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U:\03 統計担当\61 ホームページ関係\05 統計年報\R6 nenpou\市ホームページ\"/>
    </mc:Choice>
  </mc:AlternateContent>
  <bookViews>
    <workbookView xWindow="-120" yWindow="-120" windowWidth="20730" windowHeight="11040" tabRatio="879"/>
  </bookViews>
  <sheets>
    <sheet name="仕切り" sheetId="34" r:id="rId1"/>
    <sheet name="グラフ(155)" sheetId="35" r:id="rId2"/>
    <sheet name="- 156 -" sheetId="40" r:id="rId3"/>
    <sheet name="- 157 -" sheetId="41" r:id="rId4"/>
    <sheet name="- 158 -" sheetId="42" r:id="rId5"/>
    <sheet name="- 159 -" sheetId="7" r:id="rId6"/>
    <sheet name="- 160 -" sheetId="15" r:id="rId7"/>
    <sheet name="- 161- " sheetId="10" r:id="rId8"/>
    <sheet name="- 162 -" sheetId="37" r:id="rId9"/>
    <sheet name="- 163 -" sheetId="12" r:id="rId10"/>
    <sheet name="-164-" sheetId="39" r:id="rId11"/>
  </sheets>
  <definedNames>
    <definedName name="_xlnm.Print_Area" localSheetId="1">'グラフ(155)'!$A$1:$J$60</definedName>
    <definedName name="_xlnm.Print_Area" localSheetId="0">仕切り!$A$1:$I$67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5" l="1"/>
  <c r="G32" i="42" l="1"/>
  <c r="F32" i="42"/>
  <c r="G25" i="42"/>
  <c r="F25" i="42"/>
  <c r="G21" i="42"/>
  <c r="F21" i="42"/>
  <c r="G17" i="42"/>
  <c r="F17" i="42"/>
  <c r="G13" i="42"/>
  <c r="F13" i="42"/>
  <c r="G6" i="42"/>
  <c r="F6" i="42"/>
  <c r="G17" i="41"/>
  <c r="F17" i="41"/>
  <c r="G13" i="41"/>
  <c r="F13" i="41"/>
  <c r="G9" i="41"/>
  <c r="F9" i="41"/>
  <c r="G5" i="41"/>
  <c r="F5" i="41"/>
  <c r="G33" i="40"/>
  <c r="F33" i="40"/>
  <c r="G29" i="40"/>
  <c r="F29" i="40"/>
  <c r="G23" i="40"/>
  <c r="F23" i="40"/>
  <c r="G12" i="40"/>
  <c r="F12" i="40"/>
  <c r="G6" i="40"/>
  <c r="F6" i="40"/>
  <c r="F41" i="10" l="1"/>
  <c r="I5" i="12" l="1"/>
  <c r="H5" i="12"/>
  <c r="K19" i="37"/>
  <c r="K15" i="37"/>
  <c r="K10" i="37"/>
  <c r="K6" i="37"/>
  <c r="K5" i="37" s="1"/>
  <c r="H23" i="37"/>
  <c r="H22" i="37"/>
  <c r="H19" i="37" s="1"/>
  <c r="H20" i="37"/>
  <c r="H18" i="37"/>
  <c r="H17" i="37"/>
  <c r="H16" i="37"/>
  <c r="H15" i="37" s="1"/>
  <c r="H14" i="37"/>
  <c r="H13" i="37"/>
  <c r="H12" i="37"/>
  <c r="H11" i="37"/>
  <c r="H10" i="37" s="1"/>
  <c r="H5" i="37" s="1"/>
  <c r="H9" i="37"/>
  <c r="H8" i="37"/>
  <c r="H7" i="37"/>
  <c r="H6" i="37"/>
  <c r="E19" i="37"/>
  <c r="E15" i="37"/>
  <c r="E10" i="37"/>
  <c r="E6" i="37"/>
  <c r="E5" i="37" s="1"/>
  <c r="I36" i="10"/>
  <c r="G36" i="10"/>
  <c r="F36" i="10"/>
  <c r="E36" i="10"/>
  <c r="D36" i="10"/>
  <c r="J14" i="10"/>
  <c r="I14" i="10"/>
  <c r="H14" i="10"/>
  <c r="G14" i="10"/>
  <c r="F14" i="10"/>
  <c r="E14" i="10"/>
  <c r="J41" i="10" l="1"/>
  <c r="I41" i="10"/>
  <c r="H41" i="10"/>
  <c r="G41" i="10"/>
  <c r="E41" i="10"/>
  <c r="D41" i="10"/>
  <c r="J18" i="10"/>
  <c r="I18" i="10"/>
  <c r="H18" i="10"/>
  <c r="G18" i="10"/>
  <c r="F18" i="10"/>
  <c r="E18" i="10"/>
  <c r="D18" i="10"/>
  <c r="E17" i="41"/>
  <c r="D17" i="41"/>
  <c r="E13" i="41"/>
  <c r="D13" i="41"/>
  <c r="E9" i="41"/>
  <c r="D9" i="41"/>
  <c r="E5" i="41"/>
  <c r="D5" i="41"/>
  <c r="E33" i="40"/>
  <c r="D33" i="40"/>
  <c r="E29" i="40"/>
  <c r="D29" i="40"/>
  <c r="E23" i="40"/>
  <c r="D23" i="40"/>
  <c r="E12" i="40"/>
  <c r="D12" i="40"/>
  <c r="E6" i="40"/>
  <c r="D6" i="40"/>
  <c r="F35" i="10" l="1"/>
  <c r="M6" i="7"/>
  <c r="M4" i="7" s="1"/>
  <c r="I6" i="7"/>
  <c r="I4" i="7" s="1"/>
  <c r="E6" i="7"/>
  <c r="E4" i="7" s="1"/>
  <c r="H29" i="10"/>
  <c r="I28" i="10"/>
  <c r="I26" i="10"/>
  <c r="I25" i="10"/>
  <c r="I24" i="10" s="1"/>
  <c r="I29" i="10" s="1"/>
  <c r="G24" i="10"/>
  <c r="G29" i="10"/>
  <c r="F24" i="10"/>
  <c r="J24" i="10" s="1"/>
  <c r="J29" i="10" s="1"/>
  <c r="E24" i="10"/>
  <c r="E29" i="10" s="1"/>
  <c r="D24" i="10"/>
  <c r="D29" i="10" s="1"/>
  <c r="H4" i="10"/>
  <c r="H8" i="10" s="1"/>
  <c r="G13" i="10"/>
  <c r="G12" i="15"/>
  <c r="G8" i="15"/>
  <c r="F8" i="15"/>
  <c r="E10" i="12"/>
  <c r="E5" i="12"/>
  <c r="D10" i="12"/>
  <c r="D5" i="12"/>
  <c r="J7" i="10"/>
  <c r="I7" i="10"/>
  <c r="J6" i="10"/>
  <c r="I6" i="10"/>
  <c r="I4" i="10" s="1"/>
  <c r="I8" i="10" s="1"/>
  <c r="J5" i="10"/>
  <c r="I5" i="10"/>
  <c r="G4" i="10"/>
  <c r="G8" i="10"/>
  <c r="F4" i="10"/>
  <c r="E4" i="10"/>
  <c r="H19" i="15"/>
  <c r="H18" i="15"/>
  <c r="H5" i="15"/>
  <c r="J35" i="10"/>
  <c r="H35" i="10"/>
  <c r="I35" i="10"/>
  <c r="G35" i="10"/>
  <c r="E35" i="10"/>
  <c r="D35" i="10"/>
  <c r="E13" i="10"/>
  <c r="D13" i="10"/>
  <c r="J13" i="10"/>
  <c r="I13" i="10"/>
  <c r="H13" i="10"/>
  <c r="F13" i="10"/>
  <c r="E8" i="10"/>
  <c r="D8" i="10"/>
  <c r="G19" i="15"/>
  <c r="G18" i="15" s="1"/>
  <c r="F19" i="15"/>
  <c r="F18" i="15" s="1"/>
  <c r="E19" i="15"/>
  <c r="E18" i="15" s="1"/>
  <c r="D19" i="15"/>
  <c r="D18" i="15" s="1"/>
  <c r="H12" i="15"/>
  <c r="F12" i="15"/>
  <c r="E12" i="15"/>
  <c r="D12" i="15"/>
  <c r="H8" i="15"/>
  <c r="E8" i="15"/>
  <c r="D8" i="15"/>
  <c r="G5" i="15"/>
  <c r="F5" i="15"/>
  <c r="E5" i="15"/>
  <c r="D5" i="15"/>
  <c r="F29" i="10"/>
  <c r="G4" i="15" l="1"/>
  <c r="G3" i="15" s="1"/>
  <c r="E4" i="15"/>
  <c r="E3" i="15" s="1"/>
  <c r="J4" i="10"/>
  <c r="J8" i="10" s="1"/>
  <c r="F8" i="10"/>
  <c r="D4" i="15"/>
  <c r="H4" i="15"/>
  <c r="H3" i="15" s="1"/>
  <c r="F4" i="15"/>
  <c r="F3" i="15" s="1"/>
</calcChain>
</file>

<file path=xl/sharedStrings.xml><?xml version="1.0" encoding="utf-8"?>
<sst xmlns="http://schemas.openxmlformats.org/spreadsheetml/2006/main" count="455" uniqueCount="223">
  <si>
    <t>固定資産税</t>
  </si>
  <si>
    <t>軽自動車税</t>
  </si>
  <si>
    <t>市たばこ税</t>
  </si>
  <si>
    <t>特別土地保有税</t>
  </si>
  <si>
    <t>都市計画税</t>
  </si>
  <si>
    <t>分担金及び負担金</t>
  </si>
  <si>
    <t>使用料及び手数料</t>
  </si>
  <si>
    <t>収入済額</t>
    <rPh sb="0" eb="2">
      <t>シュウニュウ</t>
    </rPh>
    <rPh sb="2" eb="3">
      <t>ス</t>
    </rPh>
    <rPh sb="3" eb="4">
      <t>ガク</t>
    </rPh>
    <phoneticPr fontId="4"/>
  </si>
  <si>
    <t>調定額</t>
    <rPh sb="0" eb="1">
      <t>チョウ</t>
    </rPh>
    <rPh sb="1" eb="2">
      <t>テイ</t>
    </rPh>
    <rPh sb="2" eb="3">
      <t>ガク</t>
    </rPh>
    <phoneticPr fontId="4"/>
  </si>
  <si>
    <t>収入未済額</t>
    <rPh sb="0" eb="2">
      <t>シュウニュウ</t>
    </rPh>
    <rPh sb="2" eb="4">
      <t>ミサイ</t>
    </rPh>
    <rPh sb="4" eb="5">
      <t>ガク</t>
    </rPh>
    <phoneticPr fontId="4"/>
  </si>
  <si>
    <t>予算額（円）</t>
    <rPh sb="0" eb="3">
      <t>ヨサンガク</t>
    </rPh>
    <rPh sb="4" eb="5">
      <t>エン</t>
    </rPh>
    <phoneticPr fontId="4"/>
  </si>
  <si>
    <t>調定額（円）</t>
    <rPh sb="0" eb="1">
      <t>チョウ</t>
    </rPh>
    <rPh sb="1" eb="2">
      <t>テイ</t>
    </rPh>
    <rPh sb="2" eb="3">
      <t>ガク</t>
    </rPh>
    <rPh sb="4" eb="5">
      <t>エン</t>
    </rPh>
    <phoneticPr fontId="4"/>
  </si>
  <si>
    <t>件数</t>
    <rPh sb="0" eb="2">
      <t>ケンスウ</t>
    </rPh>
    <phoneticPr fontId="4"/>
  </si>
  <si>
    <t>税額（円）</t>
    <rPh sb="0" eb="2">
      <t>ゼイガク</t>
    </rPh>
    <rPh sb="3" eb="4">
      <t>エン</t>
    </rPh>
    <phoneticPr fontId="4"/>
  </si>
  <si>
    <t>区分</t>
    <rPh sb="0" eb="2">
      <t>クブン</t>
    </rPh>
    <phoneticPr fontId="4"/>
  </si>
  <si>
    <t>市税</t>
  </si>
  <si>
    <t>地方譲与税</t>
  </si>
  <si>
    <t>利子割交付金</t>
  </si>
  <si>
    <t>地方消費税交付金</t>
  </si>
  <si>
    <t>地方交付税</t>
  </si>
  <si>
    <t>国庫支出金</t>
  </si>
  <si>
    <t>県支出金</t>
  </si>
  <si>
    <t>財産収入</t>
  </si>
  <si>
    <t>寄附金</t>
  </si>
  <si>
    <t>繰入金</t>
  </si>
  <si>
    <t>繰越金</t>
  </si>
  <si>
    <t>諸収入</t>
  </si>
  <si>
    <t>市債</t>
  </si>
  <si>
    <t>款項別</t>
  </si>
  <si>
    <t>決算額</t>
  </si>
  <si>
    <t>総額</t>
  </si>
  <si>
    <t>議会費</t>
  </si>
  <si>
    <t>総務費</t>
  </si>
  <si>
    <t>棟数</t>
  </si>
  <si>
    <t>床面積（㎡）</t>
  </si>
  <si>
    <t>単位当たり価格（円）</t>
  </si>
  <si>
    <t>予算現額</t>
  </si>
  <si>
    <t>市民税</t>
  </si>
  <si>
    <t>自動車重量譲与税</t>
  </si>
  <si>
    <t>配当割交付金</t>
  </si>
  <si>
    <t>株式等譲渡所得割交付金</t>
  </si>
  <si>
    <t>交通安全対策特別交付金</t>
  </si>
  <si>
    <t>使用料</t>
  </si>
  <si>
    <t>手数料</t>
  </si>
  <si>
    <t>証紙収入</t>
  </si>
  <si>
    <t>国庫負担金</t>
  </si>
  <si>
    <t>国庫補助金</t>
  </si>
  <si>
    <t>委託金</t>
  </si>
  <si>
    <t>県負担金</t>
  </si>
  <si>
    <t>県補助金</t>
  </si>
  <si>
    <t>財産運用収入</t>
  </si>
  <si>
    <t>財産売払収入</t>
  </si>
  <si>
    <t>基金繰入金</t>
  </si>
  <si>
    <t>延滞金加算金及び過料</t>
  </si>
  <si>
    <t>市預金利子</t>
  </si>
  <si>
    <t>受託事業収入</t>
  </si>
  <si>
    <t>雑入</t>
  </si>
  <si>
    <t>資料：財政課</t>
    <rPh sb="0" eb="2">
      <t>シリョウ</t>
    </rPh>
    <rPh sb="3" eb="5">
      <t>ザイセイ</t>
    </rPh>
    <rPh sb="5" eb="6">
      <t>カ</t>
    </rPh>
    <phoneticPr fontId="4"/>
  </si>
  <si>
    <t>総務管理費</t>
  </si>
  <si>
    <t>徴税費</t>
  </si>
  <si>
    <t>戸籍住民基本台帳費</t>
  </si>
  <si>
    <t>選挙費</t>
  </si>
  <si>
    <t>統計調査費</t>
  </si>
  <si>
    <t>監査委員費</t>
  </si>
  <si>
    <t>民生費</t>
  </si>
  <si>
    <t>社会福祉費</t>
  </si>
  <si>
    <t>児童福祉費</t>
  </si>
  <si>
    <t>生活保護費</t>
  </si>
  <si>
    <t>衛生費</t>
  </si>
  <si>
    <t>保健衛生費</t>
  </si>
  <si>
    <t>清掃費</t>
  </si>
  <si>
    <t>労働費</t>
  </si>
  <si>
    <t>農林水産業費</t>
  </si>
  <si>
    <t>農業費</t>
  </si>
  <si>
    <t>水産業費</t>
  </si>
  <si>
    <t>商工費</t>
  </si>
  <si>
    <t>土木費</t>
  </si>
  <si>
    <t>道路橋りょう費</t>
  </si>
  <si>
    <t>河川費</t>
  </si>
  <si>
    <t>都市計画費</t>
  </si>
  <si>
    <t>住宅費</t>
  </si>
  <si>
    <t>消防費</t>
  </si>
  <si>
    <t>教育費</t>
  </si>
  <si>
    <t>教育総務費</t>
  </si>
  <si>
    <t>小学校費</t>
  </si>
  <si>
    <t>中学校費</t>
  </si>
  <si>
    <t>学校給食費</t>
  </si>
  <si>
    <t>社会教育費</t>
  </si>
  <si>
    <t>災害復旧費</t>
  </si>
  <si>
    <t>公債費</t>
  </si>
  <si>
    <t>予備費</t>
  </si>
  <si>
    <t>区分</t>
  </si>
  <si>
    <t>収入済額</t>
  </si>
  <si>
    <t>支出済額</t>
  </si>
  <si>
    <t>合計</t>
  </si>
  <si>
    <t>一般会計</t>
  </si>
  <si>
    <t>特別会計　</t>
  </si>
  <si>
    <t>国民健康保険事業特別会計</t>
  </si>
  <si>
    <t>介護保険事業特別会計</t>
  </si>
  <si>
    <t>公共用地先行取得事業特別会計</t>
  </si>
  <si>
    <t>予算額</t>
  </si>
  <si>
    <t>調定額</t>
  </si>
  <si>
    <t>不納欠損額</t>
  </si>
  <si>
    <t>収入未済額</t>
  </si>
  <si>
    <t>市税計</t>
  </si>
  <si>
    <t>現年度分</t>
  </si>
  <si>
    <t>個人</t>
  </si>
  <si>
    <t>法人</t>
  </si>
  <si>
    <t>土地・家屋</t>
  </si>
  <si>
    <t>償却資産</t>
  </si>
  <si>
    <t>滞納繰越分</t>
  </si>
  <si>
    <t>普通徴収</t>
  </si>
  <si>
    <t>特別徴収</t>
  </si>
  <si>
    <t>当初予算額（千円）</t>
  </si>
  <si>
    <t>構成比(%)</t>
  </si>
  <si>
    <t>市税総額</t>
  </si>
  <si>
    <t>計</t>
  </si>
  <si>
    <t>その他の税</t>
  </si>
  <si>
    <t>納税義務者数（人）</t>
  </si>
  <si>
    <t>原動機付自転車</t>
  </si>
  <si>
    <t>50㏄以下</t>
  </si>
  <si>
    <t>90㏄以下</t>
  </si>
  <si>
    <t>125㏄以下</t>
  </si>
  <si>
    <t>ミニカー</t>
  </si>
  <si>
    <t>軽自動車</t>
  </si>
  <si>
    <t>二輪車</t>
  </si>
  <si>
    <t>三輪車</t>
  </si>
  <si>
    <t>四輪乗用</t>
  </si>
  <si>
    <t>営業用</t>
  </si>
  <si>
    <t>自家用</t>
  </si>
  <si>
    <t>四輪貨物</t>
  </si>
  <si>
    <t>小型特殊自動車</t>
  </si>
  <si>
    <t>農耕作業用</t>
  </si>
  <si>
    <t>その他</t>
  </si>
  <si>
    <t>二輪の小型自動車</t>
  </si>
  <si>
    <t>収入</t>
  </si>
  <si>
    <t>支出</t>
  </si>
  <si>
    <t>資料：資産税課</t>
    <rPh sb="0" eb="2">
      <t>シリョウ</t>
    </rPh>
    <rPh sb="3" eb="6">
      <t>シサンゼイ</t>
    </rPh>
    <rPh sb="6" eb="7">
      <t>カ</t>
    </rPh>
    <phoneticPr fontId="4"/>
  </si>
  <si>
    <t>交付金</t>
  </si>
  <si>
    <t>後期高齢者医療事業特別会計</t>
  </si>
  <si>
    <t>資料：収納課</t>
    <rPh sb="0" eb="2">
      <t>シリョウ</t>
    </rPh>
    <rPh sb="3" eb="5">
      <t>シュウノウ</t>
    </rPh>
    <rPh sb="5" eb="6">
      <t>カ</t>
    </rPh>
    <phoneticPr fontId="4"/>
  </si>
  <si>
    <t>病院事業会計</t>
    <rPh sb="0" eb="2">
      <t>ビョウイン</t>
    </rPh>
    <rPh sb="2" eb="4">
      <t>ジギョウ</t>
    </rPh>
    <rPh sb="4" eb="6">
      <t>カイケイ</t>
    </rPh>
    <phoneticPr fontId="14"/>
  </si>
  <si>
    <t>公共下水道事業会計</t>
    <rPh sb="0" eb="2">
      <t>コウキョウ</t>
    </rPh>
    <rPh sb="2" eb="5">
      <t>ゲスイドウ</t>
    </rPh>
    <rPh sb="5" eb="7">
      <t>ジギョウ</t>
    </rPh>
    <rPh sb="7" eb="9">
      <t>カイケイ</t>
    </rPh>
    <phoneticPr fontId="14"/>
  </si>
  <si>
    <t>地方特例交付金</t>
    <rPh sb="6" eb="7">
      <t>キン</t>
    </rPh>
    <phoneticPr fontId="4"/>
  </si>
  <si>
    <t>貸付金元金収入</t>
    <rPh sb="4" eb="5">
      <t>キン</t>
    </rPh>
    <phoneticPr fontId="4"/>
  </si>
  <si>
    <t>土木管理費</t>
    <rPh sb="4" eb="5">
      <t>ヒ</t>
    </rPh>
    <phoneticPr fontId="4"/>
  </si>
  <si>
    <t>-</t>
    <phoneticPr fontId="4"/>
  </si>
  <si>
    <t>収益的収入及び支出</t>
    <phoneticPr fontId="14"/>
  </si>
  <si>
    <t>資本的収入及び支出</t>
    <phoneticPr fontId="14"/>
  </si>
  <si>
    <t>年</t>
    <rPh sb="0" eb="1">
      <t>ネン</t>
    </rPh>
    <phoneticPr fontId="2"/>
  </si>
  <si>
    <t>度</t>
    <rPh sb="0" eb="1">
      <t>ド</t>
    </rPh>
    <phoneticPr fontId="2"/>
  </si>
  <si>
    <t>特別会計繰入金</t>
    <rPh sb="0" eb="2">
      <t>トクベツ</t>
    </rPh>
    <rPh sb="2" eb="4">
      <t>カイケイ</t>
    </rPh>
    <rPh sb="4" eb="5">
      <t>ク</t>
    </rPh>
    <rPh sb="5" eb="6">
      <t>イ</t>
    </rPh>
    <rPh sb="6" eb="7">
      <t>キン</t>
    </rPh>
    <phoneticPr fontId="4"/>
  </si>
  <si>
    <t>滞納
繰越分</t>
    <phoneticPr fontId="4"/>
  </si>
  <si>
    <t>市たばこ
税</t>
    <phoneticPr fontId="4"/>
  </si>
  <si>
    <t>資料：収納課</t>
  </si>
  <si>
    <t>地方揮発油譲与税</t>
    <phoneticPr fontId="4"/>
  </si>
  <si>
    <t>-</t>
  </si>
  <si>
    <t>決定価格
（千円）</t>
    <rPh sb="6" eb="7">
      <t>セン</t>
    </rPh>
    <phoneticPr fontId="4"/>
  </si>
  <si>
    <t>令</t>
    <rPh sb="0" eb="1">
      <t>レイ</t>
    </rPh>
    <phoneticPr fontId="4"/>
  </si>
  <si>
    <t>和</t>
    <rPh sb="0" eb="1">
      <t>ワ</t>
    </rPh>
    <phoneticPr fontId="4"/>
  </si>
  <si>
    <t>森林環境譲与税</t>
    <rPh sb="0" eb="2">
      <t>シンリン</t>
    </rPh>
    <rPh sb="2" eb="4">
      <t>カンキョウ</t>
    </rPh>
    <rPh sb="4" eb="6">
      <t>ジョウヨ</t>
    </rPh>
    <rPh sb="6" eb="7">
      <t>ゼイ</t>
    </rPh>
    <phoneticPr fontId="4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</si>
  <si>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4"/>
  </si>
  <si>
    <t>地方特例交付金</t>
    <rPh sb="0" eb="2">
      <t>チホウ</t>
    </rPh>
    <rPh sb="2" eb="4">
      <t>トクレイ</t>
    </rPh>
    <rPh sb="4" eb="7">
      <t>コウフキン</t>
    </rPh>
    <phoneticPr fontId="4"/>
  </si>
  <si>
    <t>交付金</t>
    <phoneticPr fontId="4"/>
  </si>
  <si>
    <t>軽自動車税</t>
    <rPh sb="0" eb="4">
      <t>ケイジドウシャ</t>
    </rPh>
    <phoneticPr fontId="4"/>
  </si>
  <si>
    <t>環境性能割</t>
    <rPh sb="0" eb="2">
      <t>カンキョウ</t>
    </rPh>
    <rPh sb="2" eb="4">
      <t>セイノウ</t>
    </rPh>
    <rPh sb="4" eb="5">
      <t>ワリ</t>
    </rPh>
    <phoneticPr fontId="4"/>
  </si>
  <si>
    <t>種別割</t>
    <rPh sb="0" eb="2">
      <t>シュベツ</t>
    </rPh>
    <rPh sb="2" eb="3">
      <t>ワリ</t>
    </rPh>
    <phoneticPr fontId="4"/>
  </si>
  <si>
    <t>資料：収納課</t>
    <phoneticPr fontId="4"/>
  </si>
  <si>
    <t>ゴルフ場利用税交付金</t>
    <phoneticPr fontId="4"/>
  </si>
  <si>
    <t>台数（台)</t>
    <rPh sb="0" eb="1">
      <t>ダイ</t>
    </rPh>
    <rPh sb="1" eb="2">
      <t>スウ</t>
    </rPh>
    <rPh sb="3" eb="4">
      <t>ダイ</t>
    </rPh>
    <phoneticPr fontId="4"/>
  </si>
  <si>
    <t>（各年４月１日現在）</t>
  </si>
  <si>
    <t>（注）　法定免税点とは、法律により定められた課税の最低限度額です。法定免税点未満の評価の土地建物については</t>
    <rPh sb="1" eb="2">
      <t>チュウ</t>
    </rPh>
    <rPh sb="4" eb="6">
      <t>ホウテイ</t>
    </rPh>
    <rPh sb="6" eb="9">
      <t>メンゼイテン</t>
    </rPh>
    <rPh sb="12" eb="14">
      <t>ホウリツ</t>
    </rPh>
    <rPh sb="17" eb="18">
      <t>サダ</t>
    </rPh>
    <rPh sb="22" eb="24">
      <t>カゼイ</t>
    </rPh>
    <rPh sb="25" eb="27">
      <t>サイテイ</t>
    </rPh>
    <rPh sb="27" eb="30">
      <t>ゲンドガク</t>
    </rPh>
    <rPh sb="33" eb="35">
      <t>ホウテイ</t>
    </rPh>
    <rPh sb="35" eb="37">
      <t>メンゼイ</t>
    </rPh>
    <rPh sb="37" eb="38">
      <t>テン</t>
    </rPh>
    <rPh sb="38" eb="40">
      <t>ミマン</t>
    </rPh>
    <rPh sb="41" eb="43">
      <t>ヒョウカ</t>
    </rPh>
    <rPh sb="44" eb="46">
      <t>トチ</t>
    </rPh>
    <rPh sb="46" eb="48">
      <t>タテモノ</t>
    </rPh>
    <phoneticPr fontId="4"/>
  </si>
  <si>
    <t>　　　　課税が免除されます。</t>
    <rPh sb="4" eb="6">
      <t>カゼイ</t>
    </rPh>
    <rPh sb="7" eb="9">
      <t>メンジョ</t>
    </rPh>
    <phoneticPr fontId="4"/>
  </si>
  <si>
    <t>木造</t>
    <rPh sb="0" eb="2">
      <t>モクゾウ</t>
    </rPh>
    <phoneticPr fontId="14"/>
  </si>
  <si>
    <t>木造以外</t>
    <rPh sb="0" eb="2">
      <t>モクゾウ</t>
    </rPh>
    <rPh sb="2" eb="4">
      <t>イガイ</t>
    </rPh>
    <phoneticPr fontId="14"/>
  </si>
  <si>
    <t>計</t>
    <rPh sb="0" eb="1">
      <t>ケイ</t>
    </rPh>
    <phoneticPr fontId="14"/>
  </si>
  <si>
    <t>非課税家屋</t>
    <rPh sb="0" eb="3">
      <t>ヒカゼイ</t>
    </rPh>
    <rPh sb="3" eb="5">
      <t>カオク</t>
    </rPh>
    <phoneticPr fontId="14"/>
  </si>
  <si>
    <t>総　数</t>
    <rPh sb="0" eb="1">
      <t>ソウ</t>
    </rPh>
    <rPh sb="2" eb="3">
      <t>カズ</t>
    </rPh>
    <phoneticPr fontId="14"/>
  </si>
  <si>
    <t>法定免税点未満のもの</t>
    <rPh sb="0" eb="2">
      <t>ホウテイ</t>
    </rPh>
    <rPh sb="2" eb="4">
      <t>メンゼイ</t>
    </rPh>
    <rPh sb="4" eb="5">
      <t>テン</t>
    </rPh>
    <rPh sb="5" eb="7">
      <t>ミマン</t>
    </rPh>
    <phoneticPr fontId="14"/>
  </si>
  <si>
    <t>法定免税点以上のもの</t>
    <rPh sb="0" eb="2">
      <t>ホウテイ</t>
    </rPh>
    <rPh sb="2" eb="4">
      <t>メンゼイ</t>
    </rPh>
    <rPh sb="4" eb="5">
      <t>テン</t>
    </rPh>
    <rPh sb="5" eb="7">
      <t>イジョウ</t>
    </rPh>
    <phoneticPr fontId="14"/>
  </si>
  <si>
    <t xml:space="preserve">     （単位:　円）</t>
    <phoneticPr fontId="4"/>
  </si>
  <si>
    <t>（単位:　円）</t>
    <phoneticPr fontId="4"/>
  </si>
  <si>
    <t>（各年１月１日現在）</t>
    <rPh sb="1" eb="3">
      <t>カクネン</t>
    </rPh>
    <rPh sb="4" eb="5">
      <t>ガツ</t>
    </rPh>
    <rPh sb="6" eb="7">
      <t>ニチ</t>
    </rPh>
    <rPh sb="7" eb="9">
      <t>ゲンザイ</t>
    </rPh>
    <phoneticPr fontId="4"/>
  </si>
  <si>
    <t>区分</t>
    <phoneticPr fontId="4"/>
  </si>
  <si>
    <t>法人事業税交付金</t>
    <rPh sb="0" eb="2">
      <t>ホウジン</t>
    </rPh>
    <rPh sb="2" eb="5">
      <t>ジギョウゼイ</t>
    </rPh>
    <rPh sb="5" eb="8">
      <t>コウフキン</t>
    </rPh>
    <phoneticPr fontId="4"/>
  </si>
  <si>
    <t>交付金</t>
    <phoneticPr fontId="4"/>
  </si>
  <si>
    <t>滞納
繰越分</t>
    <phoneticPr fontId="4"/>
  </si>
  <si>
    <t>特別土地
保有税</t>
    <phoneticPr fontId="4"/>
  </si>
  <si>
    <t>都市
計画税</t>
    <phoneticPr fontId="4"/>
  </si>
  <si>
    <t>滞納
繰越分</t>
    <phoneticPr fontId="4"/>
  </si>
  <si>
    <t>令和３年度</t>
    <rPh sb="0" eb="1">
      <t>レイ</t>
    </rPh>
    <rPh sb="1" eb="2">
      <t>ワ</t>
    </rPh>
    <rPh sb="3" eb="5">
      <t>ネンド</t>
    </rPh>
    <phoneticPr fontId="4"/>
  </si>
  <si>
    <t>令和４年</t>
    <rPh sb="0" eb="2">
      <t>レイワ</t>
    </rPh>
    <rPh sb="3" eb="4">
      <t>ネン</t>
    </rPh>
    <phoneticPr fontId="2"/>
  </si>
  <si>
    <t>令和４年</t>
    <rPh sb="0" eb="2">
      <t>レイワ</t>
    </rPh>
    <rPh sb="3" eb="4">
      <t>ネン</t>
    </rPh>
    <phoneticPr fontId="4"/>
  </si>
  <si>
    <t>新型コロナウイルス感染症対策地方税減収補塡特別交付金</t>
    <rPh sb="0" eb="2">
      <t>シンガタ</t>
    </rPh>
    <rPh sb="9" eb="12">
      <t>カンセンショウ</t>
    </rPh>
    <rPh sb="12" eb="14">
      <t>タイサク</t>
    </rPh>
    <rPh sb="14" eb="16">
      <t>チホウ</t>
    </rPh>
    <rPh sb="16" eb="17">
      <t>ゼイ</t>
    </rPh>
    <rPh sb="17" eb="19">
      <t>ゲンシュウ</t>
    </rPh>
    <rPh sb="19" eb="21">
      <t>ホテン</t>
    </rPh>
    <rPh sb="21" eb="23">
      <t>トクベツ</t>
    </rPh>
    <rPh sb="23" eb="26">
      <t>コウフキン</t>
    </rPh>
    <phoneticPr fontId="4"/>
  </si>
  <si>
    <t>令和４年度</t>
    <rPh sb="0" eb="2">
      <t>レイワ</t>
    </rPh>
    <rPh sb="3" eb="5">
      <t>ネンド</t>
    </rPh>
    <phoneticPr fontId="8"/>
  </si>
  <si>
    <t>令和４年度</t>
    <rPh sb="0" eb="2">
      <t>レイワ</t>
    </rPh>
    <rPh sb="3" eb="5">
      <t>ネンド</t>
    </rPh>
    <phoneticPr fontId="4"/>
  </si>
  <si>
    <t>　</t>
    <phoneticPr fontId="4"/>
  </si>
  <si>
    <t>　 (単位: 円)</t>
    <phoneticPr fontId="14"/>
  </si>
  <si>
    <t xml:space="preserve"> (単位: 円)</t>
    <phoneticPr fontId="14"/>
  </si>
  <si>
    <t>令和４年度</t>
    <rPh sb="0" eb="2">
      <t>レイワ</t>
    </rPh>
    <rPh sb="3" eb="5">
      <t>ネンド</t>
    </rPh>
    <rPh sb="4" eb="5">
      <t>ド</t>
    </rPh>
    <phoneticPr fontId="4"/>
  </si>
  <si>
    <t>令和５年</t>
    <rPh sb="0" eb="2">
      <t>レイワ</t>
    </rPh>
    <rPh sb="3" eb="4">
      <t>ネン</t>
    </rPh>
    <phoneticPr fontId="2"/>
  </si>
  <si>
    <t>令和５年</t>
    <rPh sb="0" eb="2">
      <t>レイワ</t>
    </rPh>
    <rPh sb="3" eb="4">
      <t>ネン</t>
    </rPh>
    <phoneticPr fontId="4"/>
  </si>
  <si>
    <t>１７７　一般会計歳入予算及び決算</t>
    <phoneticPr fontId="5"/>
  </si>
  <si>
    <t>１７８　一般会計歳出予算及び決算</t>
    <rPh sb="9" eb="10">
      <t>デ</t>
    </rPh>
    <phoneticPr fontId="5"/>
  </si>
  <si>
    <t>１８２　市民税（現年課税分）の推移</t>
    <rPh sb="4" eb="7">
      <t>シミンゼイ</t>
    </rPh>
    <rPh sb="8" eb="10">
      <t>ゲンネン</t>
    </rPh>
    <rPh sb="10" eb="13">
      <t>カゼイブン</t>
    </rPh>
    <rPh sb="15" eb="17">
      <t>スイイ</t>
    </rPh>
    <phoneticPr fontId="4"/>
  </si>
  <si>
    <t>１８３　固定資産税・都市計画税（現年課税分）の推移</t>
    <rPh sb="4" eb="6">
      <t>コテイ</t>
    </rPh>
    <rPh sb="6" eb="9">
      <t>シサンゼイ</t>
    </rPh>
    <rPh sb="10" eb="12">
      <t>トシ</t>
    </rPh>
    <rPh sb="12" eb="14">
      <t>ケイカク</t>
    </rPh>
    <rPh sb="14" eb="15">
      <t>ゼイ</t>
    </rPh>
    <rPh sb="16" eb="18">
      <t>ゲンネン</t>
    </rPh>
    <rPh sb="18" eb="21">
      <t>カゼイブン</t>
    </rPh>
    <rPh sb="23" eb="25">
      <t>スイイ</t>
    </rPh>
    <phoneticPr fontId="4"/>
  </si>
  <si>
    <t>１８４　市税負担の状況</t>
    <rPh sb="4" eb="6">
      <t>シゼイ</t>
    </rPh>
    <rPh sb="6" eb="8">
      <t>フタン</t>
    </rPh>
    <rPh sb="9" eb="11">
      <t>ジョウキョウ</t>
    </rPh>
    <phoneticPr fontId="4"/>
  </si>
  <si>
    <t>１８５　軽自動車税（種別割）（現年課税分）の推移</t>
    <rPh sb="4" eb="5">
      <t>ケイ</t>
    </rPh>
    <rPh sb="5" eb="8">
      <t>ジドウシャ</t>
    </rPh>
    <rPh sb="8" eb="9">
      <t>ゼイ</t>
    </rPh>
    <rPh sb="10" eb="12">
      <t>シュベツ</t>
    </rPh>
    <rPh sb="12" eb="13">
      <t>ワリ</t>
    </rPh>
    <rPh sb="15" eb="16">
      <t>ゲン</t>
    </rPh>
    <rPh sb="16" eb="17">
      <t>ネン</t>
    </rPh>
    <rPh sb="17" eb="19">
      <t>カゼイ</t>
    </rPh>
    <rPh sb="19" eb="20">
      <t>ブン</t>
    </rPh>
    <rPh sb="22" eb="24">
      <t>スイイ</t>
    </rPh>
    <phoneticPr fontId="4"/>
  </si>
  <si>
    <t>１８６　課税家屋の概況</t>
    <rPh sb="4" eb="6">
      <t>カゼイ</t>
    </rPh>
    <rPh sb="6" eb="8">
      <t>カオク</t>
    </rPh>
    <rPh sb="9" eb="11">
      <t>ガイキョウ</t>
    </rPh>
    <phoneticPr fontId="4"/>
  </si>
  <si>
    <t>資料：下水道河川総務課、市立病院病院経営企画課</t>
    <rPh sb="0" eb="2">
      <t>シリョウ</t>
    </rPh>
    <rPh sb="3" eb="6">
      <t>ゲスイドウ</t>
    </rPh>
    <rPh sb="6" eb="8">
      <t>カセン</t>
    </rPh>
    <rPh sb="8" eb="11">
      <t>ソウムカ</t>
    </rPh>
    <rPh sb="12" eb="14">
      <t>シリツ</t>
    </rPh>
    <rPh sb="14" eb="16">
      <t>ビョウイン</t>
    </rPh>
    <rPh sb="16" eb="18">
      <t>ビョウイン</t>
    </rPh>
    <rPh sb="18" eb="20">
      <t>ケイエイ</t>
    </rPh>
    <rPh sb="20" eb="22">
      <t>キカク</t>
    </rPh>
    <rPh sb="22" eb="23">
      <t>カ</t>
    </rPh>
    <phoneticPr fontId="4"/>
  </si>
  <si>
    <t>令和５年度</t>
    <rPh sb="0" eb="2">
      <t>レイワ</t>
    </rPh>
    <rPh sb="3" eb="5">
      <t>ネンド</t>
    </rPh>
    <phoneticPr fontId="8"/>
  </si>
  <si>
    <t>令和５年度</t>
    <rPh sb="0" eb="2">
      <t>レイワ</t>
    </rPh>
    <rPh sb="3" eb="5">
      <t>ネンド</t>
    </rPh>
    <phoneticPr fontId="4"/>
  </si>
  <si>
    <t>令和５年度</t>
    <rPh sb="0" eb="2">
      <t>レイワ</t>
    </rPh>
    <rPh sb="3" eb="5">
      <t>ネンド</t>
    </rPh>
    <rPh sb="4" eb="5">
      <t>ド</t>
    </rPh>
    <phoneticPr fontId="4"/>
  </si>
  <si>
    <t>１８０　令和５年度　茅ヶ崎市公営企業会計決算総括表</t>
    <rPh sb="4" eb="6">
      <t>レイワ</t>
    </rPh>
    <rPh sb="7" eb="9">
      <t>ネンド</t>
    </rPh>
    <rPh sb="8" eb="9">
      <t>ド</t>
    </rPh>
    <rPh sb="13" eb="14">
      <t>シ</t>
    </rPh>
    <rPh sb="14" eb="16">
      <t>コウエイ</t>
    </rPh>
    <rPh sb="16" eb="18">
      <t>キギョウ</t>
    </rPh>
    <rPh sb="18" eb="20">
      <t>カイケイ</t>
    </rPh>
    <rPh sb="20" eb="22">
      <t>ケッサン</t>
    </rPh>
    <rPh sb="22" eb="25">
      <t>ソウカツヒョウ</t>
    </rPh>
    <phoneticPr fontId="4"/>
  </si>
  <si>
    <t>１７９　令和５年度　茅ヶ崎市一般会計・特別会計決算総括表</t>
    <rPh sb="4" eb="6">
      <t>レイワ</t>
    </rPh>
    <rPh sb="7" eb="9">
      <t>ネンド</t>
    </rPh>
    <rPh sb="8" eb="9">
      <t>ド</t>
    </rPh>
    <phoneticPr fontId="4"/>
  </si>
  <si>
    <t>１８１　令和５年度　市税決算状況</t>
    <rPh sb="4" eb="6">
      <t>レイワ</t>
    </rPh>
    <rPh sb="7" eb="9">
      <t>ネンド</t>
    </rPh>
    <rPh sb="8" eb="9">
      <t>ガンネン</t>
    </rPh>
    <rPh sb="10" eb="12">
      <t>シゼイ</t>
    </rPh>
    <rPh sb="12" eb="14">
      <t>ケッサン</t>
    </rPh>
    <rPh sb="14" eb="16">
      <t>ジョウキョウ</t>
    </rPh>
    <phoneticPr fontId="4"/>
  </si>
  <si>
    <t>令和６年</t>
    <rPh sb="0" eb="2">
      <t>レイワ</t>
    </rPh>
    <rPh sb="3" eb="4">
      <t>ネン</t>
    </rPh>
    <phoneticPr fontId="2"/>
  </si>
  <si>
    <t>令和６年</t>
    <rPh sb="0" eb="2">
      <t>レイワ</t>
    </rPh>
    <rPh sb="3" eb="4">
      <t>ネン</t>
    </rPh>
    <phoneticPr fontId="4"/>
  </si>
  <si>
    <t>-</t>
    <phoneticPr fontId="4"/>
  </si>
  <si>
    <t>-</t>
    <phoneticPr fontId="4"/>
  </si>
  <si>
    <t>-</t>
    <phoneticPr fontId="14"/>
  </si>
  <si>
    <t>-</t>
    <phoneticPr fontId="14"/>
  </si>
  <si>
    <t>-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</si>
</sst>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176" formatCode="#,##0_ "/>
    <numFmt numFmtId="177" formatCode="0_ "/>
    <numFmt numFmtId="178" formatCode="#,##0_);[Red]\(#,##0\)"/>
    <numFmt numFmtId="179" formatCode="#,##0.0_ "/>
    <numFmt numFmtId="180" formatCode="0_);[Red]\(0\)"/>
    <numFmt numFmtId="181" formatCode="0.0_);[Red]\(0.0\)"/>
    <numFmt numFmtId="182" formatCode="#,##0.000_);[Red]\(#,##0.000\)"/>
    <numFmt numFmtId="183" formatCode="_ * #,##0_ ;_ * \-#,##0_ ;_ * &quot;-&quot;??_ ;_ @_ "/>
  </numFmts>
  <fonts count="27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0"/>
      <name val="HG丸ｺﾞｼｯｸM-PRO"/>
      <family val="3"/>
      <charset val="128"/>
    </font>
    <font>
      <b/>
      <sz val="9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9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3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 diagonalUp="1">
      <left/>
      <right/>
      <top style="hair">
        <color indexed="64"/>
      </top>
      <bottom style="double">
        <color indexed="64"/>
      </bottom>
      <diagonal style="hair">
        <color indexed="64"/>
      </diagonal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2" fillId="0" borderId="0"/>
    <xf numFmtId="0" fontId="3" fillId="0" borderId="0"/>
    <xf numFmtId="0" fontId="1" fillId="0" borderId="0"/>
    <xf numFmtId="0" fontId="15" fillId="0" borderId="0">
      <alignment vertical="center"/>
    </xf>
    <xf numFmtId="0" fontId="3" fillId="0" borderId="0"/>
    <xf numFmtId="0" fontId="3" fillId="0" borderId="0"/>
  </cellStyleXfs>
  <cellXfs count="469">
    <xf numFmtId="0" fontId="0" fillId="0" borderId="0" xfId="0"/>
    <xf numFmtId="0" fontId="15" fillId="0" borderId="0" xfId="5">
      <alignment vertical="center"/>
    </xf>
    <xf numFmtId="0" fontId="15" fillId="2" borderId="0" xfId="5" applyFill="1">
      <alignment vertical="center"/>
    </xf>
    <xf numFmtId="0" fontId="15" fillId="0" borderId="1" xfId="5" applyBorder="1">
      <alignment vertical="center"/>
    </xf>
    <xf numFmtId="0" fontId="15" fillId="2" borderId="1" xfId="5" applyFill="1" applyBorder="1">
      <alignment vertical="center"/>
    </xf>
    <xf numFmtId="0" fontId="15" fillId="0" borderId="0" xfId="5" applyBorder="1">
      <alignment vertical="center"/>
    </xf>
    <xf numFmtId="0" fontId="15" fillId="2" borderId="0" xfId="5" applyFill="1" applyBorder="1">
      <alignment vertical="center"/>
    </xf>
    <xf numFmtId="0" fontId="15" fillId="0" borderId="2" xfId="5" applyBorder="1">
      <alignment vertical="center"/>
    </xf>
    <xf numFmtId="0" fontId="15" fillId="2" borderId="2" xfId="5" applyFill="1" applyBorder="1">
      <alignment vertical="center"/>
    </xf>
    <xf numFmtId="0" fontId="6" fillId="0" borderId="0" xfId="6" applyFont="1" applyFill="1" applyBorder="1"/>
    <xf numFmtId="178" fontId="6" fillId="0" borderId="0" xfId="6" applyNumberFormat="1" applyFont="1" applyFill="1" applyBorder="1"/>
    <xf numFmtId="0" fontId="6" fillId="0" borderId="0" xfId="6" applyFont="1" applyFill="1"/>
    <xf numFmtId="0" fontId="3" fillId="0" borderId="0" xfId="7" applyFont="1" applyFill="1" applyBorder="1"/>
    <xf numFmtId="0" fontId="3" fillId="0" borderId="0" xfId="7" applyFont="1" applyFill="1"/>
    <xf numFmtId="0" fontId="18" fillId="0" borderId="0" xfId="6" applyFont="1" applyFill="1" applyAlignment="1">
      <alignment vertical="center"/>
    </xf>
    <xf numFmtId="0" fontId="19" fillId="0" borderId="0" xfId="4" applyFont="1" applyFill="1" applyAlignment="1">
      <alignment vertical="center"/>
    </xf>
    <xf numFmtId="0" fontId="20" fillId="0" borderId="0" xfId="6" applyFont="1" applyFill="1"/>
    <xf numFmtId="0" fontId="7" fillId="0" borderId="0" xfId="6" applyFont="1" applyFill="1"/>
    <xf numFmtId="177" fontId="7" fillId="0" borderId="0" xfId="6" applyNumberFormat="1" applyFont="1" applyFill="1"/>
    <xf numFmtId="0" fontId="12" fillId="0" borderId="0" xfId="6" applyFont="1" applyFill="1" applyAlignment="1">
      <alignment vertical="center"/>
    </xf>
    <xf numFmtId="0" fontId="11" fillId="0" borderId="0" xfId="4" applyFont="1" applyFill="1" applyAlignment="1">
      <alignment vertical="center"/>
    </xf>
    <xf numFmtId="0" fontId="8" fillId="0" borderId="0" xfId="6" applyFont="1" applyFill="1"/>
    <xf numFmtId="0" fontId="21" fillId="0" borderId="0" xfId="4" applyFont="1" applyFill="1" applyAlignment="1">
      <alignment horizontal="center" vertical="center"/>
    </xf>
    <xf numFmtId="0" fontId="13" fillId="0" borderId="0" xfId="6" applyFont="1" applyFill="1"/>
    <xf numFmtId="0" fontId="3" fillId="0" borderId="0" xfId="6" applyFont="1" applyFill="1"/>
    <xf numFmtId="0" fontId="18" fillId="0" borderId="0" xfId="7" applyFont="1" applyFill="1" applyAlignment="1">
      <alignment vertical="center"/>
    </xf>
    <xf numFmtId="0" fontId="20" fillId="0" borderId="0" xfId="7" applyFont="1" applyFill="1"/>
    <xf numFmtId="0" fontId="9" fillId="0" borderId="0" xfId="7" applyFont="1" applyFill="1"/>
    <xf numFmtId="0" fontId="22" fillId="0" borderId="0" xfId="7" applyFont="1" applyFill="1"/>
    <xf numFmtId="0" fontId="20" fillId="0" borderId="0" xfId="7" applyFont="1" applyFill="1" applyBorder="1"/>
    <xf numFmtId="0" fontId="12" fillId="0" borderId="0" xfId="7" applyFont="1" applyFill="1" applyAlignment="1">
      <alignment vertical="center"/>
    </xf>
    <xf numFmtId="0" fontId="23" fillId="0" borderId="0" xfId="3" applyFont="1" applyFill="1" applyAlignment="1">
      <alignment vertical="center"/>
    </xf>
    <xf numFmtId="0" fontId="24" fillId="0" borderId="0" xfId="3" applyFont="1" applyFill="1" applyAlignment="1">
      <alignment vertical="center"/>
    </xf>
    <xf numFmtId="0" fontId="3" fillId="0" borderId="0" xfId="3" applyFont="1" applyFill="1" applyAlignment="1">
      <alignment vertical="center"/>
    </xf>
    <xf numFmtId="0" fontId="7" fillId="0" borderId="0" xfId="3" applyFont="1" applyFill="1" applyAlignment="1">
      <alignment vertical="center"/>
    </xf>
    <xf numFmtId="0" fontId="7" fillId="0" borderId="1" xfId="3" applyFont="1" applyFill="1" applyBorder="1" applyAlignment="1">
      <alignment horizontal="distributed" vertical="center" wrapText="1"/>
    </xf>
    <xf numFmtId="0" fontId="9" fillId="0" borderId="1" xfId="3" applyFont="1" applyFill="1" applyBorder="1" applyAlignment="1">
      <alignment horizontal="distributed" vertical="center"/>
    </xf>
    <xf numFmtId="0" fontId="7" fillId="0" borderId="1" xfId="3" applyFont="1" applyFill="1" applyBorder="1" applyAlignment="1">
      <alignment vertical="center"/>
    </xf>
    <xf numFmtId="178" fontId="8" fillId="0" borderId="1" xfId="3" applyNumberFormat="1" applyFont="1" applyFill="1" applyBorder="1" applyAlignment="1">
      <alignment vertical="center" shrinkToFit="1"/>
    </xf>
    <xf numFmtId="41" fontId="8" fillId="0" borderId="1" xfId="3" applyNumberFormat="1" applyFont="1" applyFill="1" applyBorder="1" applyAlignment="1">
      <alignment horizontal="right" vertical="center" shrinkToFit="1"/>
    </xf>
    <xf numFmtId="0" fontId="18" fillId="0" borderId="0" xfId="4" applyFont="1" applyFill="1" applyAlignment="1">
      <alignment vertical="center"/>
    </xf>
    <xf numFmtId="0" fontId="12" fillId="0" borderId="0" xfId="4" applyFont="1" applyFill="1" applyAlignment="1">
      <alignment vertical="center"/>
    </xf>
    <xf numFmtId="0" fontId="9" fillId="0" borderId="0" xfId="6" applyFont="1" applyFill="1"/>
    <xf numFmtId="0" fontId="22" fillId="0" borderId="0" xfId="6" applyFont="1" applyFill="1"/>
    <xf numFmtId="0" fontId="7" fillId="0" borderId="3" xfId="6" applyFont="1" applyFill="1" applyBorder="1" applyAlignment="1">
      <alignment horizontal="center" vertical="center"/>
    </xf>
    <xf numFmtId="0" fontId="10" fillId="0" borderId="5" xfId="6" applyFont="1" applyFill="1" applyBorder="1" applyAlignment="1">
      <alignment horizontal="distributed" vertical="center"/>
    </xf>
    <xf numFmtId="3" fontId="7" fillId="0" borderId="6" xfId="6" applyNumberFormat="1" applyFont="1" applyFill="1" applyBorder="1" applyAlignment="1">
      <alignment vertical="center"/>
    </xf>
    <xf numFmtId="3" fontId="7" fillId="0" borderId="0" xfId="6" applyNumberFormat="1" applyFont="1" applyFill="1" applyBorder="1" applyAlignment="1">
      <alignment vertical="center"/>
    </xf>
    <xf numFmtId="0" fontId="7" fillId="0" borderId="0" xfId="6" applyFont="1" applyFill="1" applyBorder="1"/>
    <xf numFmtId="0" fontId="8" fillId="0" borderId="0" xfId="6" applyFont="1" applyFill="1" applyBorder="1" applyAlignment="1">
      <alignment horizontal="distributed" vertical="center"/>
    </xf>
    <xf numFmtId="0" fontId="8" fillId="0" borderId="5" xfId="6" applyFont="1" applyFill="1" applyBorder="1" applyAlignment="1">
      <alignment horizontal="distributed" vertical="center"/>
    </xf>
    <xf numFmtId="3" fontId="8" fillId="0" borderId="6" xfId="6" applyNumberFormat="1" applyFont="1" applyFill="1" applyBorder="1" applyAlignment="1">
      <alignment vertical="center"/>
    </xf>
    <xf numFmtId="0" fontId="7" fillId="0" borderId="5" xfId="6" applyFont="1" applyFill="1" applyBorder="1" applyAlignment="1">
      <alignment horizontal="distributed" vertical="distributed"/>
    </xf>
    <xf numFmtId="0" fontId="7" fillId="0" borderId="2" xfId="6" applyFont="1" applyFill="1" applyBorder="1"/>
    <xf numFmtId="0" fontId="8" fillId="0" borderId="2" xfId="6" applyFont="1" applyFill="1" applyBorder="1" applyAlignment="1">
      <alignment horizontal="distributed" vertical="center"/>
    </xf>
    <xf numFmtId="0" fontId="8" fillId="0" borderId="7" xfId="6" applyFont="1" applyFill="1" applyBorder="1" applyAlignment="1">
      <alignment horizontal="distributed" vertical="center"/>
    </xf>
    <xf numFmtId="0" fontId="7" fillId="0" borderId="8" xfId="7" applyFont="1" applyFill="1" applyBorder="1" applyAlignment="1">
      <alignment horizontal="center" vertical="center"/>
    </xf>
    <xf numFmtId="176" fontId="8" fillId="0" borderId="0" xfId="7" applyNumberFormat="1" applyFont="1" applyFill="1" applyBorder="1" applyAlignment="1">
      <alignment vertical="center"/>
    </xf>
    <xf numFmtId="0" fontId="7" fillId="0" borderId="5" xfId="7" applyFont="1" applyFill="1" applyBorder="1" applyAlignment="1">
      <alignment horizontal="center" vertical="center"/>
    </xf>
    <xf numFmtId="0" fontId="7" fillId="0" borderId="0" xfId="7" applyFont="1" applyFill="1" applyBorder="1" applyAlignment="1">
      <alignment horizontal="center" vertical="center"/>
    </xf>
    <xf numFmtId="0" fontId="7" fillId="0" borderId="1" xfId="6" applyFont="1" applyFill="1" applyBorder="1" applyAlignment="1">
      <alignment horizontal="distributed" vertical="center" justifyLastLine="1"/>
    </xf>
    <xf numFmtId="0" fontId="7" fillId="0" borderId="13" xfId="6" applyFont="1" applyFill="1" applyBorder="1" applyAlignment="1">
      <alignment horizontal="distributed" vertical="center" justifyLastLine="1"/>
    </xf>
    <xf numFmtId="41" fontId="8" fillId="0" borderId="6" xfId="6" applyNumberFormat="1" applyFont="1" applyFill="1" applyBorder="1" applyAlignment="1">
      <alignment horizontal="right" vertical="center"/>
    </xf>
    <xf numFmtId="0" fontId="8" fillId="0" borderId="0" xfId="6" applyFont="1" applyFill="1" applyBorder="1" applyAlignment="1">
      <alignment horizontal="distributed" vertical="center" shrinkToFit="1"/>
    </xf>
    <xf numFmtId="0" fontId="8" fillId="0" borderId="5" xfId="6" applyFont="1" applyFill="1" applyBorder="1" applyAlignment="1">
      <alignment horizontal="distributed" vertical="center" shrinkToFit="1"/>
    </xf>
    <xf numFmtId="0" fontId="10" fillId="0" borderId="3" xfId="6" applyFont="1" applyFill="1" applyBorder="1" applyAlignment="1">
      <alignment horizontal="center" vertical="center"/>
    </xf>
    <xf numFmtId="0" fontId="7" fillId="0" borderId="0" xfId="4" applyFont="1" applyFill="1" applyBorder="1" applyAlignment="1">
      <alignment horizontal="center" vertical="center"/>
    </xf>
    <xf numFmtId="0" fontId="7" fillId="0" borderId="2" xfId="4" applyFont="1" applyFill="1" applyBorder="1" applyAlignment="1">
      <alignment horizontal="center" vertical="center"/>
    </xf>
    <xf numFmtId="176" fontId="7" fillId="0" borderId="14" xfId="6" applyNumberFormat="1" applyFont="1" applyFill="1" applyBorder="1" applyAlignment="1">
      <alignment horizontal="center" vertical="center" shrinkToFit="1"/>
    </xf>
    <xf numFmtId="176" fontId="7" fillId="0" borderId="15" xfId="6" applyNumberFormat="1" applyFont="1" applyFill="1" applyBorder="1" applyAlignment="1">
      <alignment horizontal="center" vertical="center" shrinkToFit="1"/>
    </xf>
    <xf numFmtId="176" fontId="7" fillId="0" borderId="16" xfId="6" applyNumberFormat="1" applyFont="1" applyFill="1" applyBorder="1" applyAlignment="1">
      <alignment horizontal="center" vertical="center" shrinkToFit="1"/>
    </xf>
    <xf numFmtId="0" fontId="8" fillId="0" borderId="0" xfId="7" applyFont="1" applyFill="1"/>
    <xf numFmtId="183" fontId="8" fillId="0" borderId="0" xfId="0" applyNumberFormat="1" applyFont="1" applyFill="1" applyAlignment="1">
      <alignment vertical="center"/>
    </xf>
    <xf numFmtId="178" fontId="8" fillId="0" borderId="6" xfId="2" applyNumberFormat="1" applyFont="1" applyFill="1" applyBorder="1" applyAlignment="1">
      <alignment vertical="center" shrinkToFit="1"/>
    </xf>
    <xf numFmtId="178" fontId="8" fillId="0" borderId="0" xfId="2" applyNumberFormat="1" applyFont="1" applyFill="1" applyBorder="1" applyAlignment="1">
      <alignment vertical="center" shrinkToFit="1"/>
    </xf>
    <xf numFmtId="41" fontId="8" fillId="0" borderId="0" xfId="2" applyNumberFormat="1" applyFont="1" applyFill="1" applyBorder="1" applyAlignment="1">
      <alignment vertical="center" shrinkToFit="1"/>
    </xf>
    <xf numFmtId="178" fontId="8" fillId="0" borderId="16" xfId="2" applyNumberFormat="1" applyFont="1" applyFill="1" applyBorder="1" applyAlignment="1">
      <alignment vertical="center" shrinkToFit="1"/>
    </xf>
    <xf numFmtId="178" fontId="8" fillId="0" borderId="2" xfId="2" applyNumberFormat="1" applyFont="1" applyFill="1" applyBorder="1" applyAlignment="1">
      <alignment vertical="center" shrinkToFit="1"/>
    </xf>
    <xf numFmtId="3" fontId="8" fillId="0" borderId="16" xfId="6" applyNumberFormat="1" applyFont="1" applyFill="1" applyBorder="1" applyAlignment="1">
      <alignment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2" xfId="7" applyFont="1" applyFill="1" applyBorder="1" applyAlignment="1">
      <alignment horizontal="distributed" vertical="center"/>
    </xf>
    <xf numFmtId="0" fontId="9" fillId="0" borderId="0" xfId="6" applyFont="1" applyFill="1" applyBorder="1" applyAlignment="1">
      <alignment horizontal="distributed" vertical="center"/>
    </xf>
    <xf numFmtId="0" fontId="9" fillId="0" borderId="0" xfId="6" applyFont="1" applyFill="1" applyBorder="1" applyAlignment="1">
      <alignment vertical="center"/>
    </xf>
    <xf numFmtId="178" fontId="8" fillId="0" borderId="14" xfId="2" applyNumberFormat="1" applyFont="1" applyFill="1" applyBorder="1" applyAlignment="1">
      <alignment vertical="center" shrinkToFit="1"/>
    </xf>
    <xf numFmtId="178" fontId="8" fillId="0" borderId="19" xfId="2" applyNumberFormat="1" applyFont="1" applyFill="1" applyBorder="1" applyAlignment="1">
      <alignment vertical="center" shrinkToFit="1"/>
    </xf>
    <xf numFmtId="41" fontId="8" fillId="0" borderId="19" xfId="2" applyNumberFormat="1" applyFont="1" applyFill="1" applyBorder="1" applyAlignment="1">
      <alignment vertical="center" shrinkToFit="1"/>
    </xf>
    <xf numFmtId="183" fontId="8" fillId="0" borderId="19" xfId="0" applyNumberFormat="1" applyFont="1" applyFill="1" applyBorder="1" applyAlignment="1">
      <alignment vertical="center"/>
    </xf>
    <xf numFmtId="183" fontId="8" fillId="0" borderId="0" xfId="0" applyNumberFormat="1" applyFont="1" applyFill="1" applyBorder="1" applyAlignment="1">
      <alignment vertical="center"/>
    </xf>
    <xf numFmtId="178" fontId="8" fillId="0" borderId="15" xfId="2" applyNumberFormat="1" applyFont="1" applyFill="1" applyBorder="1" applyAlignment="1">
      <alignment vertical="center" shrinkToFit="1"/>
    </xf>
    <xf numFmtId="178" fontId="8" fillId="0" borderId="13" xfId="2" applyNumberFormat="1" applyFont="1" applyFill="1" applyBorder="1" applyAlignment="1">
      <alignment vertical="center" shrinkToFit="1"/>
    </xf>
    <xf numFmtId="41" fontId="8" fillId="0" borderId="13" xfId="2" applyNumberFormat="1" applyFont="1" applyFill="1" applyBorder="1" applyAlignment="1">
      <alignment vertical="center" shrinkToFit="1"/>
    </xf>
    <xf numFmtId="183" fontId="8" fillId="0" borderId="13" xfId="0" applyNumberFormat="1" applyFont="1" applyFill="1" applyBorder="1" applyAlignment="1">
      <alignment vertical="center"/>
    </xf>
    <xf numFmtId="41" fontId="8" fillId="0" borderId="22" xfId="2" applyNumberFormat="1" applyFont="1" applyFill="1" applyBorder="1" applyAlignment="1">
      <alignment horizontal="right" vertical="center" shrinkToFit="1"/>
    </xf>
    <xf numFmtId="182" fontId="8" fillId="0" borderId="22" xfId="2" applyNumberFormat="1" applyFont="1" applyFill="1" applyBorder="1" applyAlignment="1">
      <alignment horizontal="right" vertical="center" shrinkToFit="1"/>
    </xf>
    <xf numFmtId="0" fontId="3" fillId="0" borderId="0" xfId="6" applyFont="1" applyFill="1" applyAlignment="1">
      <alignment vertical="top"/>
    </xf>
    <xf numFmtId="0" fontId="8" fillId="0" borderId="0" xfId="6" applyFont="1" applyFill="1" applyAlignment="1">
      <alignment vertical="top"/>
    </xf>
    <xf numFmtId="0" fontId="8" fillId="0" borderId="0" xfId="6" applyFont="1" applyFill="1" applyBorder="1" applyAlignment="1">
      <alignment horizontal="right"/>
    </xf>
    <xf numFmtId="0" fontId="17" fillId="0" borderId="0" xfId="4" applyFont="1" applyFill="1" applyAlignment="1">
      <alignment vertical="center"/>
    </xf>
    <xf numFmtId="0" fontId="7" fillId="0" borderId="12" xfId="7" applyFont="1" applyFill="1" applyBorder="1" applyAlignment="1">
      <alignment horizontal="center" vertical="center"/>
    </xf>
    <xf numFmtId="0" fontId="8" fillId="0" borderId="1" xfId="3" applyFont="1" applyFill="1" applyBorder="1" applyAlignment="1">
      <alignment horizontal="left"/>
    </xf>
    <xf numFmtId="0" fontId="10" fillId="0" borderId="8" xfId="6" applyFont="1" applyFill="1" applyBorder="1" applyAlignment="1">
      <alignment horizontal="center" vertical="center"/>
    </xf>
    <xf numFmtId="38" fontId="8" fillId="0" borderId="6" xfId="1" applyFont="1" applyFill="1" applyBorder="1" applyAlignment="1">
      <alignment vertical="center"/>
    </xf>
    <xf numFmtId="0" fontId="8" fillId="0" borderId="0" xfId="6" applyFont="1" applyFill="1" applyBorder="1" applyAlignment="1">
      <alignment horizontal="distributed" vertical="center" wrapText="1"/>
    </xf>
    <xf numFmtId="0" fontId="7" fillId="0" borderId="0" xfId="6" applyFont="1" applyFill="1" applyAlignment="1">
      <alignment horizontal="right"/>
    </xf>
    <xf numFmtId="0" fontId="7" fillId="0" borderId="0" xfId="6" applyFont="1" applyFill="1" applyBorder="1" applyAlignment="1">
      <alignment horizontal="distributed"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8" fillId="0" borderId="2" xfId="6" applyFont="1" applyFill="1" applyBorder="1" applyAlignment="1">
      <alignment horizontal="right"/>
    </xf>
    <xf numFmtId="0" fontId="7" fillId="0" borderId="5" xfId="6" applyFont="1" applyFill="1" applyBorder="1" applyAlignment="1">
      <alignment horizontal="distributed" vertical="center"/>
    </xf>
    <xf numFmtId="0" fontId="8" fillId="0" borderId="0" xfId="6" applyFont="1" applyFill="1" applyAlignment="1">
      <alignment horizontal="right"/>
    </xf>
    <xf numFmtId="0" fontId="7" fillId="0" borderId="8" xfId="6" applyFont="1" applyFill="1" applyBorder="1" applyAlignment="1">
      <alignment horizontal="center" vertical="center"/>
    </xf>
    <xf numFmtId="0" fontId="8" fillId="0" borderId="0" xfId="7" applyFont="1" applyFill="1" applyBorder="1" applyAlignment="1">
      <alignment horizontal="distributed" vertical="center"/>
    </xf>
    <xf numFmtId="0" fontId="7" fillId="0" borderId="3" xfId="7" applyFont="1" applyFill="1" applyBorder="1" applyAlignment="1">
      <alignment horizontal="center" vertical="center"/>
    </xf>
    <xf numFmtId="3" fontId="3" fillId="0" borderId="0" xfId="6" applyNumberFormat="1" applyFont="1" applyFill="1"/>
    <xf numFmtId="0" fontId="1" fillId="0" borderId="0" xfId="6" applyFont="1" applyFill="1"/>
    <xf numFmtId="176" fontId="8" fillId="0" borderId="6" xfId="7" applyNumberFormat="1" applyFont="1" applyFill="1" applyBorder="1" applyAlignment="1">
      <alignment vertical="center"/>
    </xf>
    <xf numFmtId="41" fontId="8" fillId="0" borderId="0" xfId="7" applyNumberFormat="1" applyFont="1" applyFill="1" applyBorder="1" applyAlignment="1">
      <alignment horizontal="right" vertical="center"/>
    </xf>
    <xf numFmtId="41" fontId="8" fillId="0" borderId="6" xfId="7" applyNumberFormat="1" applyFont="1" applyFill="1" applyBorder="1" applyAlignment="1">
      <alignment horizontal="right" vertical="center"/>
    </xf>
    <xf numFmtId="0" fontId="8" fillId="0" borderId="5" xfId="7" applyFont="1" applyFill="1" applyBorder="1" applyAlignment="1">
      <alignment horizontal="center" vertical="center"/>
    </xf>
    <xf numFmtId="0" fontId="8" fillId="0" borderId="0" xfId="7" applyFont="1" applyFill="1" applyBorder="1" applyAlignment="1">
      <alignment horizontal="center" vertical="center"/>
    </xf>
    <xf numFmtId="176" fontId="8" fillId="0" borderId="0" xfId="7" applyNumberFormat="1" applyFont="1" applyFill="1" applyBorder="1" applyAlignment="1">
      <alignment horizontal="right" vertical="center"/>
    </xf>
    <xf numFmtId="0" fontId="8" fillId="0" borderId="12" xfId="7" applyFont="1" applyFill="1" applyBorder="1" applyAlignment="1">
      <alignment horizontal="center" vertical="center"/>
    </xf>
    <xf numFmtId="176" fontId="8" fillId="0" borderId="13" xfId="7" applyNumberFormat="1" applyFont="1" applyFill="1" applyBorder="1" applyAlignment="1">
      <alignment vertical="center"/>
    </xf>
    <xf numFmtId="0" fontId="8" fillId="0" borderId="8" xfId="7" applyFont="1" applyFill="1" applyBorder="1" applyAlignment="1">
      <alignment horizontal="center" vertical="center" shrinkToFit="1"/>
    </xf>
    <xf numFmtId="0" fontId="8" fillId="0" borderId="3" xfId="7" applyFont="1" applyFill="1" applyBorder="1" applyAlignment="1">
      <alignment horizontal="center" vertical="center" shrinkToFit="1"/>
    </xf>
    <xf numFmtId="176" fontId="8" fillId="0" borderId="12" xfId="7" applyNumberFormat="1" applyFont="1" applyFill="1" applyBorder="1" applyAlignment="1">
      <alignment vertical="center"/>
    </xf>
    <xf numFmtId="179" fontId="8" fillId="0" borderId="24" xfId="7" applyNumberFormat="1" applyFont="1" applyFill="1" applyBorder="1" applyAlignment="1">
      <alignment vertical="center"/>
    </xf>
    <xf numFmtId="176" fontId="8" fillId="0" borderId="24" xfId="7" applyNumberFormat="1" applyFont="1" applyFill="1" applyBorder="1" applyAlignment="1">
      <alignment vertical="center"/>
    </xf>
    <xf numFmtId="0" fontId="10" fillId="0" borderId="25" xfId="7" applyFont="1" applyFill="1" applyBorder="1" applyAlignment="1">
      <alignment horizontal="center" vertical="center"/>
    </xf>
    <xf numFmtId="176" fontId="8" fillId="0" borderId="5" xfId="7" applyNumberFormat="1" applyFont="1" applyFill="1" applyBorder="1" applyAlignment="1">
      <alignment vertical="center"/>
    </xf>
    <xf numFmtId="179" fontId="8" fillId="0" borderId="5" xfId="7" applyNumberFormat="1" applyFont="1" applyFill="1" applyBorder="1" applyAlignment="1">
      <alignment vertical="center"/>
    </xf>
    <xf numFmtId="0" fontId="8" fillId="0" borderId="3" xfId="7" applyFont="1" applyFill="1" applyBorder="1" applyAlignment="1">
      <alignment horizontal="distributed" vertical="center" justifyLastLine="1"/>
    </xf>
    <xf numFmtId="181" fontId="8" fillId="0" borderId="5" xfId="7" applyNumberFormat="1" applyFont="1" applyFill="1" applyBorder="1" applyAlignment="1">
      <alignment vertical="center"/>
    </xf>
    <xf numFmtId="0" fontId="8" fillId="0" borderId="3" xfId="7" applyFont="1" applyFill="1" applyBorder="1" applyAlignment="1">
      <alignment horizontal="center" vertical="center" wrapText="1"/>
    </xf>
    <xf numFmtId="181" fontId="8" fillId="0" borderId="12" xfId="7" applyNumberFormat="1" applyFont="1" applyFill="1" applyBorder="1" applyAlignment="1">
      <alignment vertical="center"/>
    </xf>
    <xf numFmtId="41" fontId="8" fillId="0" borderId="12" xfId="7" applyNumberFormat="1" applyFont="1" applyFill="1" applyBorder="1" applyAlignment="1">
      <alignment horizontal="right" vertical="center"/>
    </xf>
    <xf numFmtId="0" fontId="10" fillId="0" borderId="3" xfId="7" applyFont="1" applyFill="1" applyBorder="1" applyAlignment="1">
      <alignment horizontal="center" vertical="center"/>
    </xf>
    <xf numFmtId="176" fontId="8" fillId="0" borderId="23" xfId="7" applyNumberFormat="1" applyFont="1" applyFill="1" applyBorder="1" applyAlignment="1">
      <alignment vertical="center"/>
    </xf>
    <xf numFmtId="0" fontId="8" fillId="0" borderId="3" xfId="7" applyFont="1" applyFill="1" applyBorder="1" applyAlignment="1">
      <alignment horizontal="center" vertical="center"/>
    </xf>
    <xf numFmtId="179" fontId="8" fillId="0" borderId="23" xfId="7" applyNumberFormat="1" applyFont="1" applyFill="1" applyBorder="1" applyAlignment="1">
      <alignment vertical="center"/>
    </xf>
    <xf numFmtId="0" fontId="8" fillId="0" borderId="3" xfId="7" applyFont="1" applyFill="1" applyBorder="1" applyAlignment="1">
      <alignment horizontal="center" vertical="center" wrapText="1" shrinkToFit="1"/>
    </xf>
    <xf numFmtId="41" fontId="8" fillId="0" borderId="5" xfId="7" applyNumberFormat="1" applyFont="1" applyFill="1" applyBorder="1" applyAlignment="1">
      <alignment horizontal="right" vertical="center"/>
    </xf>
    <xf numFmtId="0" fontId="8" fillId="0" borderId="9" xfId="7" applyFont="1" applyFill="1" applyBorder="1" applyAlignment="1">
      <alignment horizontal="center" vertical="center" wrapText="1"/>
    </xf>
    <xf numFmtId="176" fontId="8" fillId="0" borderId="5" xfId="7" applyNumberFormat="1" applyFont="1" applyFill="1" applyBorder="1" applyAlignment="1">
      <alignment horizontal="right" vertical="center"/>
    </xf>
    <xf numFmtId="0" fontId="8" fillId="0" borderId="9" xfId="7" applyFont="1" applyFill="1" applyBorder="1" applyAlignment="1">
      <alignment horizontal="center" vertical="center" wrapText="1" shrinkToFit="1"/>
    </xf>
    <xf numFmtId="0" fontId="8" fillId="0" borderId="10" xfId="7" applyFont="1" applyFill="1" applyBorder="1" applyAlignment="1">
      <alignment horizontal="center" vertical="center" wrapText="1"/>
    </xf>
    <xf numFmtId="176" fontId="8" fillId="0" borderId="7" xfId="7" applyNumberFormat="1" applyFont="1" applyFill="1" applyBorder="1" applyAlignment="1">
      <alignment vertical="center"/>
    </xf>
    <xf numFmtId="181" fontId="8" fillId="0" borderId="7" xfId="7" applyNumberFormat="1" applyFont="1" applyFill="1" applyBorder="1" applyAlignment="1">
      <alignment vertical="center"/>
    </xf>
    <xf numFmtId="41" fontId="8" fillId="0" borderId="7" xfId="7" applyNumberFormat="1" applyFont="1" applyFill="1" applyBorder="1" applyAlignment="1">
      <alignment horizontal="right" vertical="center"/>
    </xf>
    <xf numFmtId="178" fontId="7" fillId="0" borderId="8" xfId="7" applyNumberFormat="1" applyFont="1" applyFill="1" applyBorder="1" applyAlignment="1">
      <alignment vertical="center"/>
    </xf>
    <xf numFmtId="178" fontId="7" fillId="0" borderId="4" xfId="7" applyNumberFormat="1" applyFont="1" applyFill="1" applyBorder="1" applyAlignment="1">
      <alignment vertical="center"/>
    </xf>
    <xf numFmtId="178" fontId="7" fillId="0" borderId="6" xfId="7" applyNumberFormat="1" applyFont="1" applyFill="1" applyBorder="1" applyAlignment="1">
      <alignment vertical="center"/>
    </xf>
    <xf numFmtId="178" fontId="7" fillId="0" borderId="0" xfId="7" applyNumberFormat="1" applyFont="1" applyFill="1" applyBorder="1" applyAlignment="1">
      <alignment vertical="center"/>
    </xf>
    <xf numFmtId="178" fontId="7" fillId="0" borderId="15" xfId="7" applyNumberFormat="1" applyFont="1" applyFill="1" applyBorder="1" applyAlignment="1">
      <alignment vertical="center"/>
    </xf>
    <xf numFmtId="178" fontId="7" fillId="0" borderId="13" xfId="7" applyNumberFormat="1" applyFont="1" applyFill="1" applyBorder="1" applyAlignment="1">
      <alignment vertical="center"/>
    </xf>
    <xf numFmtId="0" fontId="7" fillId="0" borderId="9" xfId="7" applyFont="1" applyFill="1" applyBorder="1" applyAlignment="1">
      <alignment horizontal="distributed" vertical="center" justifyLastLine="1"/>
    </xf>
    <xf numFmtId="178" fontId="7" fillId="0" borderId="6" xfId="7" applyNumberFormat="1" applyFont="1" applyFill="1" applyBorder="1" applyAlignment="1">
      <alignment horizontal="right" vertical="center"/>
    </xf>
    <xf numFmtId="178" fontId="7" fillId="0" borderId="0" xfId="7" applyNumberFormat="1" applyFont="1" applyFill="1" applyBorder="1" applyAlignment="1">
      <alignment horizontal="right" vertical="center"/>
    </xf>
    <xf numFmtId="0" fontId="7" fillId="0" borderId="3" xfId="7" applyFont="1" applyFill="1" applyBorder="1" applyAlignment="1">
      <alignment horizontal="distributed" vertical="center" justifyLastLine="1"/>
    </xf>
    <xf numFmtId="0" fontId="7" fillId="0" borderId="25" xfId="7" applyFont="1" applyFill="1" applyBorder="1" applyAlignment="1">
      <alignment horizontal="distributed" vertical="center" justifyLastLine="1"/>
    </xf>
    <xf numFmtId="178" fontId="7" fillId="0" borderId="17" xfId="7" applyNumberFormat="1" applyFont="1" applyFill="1" applyBorder="1" applyAlignment="1">
      <alignment vertical="center"/>
    </xf>
    <xf numFmtId="178" fontId="7" fillId="0" borderId="18" xfId="7" applyNumberFormat="1" applyFont="1" applyFill="1" applyBorder="1" applyAlignment="1">
      <alignment vertical="center"/>
    </xf>
    <xf numFmtId="0" fontId="7" fillId="0" borderId="3" xfId="2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7" fillId="0" borderId="4" xfId="6" applyFont="1" applyFill="1" applyBorder="1" applyAlignment="1">
      <alignment horizontal="center" vertical="center"/>
    </xf>
    <xf numFmtId="41" fontId="8" fillId="0" borderId="0" xfId="6" applyNumberFormat="1" applyFont="1" applyFill="1" applyBorder="1" applyAlignment="1">
      <alignment vertical="center"/>
    </xf>
    <xf numFmtId="176" fontId="8" fillId="0" borderId="15" xfId="7" applyNumberFormat="1" applyFont="1" applyFill="1" applyBorder="1" applyAlignment="1">
      <alignment vertical="center"/>
    </xf>
    <xf numFmtId="0" fontId="7" fillId="0" borderId="23" xfId="7" applyFont="1" applyFill="1" applyBorder="1" applyAlignment="1">
      <alignment horizontal="center" vertical="center"/>
    </xf>
    <xf numFmtId="176" fontId="8" fillId="0" borderId="19" xfId="7" applyNumberFormat="1" applyFont="1" applyFill="1" applyBorder="1" applyAlignment="1">
      <alignment vertical="center"/>
    </xf>
    <xf numFmtId="181" fontId="8" fillId="0" borderId="25" xfId="7" applyNumberFormat="1" applyFont="1" applyFill="1" applyBorder="1" applyAlignment="1">
      <alignment vertical="center"/>
    </xf>
    <xf numFmtId="0" fontId="6" fillId="0" borderId="8" xfId="7" applyFont="1" applyFill="1" applyBorder="1" applyAlignment="1">
      <alignment horizontal="center" vertical="center"/>
    </xf>
    <xf numFmtId="178" fontId="6" fillId="0" borderId="8" xfId="7" applyNumberFormat="1" applyFont="1" applyFill="1" applyBorder="1" applyAlignment="1">
      <alignment vertical="center"/>
    </xf>
    <xf numFmtId="178" fontId="6" fillId="0" borderId="4" xfId="7" applyNumberFormat="1" applyFont="1" applyFill="1" applyBorder="1" applyAlignment="1">
      <alignment vertical="center"/>
    </xf>
    <xf numFmtId="178" fontId="6" fillId="0" borderId="6" xfId="7" applyNumberFormat="1" applyFont="1" applyFill="1" applyBorder="1" applyAlignment="1">
      <alignment vertical="center"/>
    </xf>
    <xf numFmtId="178" fontId="6" fillId="0" borderId="0" xfId="7" applyNumberFormat="1" applyFont="1" applyFill="1" applyBorder="1" applyAlignment="1">
      <alignment vertical="center"/>
    </xf>
    <xf numFmtId="178" fontId="6" fillId="0" borderId="15" xfId="7" applyNumberFormat="1" applyFont="1" applyFill="1" applyBorder="1" applyAlignment="1">
      <alignment vertical="center"/>
    </xf>
    <xf numFmtId="178" fontId="6" fillId="0" borderId="13" xfId="7" applyNumberFormat="1" applyFont="1" applyFill="1" applyBorder="1" applyAlignment="1">
      <alignment vertical="center"/>
    </xf>
    <xf numFmtId="178" fontId="6" fillId="0" borderId="6" xfId="7" applyNumberFormat="1" applyFont="1" applyFill="1" applyBorder="1" applyAlignment="1">
      <alignment horizontal="right" vertical="center"/>
    </xf>
    <xf numFmtId="178" fontId="6" fillId="0" borderId="0" xfId="7" applyNumberFormat="1" applyFont="1" applyFill="1" applyBorder="1" applyAlignment="1">
      <alignment horizontal="right" vertical="center"/>
    </xf>
    <xf numFmtId="178" fontId="6" fillId="0" borderId="17" xfId="7" applyNumberFormat="1" applyFont="1" applyFill="1" applyBorder="1" applyAlignment="1">
      <alignment vertical="center"/>
    </xf>
    <xf numFmtId="178" fontId="6" fillId="0" borderId="18" xfId="7" applyNumberFormat="1" applyFont="1" applyFill="1" applyBorder="1" applyAlignment="1">
      <alignment vertical="center"/>
    </xf>
    <xf numFmtId="0" fontId="8" fillId="0" borderId="0" xfId="7" applyFont="1" applyFill="1" applyBorder="1" applyAlignment="1">
      <alignment horizontal="distributed" vertical="center"/>
    </xf>
    <xf numFmtId="0" fontId="7" fillId="0" borderId="3" xfId="7" applyFont="1" applyFill="1" applyBorder="1" applyAlignment="1">
      <alignment horizontal="center" vertical="center"/>
    </xf>
    <xf numFmtId="41" fontId="8" fillId="0" borderId="0" xfId="6" applyNumberFormat="1" applyFont="1" applyFill="1" applyBorder="1" applyAlignment="1">
      <alignment horizontal="right" vertical="center"/>
    </xf>
    <xf numFmtId="176" fontId="16" fillId="0" borderId="6" xfId="7" applyNumberFormat="1" applyFont="1" applyFill="1" applyBorder="1" applyAlignment="1">
      <alignment vertical="center"/>
    </xf>
    <xf numFmtId="176" fontId="16" fillId="0" borderId="0" xfId="7" applyNumberFormat="1" applyFont="1" applyFill="1" applyBorder="1" applyAlignment="1">
      <alignment vertical="center"/>
    </xf>
    <xf numFmtId="180" fontId="8" fillId="0" borderId="0" xfId="7" applyNumberFormat="1" applyFont="1" applyFill="1" applyBorder="1" applyAlignment="1">
      <alignment horizontal="right" vertical="center"/>
    </xf>
    <xf numFmtId="180" fontId="16" fillId="0" borderId="0" xfId="7" applyNumberFormat="1" applyFont="1" applyFill="1" applyBorder="1" applyAlignment="1">
      <alignment horizontal="right" vertical="center"/>
    </xf>
    <xf numFmtId="180" fontId="16" fillId="0" borderId="6" xfId="7" applyNumberFormat="1" applyFont="1" applyFill="1" applyBorder="1" applyAlignment="1">
      <alignment horizontal="right" vertical="center"/>
    </xf>
    <xf numFmtId="180" fontId="8" fillId="0" borderId="6" xfId="7" applyNumberFormat="1" applyFont="1" applyFill="1" applyBorder="1" applyAlignment="1">
      <alignment horizontal="right" vertical="center"/>
    </xf>
    <xf numFmtId="176" fontId="25" fillId="0" borderId="0" xfId="7" applyNumberFormat="1" applyFont="1" applyFill="1" applyBorder="1" applyAlignment="1">
      <alignment vertical="center"/>
    </xf>
    <xf numFmtId="41" fontId="25" fillId="0" borderId="6" xfId="7" applyNumberFormat="1" applyFont="1" applyFill="1" applyBorder="1" applyAlignment="1">
      <alignment horizontal="right" vertical="center"/>
    </xf>
    <xf numFmtId="176" fontId="25" fillId="0" borderId="6" xfId="7" applyNumberFormat="1" applyFont="1" applyFill="1" applyBorder="1" applyAlignment="1">
      <alignment vertical="center"/>
    </xf>
    <xf numFmtId="0" fontId="7" fillId="0" borderId="0" xfId="6" applyFont="1" applyFill="1" applyBorder="1" applyAlignment="1">
      <alignment horizontal="distributed" vertical="center"/>
    </xf>
    <xf numFmtId="0" fontId="7" fillId="0" borderId="2" xfId="6" applyFont="1" applyFill="1" applyBorder="1" applyAlignment="1">
      <alignment horizontal="distributed" vertical="center"/>
    </xf>
    <xf numFmtId="0" fontId="7" fillId="0" borderId="7" xfId="6" applyFont="1" applyFill="1" applyBorder="1" applyAlignment="1">
      <alignment horizontal="distributed" vertical="center"/>
    </xf>
    <xf numFmtId="0" fontId="7" fillId="0" borderId="5" xfId="6" applyFont="1" applyFill="1" applyBorder="1" applyAlignment="1">
      <alignment horizontal="distributed" vertical="center"/>
    </xf>
    <xf numFmtId="0" fontId="8" fillId="0" borderId="0" xfId="7" applyFont="1" applyFill="1" applyBorder="1" applyAlignment="1">
      <alignment horizontal="distributed" vertical="center"/>
    </xf>
    <xf numFmtId="3" fontId="7" fillId="0" borderId="14" xfId="6" applyNumberFormat="1" applyFont="1" applyFill="1" applyBorder="1" applyAlignment="1">
      <alignment vertical="center"/>
    </xf>
    <xf numFmtId="0" fontId="10" fillId="0" borderId="4" xfId="6" applyFont="1" applyFill="1" applyBorder="1" applyAlignment="1">
      <alignment horizontal="center" vertical="center"/>
    </xf>
    <xf numFmtId="41" fontId="7" fillId="0" borderId="6" xfId="6" applyNumberFormat="1" applyFont="1" applyFill="1" applyBorder="1" applyAlignment="1">
      <alignment horizontal="right" vertical="center"/>
    </xf>
    <xf numFmtId="41" fontId="7" fillId="0" borderId="16" xfId="6" applyNumberFormat="1" applyFont="1" applyFill="1" applyBorder="1" applyAlignment="1">
      <alignment horizontal="right" vertical="center"/>
    </xf>
    <xf numFmtId="3" fontId="7" fillId="0" borderId="19" xfId="6" applyNumberFormat="1" applyFont="1" applyFill="1" applyBorder="1" applyAlignment="1">
      <alignment vertical="center"/>
    </xf>
    <xf numFmtId="38" fontId="7" fillId="0" borderId="0" xfId="1" applyFont="1" applyFill="1" applyBorder="1" applyAlignment="1">
      <alignment horizontal="right" vertical="center"/>
    </xf>
    <xf numFmtId="3" fontId="7" fillId="0" borderId="16" xfId="6" applyNumberFormat="1" applyFont="1" applyFill="1" applyBorder="1" applyAlignment="1">
      <alignment vertical="center"/>
    </xf>
    <xf numFmtId="0" fontId="7" fillId="0" borderId="2" xfId="6" applyNumberFormat="1" applyFont="1" applyFill="1" applyBorder="1" applyAlignment="1">
      <alignment horizontal="right" vertical="center"/>
    </xf>
    <xf numFmtId="41" fontId="25" fillId="0" borderId="0" xfId="7" applyNumberFormat="1" applyFont="1" applyFill="1" applyBorder="1" applyAlignment="1">
      <alignment vertical="center"/>
    </xf>
    <xf numFmtId="176" fontId="25" fillId="0" borderId="19" xfId="7" applyNumberFormat="1" applyFont="1" applyFill="1" applyBorder="1" applyAlignment="1">
      <alignment vertical="center"/>
    </xf>
    <xf numFmtId="41" fontId="25" fillId="0" borderId="0" xfId="7" applyNumberFormat="1" applyFont="1" applyFill="1" applyBorder="1" applyAlignment="1">
      <alignment horizontal="right" vertical="center"/>
    </xf>
    <xf numFmtId="38" fontId="8" fillId="0" borderId="0" xfId="1" applyFont="1" applyFill="1" applyBorder="1" applyAlignment="1">
      <alignment horizontal="right" vertical="center"/>
    </xf>
    <xf numFmtId="176" fontId="25" fillId="0" borderId="14" xfId="7" applyNumberFormat="1" applyFont="1" applyFill="1" applyBorder="1" applyAlignment="1">
      <alignment vertical="center"/>
    </xf>
    <xf numFmtId="176" fontId="8" fillId="0" borderId="16" xfId="7" applyNumberFormat="1" applyFont="1" applyFill="1" applyBorder="1" applyAlignment="1">
      <alignment vertical="center"/>
    </xf>
    <xf numFmtId="176" fontId="8" fillId="0" borderId="2" xfId="7" applyNumberFormat="1" applyFont="1" applyFill="1" applyBorder="1" applyAlignment="1">
      <alignment vertical="center"/>
    </xf>
    <xf numFmtId="0" fontId="10" fillId="0" borderId="5" xfId="7" applyFont="1" applyFill="1" applyBorder="1" applyAlignment="1">
      <alignment horizontal="center" vertical="center"/>
    </xf>
    <xf numFmtId="0" fontId="10" fillId="0" borderId="0" xfId="7" applyFont="1" applyFill="1" applyBorder="1" applyAlignment="1">
      <alignment horizontal="center" vertical="center"/>
    </xf>
    <xf numFmtId="0" fontId="10" fillId="0" borderId="7" xfId="7" applyFont="1" applyFill="1" applyBorder="1" applyAlignment="1">
      <alignment horizontal="center" vertical="center"/>
    </xf>
    <xf numFmtId="176" fontId="25" fillId="0" borderId="2" xfId="7" applyNumberFormat="1" applyFont="1" applyFill="1" applyBorder="1" applyAlignment="1">
      <alignment vertical="center"/>
    </xf>
    <xf numFmtId="0" fontId="26" fillId="0" borderId="3" xfId="7" applyFont="1" applyFill="1" applyBorder="1" applyAlignment="1">
      <alignment horizontal="center" vertical="center" shrinkToFit="1"/>
    </xf>
    <xf numFmtId="176" fontId="26" fillId="0" borderId="12" xfId="7" applyNumberFormat="1" applyFont="1" applyFill="1" applyBorder="1" applyAlignment="1">
      <alignment vertical="center"/>
    </xf>
    <xf numFmtId="176" fontId="26" fillId="0" borderId="5" xfId="7" applyNumberFormat="1" applyFont="1" applyFill="1" applyBorder="1" applyAlignment="1">
      <alignment vertical="center"/>
    </xf>
    <xf numFmtId="176" fontId="26" fillId="0" borderId="23" xfId="7" applyNumberFormat="1" applyFont="1" applyFill="1" applyBorder="1" applyAlignment="1">
      <alignment vertical="center"/>
    </xf>
    <xf numFmtId="176" fontId="26" fillId="0" borderId="5" xfId="7" applyNumberFormat="1" applyFont="1" applyFill="1" applyBorder="1" applyAlignment="1">
      <alignment horizontal="right" vertical="center"/>
    </xf>
    <xf numFmtId="41" fontId="26" fillId="0" borderId="5" xfId="7" applyNumberFormat="1" applyFont="1" applyFill="1" applyBorder="1" applyAlignment="1">
      <alignment horizontal="right" vertical="center"/>
    </xf>
    <xf numFmtId="176" fontId="26" fillId="0" borderId="7" xfId="7" applyNumberFormat="1" applyFont="1" applyFill="1" applyBorder="1" applyAlignment="1">
      <alignment vertical="center"/>
    </xf>
    <xf numFmtId="179" fontId="26" fillId="0" borderId="5" xfId="7" applyNumberFormat="1" applyFont="1" applyFill="1" applyBorder="1" applyAlignment="1">
      <alignment vertical="center"/>
    </xf>
    <xf numFmtId="181" fontId="26" fillId="0" borderId="5" xfId="7" applyNumberFormat="1" applyFont="1" applyFill="1" applyBorder="1" applyAlignment="1">
      <alignment vertical="center"/>
    </xf>
    <xf numFmtId="181" fontId="26" fillId="0" borderId="25" xfId="7" applyNumberFormat="1" applyFont="1" applyFill="1" applyBorder="1" applyAlignment="1">
      <alignment vertical="center"/>
    </xf>
    <xf numFmtId="179" fontId="26" fillId="0" borderId="23" xfId="7" applyNumberFormat="1" applyFont="1" applyFill="1" applyBorder="1" applyAlignment="1">
      <alignment vertical="center"/>
    </xf>
    <xf numFmtId="179" fontId="26" fillId="0" borderId="9" xfId="7" applyNumberFormat="1" applyFont="1" applyFill="1" applyBorder="1" applyAlignment="1">
      <alignment vertical="center"/>
    </xf>
    <xf numFmtId="181" fontId="26" fillId="0" borderId="31" xfId="7" applyNumberFormat="1" applyFont="1" applyFill="1" applyBorder="1" applyAlignment="1">
      <alignment vertical="center"/>
    </xf>
    <xf numFmtId="176" fontId="26" fillId="0" borderId="24" xfId="7" applyNumberFormat="1" applyFont="1" applyFill="1" applyBorder="1" applyAlignment="1">
      <alignment vertical="center"/>
    </xf>
    <xf numFmtId="41" fontId="26" fillId="0" borderId="12" xfId="7" applyNumberFormat="1" applyFont="1" applyFill="1" applyBorder="1" applyAlignment="1">
      <alignment horizontal="right" vertical="center"/>
    </xf>
    <xf numFmtId="41" fontId="26" fillId="0" borderId="7" xfId="7" applyNumberFormat="1" applyFont="1" applyFill="1" applyBorder="1" applyAlignment="1">
      <alignment horizontal="right" vertical="center"/>
    </xf>
    <xf numFmtId="0" fontId="24" fillId="0" borderId="3" xfId="7" applyFont="1" applyFill="1" applyBorder="1" applyAlignment="1">
      <alignment horizontal="center" vertical="center"/>
    </xf>
    <xf numFmtId="0" fontId="24" fillId="0" borderId="8" xfId="7" applyFont="1" applyFill="1" applyBorder="1" applyAlignment="1">
      <alignment horizontal="center" vertical="center"/>
    </xf>
    <xf numFmtId="178" fontId="24" fillId="0" borderId="8" xfId="7" applyNumberFormat="1" applyFont="1" applyFill="1" applyBorder="1" applyAlignment="1">
      <alignment vertical="center"/>
    </xf>
    <xf numFmtId="178" fontId="24" fillId="0" borderId="6" xfId="7" applyNumberFormat="1" applyFont="1" applyFill="1" applyBorder="1" applyAlignment="1">
      <alignment vertical="center"/>
    </xf>
    <xf numFmtId="178" fontId="24" fillId="0" borderId="0" xfId="7" applyNumberFormat="1" applyFont="1" applyFill="1" applyBorder="1" applyAlignment="1">
      <alignment vertical="center"/>
    </xf>
    <xf numFmtId="178" fontId="24" fillId="0" borderId="15" xfId="7" applyNumberFormat="1" applyFont="1" applyFill="1" applyBorder="1" applyAlignment="1">
      <alignment vertical="center"/>
    </xf>
    <xf numFmtId="178" fontId="24" fillId="0" borderId="13" xfId="7" applyNumberFormat="1" applyFont="1" applyFill="1" applyBorder="1" applyAlignment="1">
      <alignment vertical="center"/>
    </xf>
    <xf numFmtId="178" fontId="24" fillId="0" borderId="6" xfId="7" applyNumberFormat="1" applyFont="1" applyFill="1" applyBorder="1" applyAlignment="1">
      <alignment horizontal="right" vertical="center"/>
    </xf>
    <xf numFmtId="178" fontId="24" fillId="0" borderId="0" xfId="7" applyNumberFormat="1" applyFont="1" applyFill="1" applyBorder="1" applyAlignment="1">
      <alignment horizontal="right" vertical="center"/>
    </xf>
    <xf numFmtId="178" fontId="24" fillId="0" borderId="17" xfId="7" applyNumberFormat="1" applyFont="1" applyFill="1" applyBorder="1" applyAlignment="1">
      <alignment vertical="center"/>
    </xf>
    <xf numFmtId="178" fontId="24" fillId="0" borderId="18" xfId="7" applyNumberFormat="1" applyFont="1" applyFill="1" applyBorder="1" applyAlignment="1">
      <alignment vertical="center"/>
    </xf>
    <xf numFmtId="0" fontId="10" fillId="0" borderId="3" xfId="2" applyFont="1" applyFill="1" applyBorder="1" applyAlignment="1">
      <alignment horizontal="center" vertical="center" wrapText="1"/>
    </xf>
    <xf numFmtId="0" fontId="10" fillId="0" borderId="8" xfId="2" applyFont="1" applyFill="1" applyBorder="1" applyAlignment="1">
      <alignment horizontal="center" vertical="center" wrapText="1"/>
    </xf>
    <xf numFmtId="178" fontId="25" fillId="0" borderId="14" xfId="2" applyNumberFormat="1" applyFont="1" applyFill="1" applyBorder="1" applyAlignment="1">
      <alignment vertical="center" shrinkToFit="1"/>
    </xf>
    <xf numFmtId="178" fontId="25" fillId="0" borderId="19" xfId="2" applyNumberFormat="1" applyFont="1" applyFill="1" applyBorder="1" applyAlignment="1">
      <alignment vertical="center" shrinkToFit="1"/>
    </xf>
    <xf numFmtId="41" fontId="25" fillId="0" borderId="19" xfId="2" applyNumberFormat="1" applyFont="1" applyFill="1" applyBorder="1" applyAlignment="1">
      <alignment vertical="center" shrinkToFit="1"/>
    </xf>
    <xf numFmtId="183" fontId="25" fillId="0" borderId="19" xfId="0" applyNumberFormat="1" applyFont="1" applyFill="1" applyBorder="1" applyAlignment="1">
      <alignment vertical="center"/>
    </xf>
    <xf numFmtId="178" fontId="25" fillId="0" borderId="6" xfId="2" applyNumberFormat="1" applyFont="1" applyFill="1" applyBorder="1" applyAlignment="1">
      <alignment vertical="center" shrinkToFit="1"/>
    </xf>
    <xf numFmtId="178" fontId="25" fillId="0" borderId="0" xfId="2" applyNumberFormat="1" applyFont="1" applyFill="1" applyAlignment="1">
      <alignment vertical="center" shrinkToFit="1"/>
    </xf>
    <xf numFmtId="41" fontId="25" fillId="0" borderId="0" xfId="2" applyNumberFormat="1" applyFont="1" applyFill="1" applyAlignment="1">
      <alignment vertical="center" shrinkToFit="1"/>
    </xf>
    <xf numFmtId="183" fontId="25" fillId="0" borderId="0" xfId="0" applyNumberFormat="1" applyFont="1" applyFill="1" applyAlignment="1">
      <alignment vertical="center"/>
    </xf>
    <xf numFmtId="178" fontId="25" fillId="0" borderId="15" xfId="2" applyNumberFormat="1" applyFont="1" applyFill="1" applyBorder="1" applyAlignment="1">
      <alignment vertical="center" shrinkToFit="1"/>
    </xf>
    <xf numFmtId="178" fontId="25" fillId="0" borderId="13" xfId="2" applyNumberFormat="1" applyFont="1" applyFill="1" applyBorder="1" applyAlignment="1">
      <alignment vertical="center" shrinkToFit="1"/>
    </xf>
    <xf numFmtId="41" fontId="25" fillId="0" borderId="13" xfId="2" applyNumberFormat="1" applyFont="1" applyFill="1" applyBorder="1" applyAlignment="1">
      <alignment vertical="center" shrinkToFit="1"/>
    </xf>
    <xf numFmtId="183" fontId="25" fillId="0" borderId="13" xfId="0" applyNumberFormat="1" applyFont="1" applyFill="1" applyBorder="1" applyAlignment="1">
      <alignment vertical="center"/>
    </xf>
    <xf numFmtId="178" fontId="25" fillId="0" borderId="16" xfId="2" applyNumberFormat="1" applyFont="1" applyFill="1" applyBorder="1" applyAlignment="1">
      <alignment vertical="center" shrinkToFit="1"/>
    </xf>
    <xf numFmtId="178" fontId="25" fillId="0" borderId="2" xfId="2" applyNumberFormat="1" applyFont="1" applyFill="1" applyBorder="1" applyAlignment="1">
      <alignment vertical="center" shrinkToFit="1"/>
    </xf>
    <xf numFmtId="41" fontId="25" fillId="0" borderId="22" xfId="2" applyNumberFormat="1" applyFont="1" applyFill="1" applyBorder="1" applyAlignment="1">
      <alignment horizontal="right" vertical="center" shrinkToFit="1"/>
    </xf>
    <xf numFmtId="182" fontId="25" fillId="0" borderId="22" xfId="2" applyNumberFormat="1" applyFont="1" applyFill="1" applyBorder="1" applyAlignment="1">
      <alignment horizontal="right" vertical="center" shrinkToFit="1"/>
    </xf>
    <xf numFmtId="3" fontId="10" fillId="0" borderId="6" xfId="6" applyNumberFormat="1" applyFont="1" applyFill="1" applyBorder="1" applyAlignment="1">
      <alignment vertical="center"/>
    </xf>
    <xf numFmtId="3" fontId="10" fillId="0" borderId="14" xfId="6" applyNumberFormat="1" applyFont="1" applyFill="1" applyBorder="1" applyAlignment="1">
      <alignment vertical="center"/>
    </xf>
    <xf numFmtId="3" fontId="25" fillId="0" borderId="6" xfId="6" applyNumberFormat="1" applyFont="1" applyFill="1" applyBorder="1" applyAlignment="1">
      <alignment vertical="center"/>
    </xf>
    <xf numFmtId="38" fontId="25" fillId="0" borderId="6" xfId="1" applyFont="1" applyFill="1" applyBorder="1" applyAlignment="1">
      <alignment vertical="center"/>
    </xf>
    <xf numFmtId="41" fontId="25" fillId="0" borderId="0" xfId="6" applyNumberFormat="1" applyFont="1" applyFill="1" applyBorder="1" applyAlignment="1">
      <alignment vertical="center"/>
    </xf>
    <xf numFmtId="41" fontId="25" fillId="0" borderId="6" xfId="6" applyNumberFormat="1" applyFont="1" applyFill="1" applyBorder="1" applyAlignment="1">
      <alignment vertical="center"/>
    </xf>
    <xf numFmtId="3" fontId="25" fillId="0" borderId="16" xfId="6" applyNumberFormat="1" applyFont="1" applyFill="1" applyBorder="1" applyAlignment="1">
      <alignment vertical="center"/>
    </xf>
    <xf numFmtId="41" fontId="10" fillId="0" borderId="6" xfId="6" applyNumberFormat="1" applyFont="1" applyFill="1" applyBorder="1" applyAlignment="1">
      <alignment horizontal="right" vertical="center"/>
    </xf>
    <xf numFmtId="41" fontId="25" fillId="0" borderId="6" xfId="6" applyNumberFormat="1" applyFont="1" applyFill="1" applyBorder="1" applyAlignment="1">
      <alignment horizontal="right" vertical="center"/>
    </xf>
    <xf numFmtId="41" fontId="10" fillId="0" borderId="16" xfId="6" applyNumberFormat="1" applyFont="1" applyFill="1" applyBorder="1" applyAlignment="1">
      <alignment horizontal="right" vertical="center"/>
    </xf>
    <xf numFmtId="3" fontId="10" fillId="0" borderId="0" xfId="6" applyNumberFormat="1" applyFont="1" applyFill="1" applyBorder="1" applyAlignment="1">
      <alignment vertical="center"/>
    </xf>
    <xf numFmtId="38" fontId="10" fillId="0" borderId="0" xfId="1" applyFont="1" applyFill="1" applyBorder="1" applyAlignment="1">
      <alignment horizontal="right" vertical="center"/>
    </xf>
    <xf numFmtId="3" fontId="10" fillId="0" borderId="16" xfId="6" applyNumberFormat="1" applyFont="1" applyFill="1" applyBorder="1" applyAlignment="1">
      <alignment vertical="center"/>
    </xf>
    <xf numFmtId="0" fontId="10" fillId="0" borderId="2" xfId="6" applyNumberFormat="1" applyFont="1" applyFill="1" applyBorder="1" applyAlignment="1">
      <alignment horizontal="right" vertical="center"/>
    </xf>
    <xf numFmtId="0" fontId="25" fillId="0" borderId="5" xfId="7" applyFont="1" applyFill="1" applyBorder="1" applyAlignment="1">
      <alignment horizontal="center" vertical="center"/>
    </xf>
    <xf numFmtId="0" fontId="25" fillId="0" borderId="0" xfId="7" applyFont="1" applyFill="1" applyBorder="1" applyAlignment="1">
      <alignment horizontal="center" vertical="center"/>
    </xf>
    <xf numFmtId="176" fontId="25" fillId="0" borderId="0" xfId="7" applyNumberFormat="1" applyFont="1" applyFill="1" applyBorder="1" applyAlignment="1">
      <alignment horizontal="right" vertical="center"/>
    </xf>
    <xf numFmtId="0" fontId="25" fillId="0" borderId="7" xfId="7" applyFont="1" applyFill="1" applyBorder="1" applyAlignment="1">
      <alignment horizontal="center" vertical="center"/>
    </xf>
    <xf numFmtId="176" fontId="25" fillId="0" borderId="16" xfId="7" applyNumberFormat="1" applyFont="1" applyFill="1" applyBorder="1" applyAlignment="1">
      <alignment vertical="center"/>
    </xf>
    <xf numFmtId="41" fontId="8" fillId="0" borderId="26" xfId="6" applyNumberFormat="1" applyFont="1" applyFill="1" applyBorder="1" applyAlignment="1">
      <alignment vertical="center"/>
    </xf>
    <xf numFmtId="178" fontId="24" fillId="0" borderId="4" xfId="7" applyNumberFormat="1" applyFont="1" applyFill="1" applyBorder="1" applyAlignment="1">
      <alignment vertical="center"/>
    </xf>
    <xf numFmtId="0" fontId="10" fillId="0" borderId="0" xfId="6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distributed" vertical="distributed"/>
    </xf>
    <xf numFmtId="0" fontId="7" fillId="0" borderId="1" xfId="6" applyFont="1" applyFill="1" applyBorder="1" applyAlignment="1">
      <alignment horizontal="center"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3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10" fillId="0" borderId="21" xfId="6" applyFont="1" applyFill="1" applyBorder="1" applyAlignment="1">
      <alignment horizontal="center" vertical="center"/>
    </xf>
    <xf numFmtId="0" fontId="10" fillId="0" borderId="27" xfId="6" applyFont="1" applyFill="1" applyBorder="1" applyAlignment="1">
      <alignment horizontal="center" vertical="center"/>
    </xf>
    <xf numFmtId="0" fontId="7" fillId="0" borderId="21" xfId="6" applyFont="1" applyFill="1" applyBorder="1" applyAlignment="1">
      <alignment horizontal="center" vertical="center"/>
    </xf>
    <xf numFmtId="0" fontId="7" fillId="0" borderId="27" xfId="6" applyFont="1" applyFill="1" applyBorder="1" applyAlignment="1">
      <alignment horizontal="center" vertical="center"/>
    </xf>
    <xf numFmtId="0" fontId="10" fillId="0" borderId="2" xfId="6" applyFont="1" applyFill="1" applyBorder="1" applyAlignment="1">
      <alignment horizontal="distributed" vertical="center"/>
    </xf>
    <xf numFmtId="0" fontId="7" fillId="0" borderId="4" xfId="6" applyFont="1" applyFill="1" applyBorder="1" applyAlignment="1">
      <alignment horizontal="center" vertical="center"/>
    </xf>
    <xf numFmtId="0" fontId="3" fillId="0" borderId="0" xfId="6" applyFont="1" applyFill="1" applyBorder="1" applyAlignment="1">
      <alignment horizontal="distributed" vertical="center"/>
    </xf>
    <xf numFmtId="0" fontId="3" fillId="0" borderId="2" xfId="6" applyFont="1" applyFill="1" applyBorder="1" applyAlignment="1">
      <alignment horizontal="distributed" vertical="center"/>
    </xf>
    <xf numFmtId="0" fontId="9" fillId="0" borderId="1" xfId="6" applyFont="1" applyFill="1" applyBorder="1" applyAlignment="1">
      <alignment horizontal="center" vertical="center"/>
    </xf>
    <xf numFmtId="0" fontId="9" fillId="0" borderId="13" xfId="6" applyFont="1" applyFill="1" applyBorder="1" applyAlignment="1">
      <alignment horizontal="center" vertical="center"/>
    </xf>
    <xf numFmtId="0" fontId="10" fillId="0" borderId="20" xfId="6" applyFont="1" applyFill="1" applyBorder="1" applyAlignment="1">
      <alignment horizontal="center" vertical="center"/>
    </xf>
    <xf numFmtId="0" fontId="7" fillId="0" borderId="28" xfId="6" applyFont="1" applyFill="1" applyBorder="1" applyAlignment="1">
      <alignment horizontal="center" vertical="center"/>
    </xf>
    <xf numFmtId="0" fontId="7" fillId="0" borderId="8" xfId="6" applyFont="1" applyFill="1" applyBorder="1" applyAlignment="1">
      <alignment horizontal="center" vertical="center"/>
    </xf>
    <xf numFmtId="0" fontId="7" fillId="0" borderId="24" xfId="6" applyFont="1" applyFill="1" applyBorder="1" applyAlignment="1">
      <alignment horizontal="center" vertical="center"/>
    </xf>
    <xf numFmtId="0" fontId="7" fillId="0" borderId="19" xfId="6" applyFont="1" applyFill="1" applyBorder="1" applyAlignment="1">
      <alignment horizontal="distributed" vertical="center" wrapText="1"/>
    </xf>
    <xf numFmtId="0" fontId="7" fillId="0" borderId="23" xfId="6" applyFont="1" applyFill="1" applyBorder="1" applyAlignment="1">
      <alignment horizontal="distributed" vertical="center" wrapText="1"/>
    </xf>
    <xf numFmtId="0" fontId="7" fillId="0" borderId="2" xfId="6" applyFont="1" applyFill="1" applyBorder="1" applyAlignment="1">
      <alignment horizontal="distributed" vertical="center" wrapText="1"/>
    </xf>
    <xf numFmtId="0" fontId="7" fillId="0" borderId="7" xfId="6" applyFont="1" applyFill="1" applyBorder="1" applyAlignment="1">
      <alignment horizontal="distributed" vertical="center" wrapText="1"/>
    </xf>
    <xf numFmtId="176" fontId="7" fillId="0" borderId="16" xfId="6" applyNumberFormat="1" applyFont="1" applyFill="1" applyBorder="1" applyAlignment="1">
      <alignment vertical="center"/>
    </xf>
    <xf numFmtId="176" fontId="7" fillId="0" borderId="2" xfId="6" applyNumberFormat="1" applyFont="1" applyFill="1" applyBorder="1" applyAlignment="1">
      <alignment vertical="center"/>
    </xf>
    <xf numFmtId="176" fontId="7" fillId="0" borderId="14" xfId="6" applyNumberFormat="1" applyFont="1" applyFill="1" applyBorder="1" applyAlignment="1">
      <alignment vertical="center"/>
    </xf>
    <xf numFmtId="176" fontId="7" fillId="0" borderId="19" xfId="6" applyNumberFormat="1" applyFont="1" applyFill="1" applyBorder="1" applyAlignment="1">
      <alignment vertical="center"/>
    </xf>
    <xf numFmtId="176" fontId="7" fillId="0" borderId="15" xfId="6" applyNumberFormat="1" applyFont="1" applyFill="1" applyBorder="1" applyAlignment="1">
      <alignment vertical="center"/>
    </xf>
    <xf numFmtId="176" fontId="7" fillId="0" borderId="13" xfId="6" applyNumberFormat="1" applyFont="1" applyFill="1" applyBorder="1" applyAlignment="1">
      <alignment vertical="center"/>
    </xf>
    <xf numFmtId="0" fontId="7" fillId="0" borderId="13" xfId="6" applyFont="1" applyFill="1" applyBorder="1" applyAlignment="1">
      <alignment horizontal="distributed" vertical="center" wrapText="1"/>
    </xf>
    <xf numFmtId="0" fontId="7" fillId="0" borderId="12" xfId="6" applyFont="1" applyFill="1" applyBorder="1" applyAlignment="1">
      <alignment horizontal="distributed" vertical="center" wrapText="1"/>
    </xf>
    <xf numFmtId="0" fontId="8" fillId="0" borderId="0" xfId="6" applyFont="1" applyFill="1" applyAlignment="1">
      <alignment horizontal="right"/>
    </xf>
    <xf numFmtId="41" fontId="7" fillId="0" borderId="0" xfId="6" applyNumberFormat="1" applyFont="1" applyFill="1" applyBorder="1" applyAlignment="1">
      <alignment horizontal="right" vertical="center"/>
    </xf>
    <xf numFmtId="41" fontId="1" fillId="0" borderId="0" xfId="4" applyNumberFormat="1" applyFont="1" applyFill="1" applyAlignment="1">
      <alignment horizontal="right"/>
    </xf>
    <xf numFmtId="41" fontId="1" fillId="0" borderId="0" xfId="4" applyNumberFormat="1" applyFont="1" applyFill="1" applyBorder="1" applyAlignment="1">
      <alignment horizontal="right"/>
    </xf>
    <xf numFmtId="0" fontId="7" fillId="0" borderId="2" xfId="6" applyFont="1" applyFill="1" applyBorder="1" applyAlignment="1">
      <alignment horizontal="distributed" vertical="center"/>
    </xf>
    <xf numFmtId="0" fontId="7" fillId="0" borderId="7" xfId="6" applyFont="1" applyFill="1" applyBorder="1" applyAlignment="1">
      <alignment horizontal="distributed" vertical="center"/>
    </xf>
    <xf numFmtId="41" fontId="7" fillId="0" borderId="2" xfId="6" applyNumberFormat="1" applyFont="1" applyFill="1" applyBorder="1" applyAlignment="1">
      <alignment horizontal="right" vertical="center"/>
    </xf>
    <xf numFmtId="41" fontId="7" fillId="0" borderId="16" xfId="6" applyNumberFormat="1" applyFont="1" applyFill="1" applyBorder="1" applyAlignment="1">
      <alignment horizontal="right" vertical="center"/>
    </xf>
    <xf numFmtId="0" fontId="7" fillId="0" borderId="0" xfId="6" applyFont="1" applyFill="1" applyBorder="1" applyAlignment="1">
      <alignment horizontal="distributed" vertical="center"/>
    </xf>
    <xf numFmtId="0" fontId="7" fillId="0" borderId="5" xfId="6" applyFont="1" applyFill="1" applyBorder="1" applyAlignment="1">
      <alignment horizontal="distributed" vertical="center"/>
    </xf>
    <xf numFmtId="41" fontId="7" fillId="0" borderId="6" xfId="6" applyNumberFormat="1" applyFont="1" applyFill="1" applyBorder="1" applyAlignment="1">
      <alignment horizontal="right" vertical="center"/>
    </xf>
    <xf numFmtId="0" fontId="1" fillId="0" borderId="27" xfId="4" applyFont="1" applyFill="1" applyBorder="1" applyAlignment="1"/>
    <xf numFmtId="0" fontId="24" fillId="0" borderId="19" xfId="6" applyFont="1" applyFill="1" applyBorder="1" applyAlignment="1">
      <alignment horizontal="distributed" vertical="center"/>
    </xf>
    <xf numFmtId="0" fontId="24" fillId="0" borderId="23" xfId="6" applyFont="1" applyFill="1" applyBorder="1" applyAlignment="1">
      <alignment horizontal="distributed" vertical="center"/>
    </xf>
    <xf numFmtId="41" fontId="24" fillId="0" borderId="19" xfId="6" applyNumberFormat="1" applyFont="1" applyFill="1" applyBorder="1" applyAlignment="1">
      <alignment horizontal="right" vertical="center"/>
    </xf>
    <xf numFmtId="0" fontId="8" fillId="0" borderId="2" xfId="6" applyFont="1" applyFill="1" applyBorder="1" applyAlignment="1">
      <alignment horizontal="right"/>
    </xf>
    <xf numFmtId="41" fontId="24" fillId="0" borderId="14" xfId="6" applyNumberFormat="1" applyFont="1" applyFill="1" applyBorder="1" applyAlignment="1">
      <alignment horizontal="right" vertical="center"/>
    </xf>
    <xf numFmtId="0" fontId="8" fillId="0" borderId="0" xfId="7" applyFont="1" applyFill="1" applyBorder="1" applyAlignment="1">
      <alignment horizontal="distributed" vertical="center"/>
    </xf>
    <xf numFmtId="0" fontId="8" fillId="0" borderId="0" xfId="4" applyFont="1" applyFill="1" applyBorder="1" applyAlignment="1"/>
    <xf numFmtId="0" fontId="8" fillId="0" borderId="2" xfId="7" applyFont="1" applyFill="1" applyBorder="1" applyAlignment="1">
      <alignment horizontal="distributed" vertical="center"/>
    </xf>
    <xf numFmtId="0" fontId="8" fillId="0" borderId="2" xfId="4" applyFont="1" applyFill="1" applyBorder="1" applyAlignment="1"/>
    <xf numFmtId="0" fontId="8" fillId="0" borderId="0" xfId="4" applyFont="1" applyFill="1" applyBorder="1" applyAlignment="1">
      <alignment horizontal="distributed" vertical="center"/>
    </xf>
    <xf numFmtId="0" fontId="8" fillId="0" borderId="28" xfId="7" applyFont="1" applyFill="1" applyBorder="1" applyAlignment="1">
      <alignment horizontal="center" vertical="center"/>
    </xf>
    <xf numFmtId="0" fontId="8" fillId="0" borderId="20" xfId="4" applyFont="1" applyFill="1" applyBorder="1" applyAlignment="1">
      <alignment horizontal="center" vertical="center"/>
    </xf>
    <xf numFmtId="0" fontId="8" fillId="0" borderId="21" xfId="4" applyFont="1" applyFill="1" applyBorder="1" applyAlignment="1">
      <alignment horizontal="center" vertical="center"/>
    </xf>
    <xf numFmtId="0" fontId="25" fillId="0" borderId="19" xfId="7" applyFont="1" applyFill="1" applyBorder="1" applyAlignment="1">
      <alignment horizontal="distributed" vertical="center"/>
    </xf>
    <xf numFmtId="0" fontId="25" fillId="0" borderId="19" xfId="4" applyFont="1" applyFill="1" applyBorder="1" applyAlignment="1"/>
    <xf numFmtId="0" fontId="25" fillId="0" borderId="23" xfId="4" applyFont="1" applyFill="1" applyBorder="1" applyAlignment="1"/>
    <xf numFmtId="0" fontId="25" fillId="0" borderId="0" xfId="7" applyFont="1" applyFill="1" applyBorder="1" applyAlignment="1">
      <alignment horizontal="distributed" vertical="center"/>
    </xf>
    <xf numFmtId="0" fontId="25" fillId="0" borderId="0" xfId="4" applyFont="1" applyFill="1" applyBorder="1" applyAlignment="1"/>
    <xf numFmtId="0" fontId="16" fillId="0" borderId="0" xfId="7" applyFont="1" applyFill="1" applyBorder="1" applyAlignment="1">
      <alignment horizontal="distributed" vertical="center"/>
    </xf>
    <xf numFmtId="0" fontId="16" fillId="0" borderId="0" xfId="4" applyFont="1" applyFill="1" applyBorder="1" applyAlignment="1">
      <alignment horizontal="distributed" vertical="center"/>
    </xf>
    <xf numFmtId="0" fontId="7" fillId="0" borderId="0" xfId="7" applyFont="1" applyFill="1" applyBorder="1" applyAlignment="1">
      <alignment horizontal="distributed" vertical="center" justifyLastLine="1"/>
    </xf>
    <xf numFmtId="0" fontId="7" fillId="0" borderId="5" xfId="7" applyFont="1" applyFill="1" applyBorder="1" applyAlignment="1">
      <alignment horizontal="distributed" vertical="center" justifyLastLine="1"/>
    </xf>
    <xf numFmtId="0" fontId="7" fillId="0" borderId="19" xfId="7" applyFont="1" applyFill="1" applyBorder="1" applyAlignment="1">
      <alignment horizontal="distributed" vertical="center" justifyLastLine="1"/>
    </xf>
    <xf numFmtId="0" fontId="7" fillId="0" borderId="23" xfId="7" applyFont="1" applyFill="1" applyBorder="1" applyAlignment="1">
      <alignment horizontal="distributed" vertical="center" justifyLastLine="1"/>
    </xf>
    <xf numFmtId="0" fontId="7" fillId="0" borderId="20" xfId="7" applyFont="1" applyFill="1" applyBorder="1" applyAlignment="1">
      <alignment horizontal="center" vertical="center"/>
    </xf>
    <xf numFmtId="0" fontId="7" fillId="0" borderId="21" xfId="7" applyFont="1" applyFill="1" applyBorder="1" applyAlignment="1">
      <alignment horizontal="center" vertical="center"/>
    </xf>
    <xf numFmtId="0" fontId="8" fillId="0" borderId="0" xfId="7" applyFont="1" applyFill="1" applyBorder="1" applyAlignment="1">
      <alignment horizontal="distributed" vertical="center" justifyLastLine="1"/>
    </xf>
    <xf numFmtId="0" fontId="8" fillId="0" borderId="5" xfId="7" applyFont="1" applyFill="1" applyBorder="1" applyAlignment="1">
      <alignment horizontal="distributed" vertical="center" justifyLastLine="1"/>
    </xf>
    <xf numFmtId="0" fontId="7" fillId="0" borderId="28" xfId="7" applyFont="1" applyFill="1" applyBorder="1" applyAlignment="1">
      <alignment horizontal="center" vertical="center"/>
    </xf>
    <xf numFmtId="0" fontId="9" fillId="0" borderId="20" xfId="4" applyFont="1" applyFill="1" applyBorder="1" applyAlignment="1">
      <alignment horizontal="center" vertical="center"/>
    </xf>
    <xf numFmtId="0" fontId="7" fillId="0" borderId="24" xfId="7" applyFont="1" applyFill="1" applyBorder="1" applyAlignment="1">
      <alignment horizontal="center" vertical="center"/>
    </xf>
    <xf numFmtId="0" fontId="9" fillId="0" borderId="3" xfId="4" applyFont="1" applyFill="1" applyBorder="1" applyAlignment="1">
      <alignment horizontal="center" vertical="center"/>
    </xf>
    <xf numFmtId="0" fontId="8" fillId="0" borderId="6" xfId="7" applyFont="1" applyFill="1" applyBorder="1" applyAlignment="1">
      <alignment horizontal="distributed" vertical="center" justifyLastLine="1"/>
    </xf>
    <xf numFmtId="0" fontId="8" fillId="0" borderId="13" xfId="7" applyFont="1" applyFill="1" applyBorder="1" applyAlignment="1">
      <alignment horizontal="distributed" vertical="center" justifyLastLine="1"/>
    </xf>
    <xf numFmtId="0" fontId="8" fillId="0" borderId="12" xfId="7" applyFont="1" applyFill="1" applyBorder="1" applyAlignment="1">
      <alignment horizontal="distributed" vertical="center" justifyLastLine="1"/>
    </xf>
    <xf numFmtId="0" fontId="10" fillId="0" borderId="0" xfId="7" applyFont="1" applyFill="1" applyBorder="1" applyAlignment="1">
      <alignment horizontal="distributed" vertical="center" justifyLastLine="1"/>
    </xf>
    <xf numFmtId="0" fontId="10" fillId="0" borderId="5" xfId="7" applyFont="1" applyFill="1" applyBorder="1" applyAlignment="1">
      <alignment horizontal="distributed" vertical="center" justifyLastLine="1"/>
    </xf>
    <xf numFmtId="0" fontId="10" fillId="0" borderId="2" xfId="7" applyFont="1" applyFill="1" applyBorder="1" applyAlignment="1">
      <alignment horizontal="distributed" vertical="center" justifyLastLine="1"/>
    </xf>
    <xf numFmtId="0" fontId="10" fillId="0" borderId="7" xfId="7" applyFont="1" applyFill="1" applyBorder="1" applyAlignment="1">
      <alignment horizontal="distributed" vertical="center" justifyLastLine="1"/>
    </xf>
    <xf numFmtId="0" fontId="25" fillId="0" borderId="0" xfId="7" applyFont="1" applyFill="1" applyBorder="1" applyAlignment="1">
      <alignment horizontal="distributed" vertical="center" justifyLastLine="1"/>
    </xf>
    <xf numFmtId="0" fontId="25" fillId="0" borderId="5" xfId="7" applyFont="1" applyFill="1" applyBorder="1" applyAlignment="1">
      <alignment horizontal="distributed" vertical="center" justifyLastLine="1"/>
    </xf>
    <xf numFmtId="0" fontId="25" fillId="0" borderId="2" xfId="7" applyFont="1" applyFill="1" applyBorder="1" applyAlignment="1">
      <alignment horizontal="distributed" vertical="center" justifyLastLine="1"/>
    </xf>
    <xf numFmtId="0" fontId="25" fillId="0" borderId="7" xfId="7" applyFont="1" applyFill="1" applyBorder="1" applyAlignment="1">
      <alignment horizontal="distributed" vertical="center" justifyLastLine="1"/>
    </xf>
    <xf numFmtId="0" fontId="7" fillId="0" borderId="13" xfId="7" applyFont="1" applyFill="1" applyBorder="1" applyAlignment="1">
      <alignment horizontal="distributed" vertical="center" justifyLastLine="1"/>
    </xf>
    <xf numFmtId="0" fontId="7" fillId="0" borderId="12" xfId="7" applyFont="1" applyFill="1" applyBorder="1" applyAlignment="1">
      <alignment horizontal="distributed" vertical="center" justifyLastLine="1"/>
    </xf>
    <xf numFmtId="0" fontId="7" fillId="0" borderId="3" xfId="7" applyFont="1" applyFill="1" applyBorder="1" applyAlignment="1">
      <alignment horizontal="center" vertical="center"/>
    </xf>
    <xf numFmtId="0" fontId="7" fillId="0" borderId="20" xfId="4" applyFont="1" applyFill="1" applyBorder="1" applyAlignment="1">
      <alignment horizontal="center" vertical="center"/>
    </xf>
    <xf numFmtId="0" fontId="7" fillId="0" borderId="3" xfId="4" applyFont="1" applyFill="1" applyBorder="1" applyAlignment="1">
      <alignment horizontal="center" vertical="center"/>
    </xf>
    <xf numFmtId="0" fontId="8" fillId="0" borderId="2" xfId="7" applyFont="1" applyFill="1" applyBorder="1" applyAlignment="1">
      <alignment horizontal="right"/>
    </xf>
    <xf numFmtId="0" fontId="7" fillId="0" borderId="11" xfId="7" applyFont="1" applyFill="1" applyBorder="1" applyAlignment="1">
      <alignment horizontal="center" vertical="center"/>
    </xf>
    <xf numFmtId="0" fontId="1" fillId="0" borderId="29" xfId="4" applyFont="1" applyFill="1" applyBorder="1" applyAlignment="1">
      <alignment horizontal="center" vertical="center"/>
    </xf>
    <xf numFmtId="0" fontId="1" fillId="0" borderId="12" xfId="4" applyFont="1" applyFill="1" applyBorder="1" applyAlignment="1">
      <alignment horizontal="center" vertical="center"/>
    </xf>
    <xf numFmtId="0" fontId="1" fillId="0" borderId="25" xfId="4" applyFont="1" applyFill="1" applyBorder="1" applyAlignment="1">
      <alignment horizontal="center" vertical="center"/>
    </xf>
    <xf numFmtId="0" fontId="8" fillId="0" borderId="21" xfId="7" applyFont="1" applyFill="1" applyBorder="1" applyAlignment="1">
      <alignment horizontal="center" vertical="center" wrapText="1"/>
    </xf>
    <xf numFmtId="0" fontId="8" fillId="0" borderId="27" xfId="7" applyFont="1" applyFill="1" applyBorder="1" applyAlignment="1">
      <alignment horizontal="center" vertical="center" wrapText="1"/>
    </xf>
    <xf numFmtId="0" fontId="8" fillId="0" borderId="28" xfId="7" applyFont="1" applyFill="1" applyBorder="1" applyAlignment="1">
      <alignment horizontal="center" vertical="center" wrapText="1"/>
    </xf>
    <xf numFmtId="0" fontId="8" fillId="0" borderId="20" xfId="7" applyFont="1" applyFill="1" applyBorder="1" applyAlignment="1">
      <alignment horizontal="center" vertical="center" wrapText="1"/>
    </xf>
    <xf numFmtId="0" fontId="8" fillId="0" borderId="1" xfId="7" applyFont="1" applyFill="1" applyBorder="1" applyAlignment="1">
      <alignment horizontal="left"/>
    </xf>
    <xf numFmtId="0" fontId="10" fillId="0" borderId="12" xfId="7" applyFont="1" applyFill="1" applyBorder="1" applyAlignment="1">
      <alignment horizontal="center" vertical="center"/>
    </xf>
    <xf numFmtId="0" fontId="6" fillId="0" borderId="25" xfId="4" applyFont="1" applyFill="1" applyBorder="1" applyAlignment="1">
      <alignment horizontal="center" vertical="center"/>
    </xf>
    <xf numFmtId="0" fontId="8" fillId="0" borderId="5" xfId="7" applyFont="1" applyFill="1" applyBorder="1" applyAlignment="1">
      <alignment horizontal="center" vertical="center" textRotation="255"/>
    </xf>
    <xf numFmtId="0" fontId="1" fillId="0" borderId="5" xfId="4" applyFont="1" applyFill="1" applyBorder="1" applyAlignment="1">
      <alignment horizontal="center" vertical="center" textRotation="255"/>
    </xf>
    <xf numFmtId="0" fontId="8" fillId="0" borderId="23" xfId="7" applyFont="1" applyFill="1" applyBorder="1" applyAlignment="1">
      <alignment horizontal="center" vertical="center" textRotation="255"/>
    </xf>
    <xf numFmtId="0" fontId="8" fillId="0" borderId="12" xfId="7" applyFont="1" applyFill="1" applyBorder="1" applyAlignment="1">
      <alignment horizontal="center" vertical="center" textRotation="255"/>
    </xf>
    <xf numFmtId="0" fontId="1" fillId="0" borderId="12" xfId="4" applyFont="1" applyFill="1" applyBorder="1" applyAlignment="1">
      <alignment horizontal="center" vertical="center" textRotation="255"/>
    </xf>
    <xf numFmtId="0" fontId="1" fillId="0" borderId="7" xfId="4" applyFont="1" applyFill="1" applyBorder="1" applyAlignment="1">
      <alignment horizontal="center" vertical="center" textRotation="255"/>
    </xf>
    <xf numFmtId="0" fontId="7" fillId="0" borderId="25" xfId="7" applyFont="1" applyFill="1" applyBorder="1" applyAlignment="1">
      <alignment horizontal="distributed" vertical="center" justifyLastLine="1"/>
    </xf>
    <xf numFmtId="0" fontId="7" fillId="0" borderId="5" xfId="7" applyFont="1" applyFill="1" applyBorder="1" applyAlignment="1">
      <alignment horizontal="center" vertical="center" textRotation="255"/>
    </xf>
    <xf numFmtId="0" fontId="7" fillId="0" borderId="9" xfId="7" applyFont="1" applyFill="1" applyBorder="1" applyAlignment="1">
      <alignment horizontal="distributed" vertical="center" justifyLastLine="1"/>
    </xf>
    <xf numFmtId="0" fontId="7" fillId="0" borderId="26" xfId="7" applyFont="1" applyFill="1" applyBorder="1" applyAlignment="1">
      <alignment horizontal="distributed" vertical="center" justifyLastLine="1"/>
    </xf>
    <xf numFmtId="0" fontId="24" fillId="0" borderId="21" xfId="7" applyFont="1" applyFill="1" applyBorder="1" applyAlignment="1">
      <alignment horizontal="center" vertical="center"/>
    </xf>
    <xf numFmtId="0" fontId="24" fillId="0" borderId="27" xfId="7" applyFont="1" applyFill="1" applyBorder="1" applyAlignment="1">
      <alignment horizontal="center" vertical="center"/>
    </xf>
    <xf numFmtId="0" fontId="7" fillId="0" borderId="30" xfId="7" applyFont="1" applyFill="1" applyBorder="1" applyAlignment="1">
      <alignment horizontal="distributed" vertical="center" justifyLastLine="1"/>
    </xf>
    <xf numFmtId="0" fontId="7" fillId="0" borderId="10" xfId="7" applyFont="1" applyFill="1" applyBorder="1" applyAlignment="1">
      <alignment horizontal="distributed" vertical="center" justifyLastLine="1"/>
    </xf>
    <xf numFmtId="0" fontId="7" fillId="0" borderId="23" xfId="7" applyFont="1" applyFill="1" applyBorder="1" applyAlignment="1">
      <alignment horizontal="center" vertical="center" textRotation="255"/>
    </xf>
    <xf numFmtId="0" fontId="7" fillId="0" borderId="12" xfId="7" applyFont="1" applyFill="1" applyBorder="1" applyAlignment="1">
      <alignment horizontal="center" vertical="center" textRotation="255"/>
    </xf>
    <xf numFmtId="0" fontId="7" fillId="0" borderId="26" xfId="7" applyFont="1" applyFill="1" applyBorder="1" applyAlignment="1">
      <alignment horizontal="center" vertical="center" textRotation="255"/>
    </xf>
    <xf numFmtId="0" fontId="7" fillId="0" borderId="25" xfId="7" applyFont="1" applyFill="1" applyBorder="1" applyAlignment="1">
      <alignment horizontal="center" vertical="center" textRotation="255"/>
    </xf>
    <xf numFmtId="0" fontId="7" fillId="0" borderId="9" xfId="7" applyFont="1" applyFill="1" applyBorder="1" applyAlignment="1">
      <alignment horizontal="center" vertical="center" textRotation="255"/>
    </xf>
    <xf numFmtId="0" fontId="7" fillId="0" borderId="27" xfId="7" applyFont="1" applyFill="1" applyBorder="1" applyAlignment="1">
      <alignment horizontal="center" vertical="center"/>
    </xf>
    <xf numFmtId="0" fontId="7" fillId="0" borderId="24" xfId="4" applyFont="1" applyFill="1" applyBorder="1" applyAlignment="1">
      <alignment horizontal="center" vertical="center"/>
    </xf>
    <xf numFmtId="0" fontId="7" fillId="0" borderId="24" xfId="7" applyFont="1" applyFill="1" applyBorder="1" applyAlignment="1">
      <alignment horizontal="distributed" vertical="center" justifyLastLine="1"/>
    </xf>
    <xf numFmtId="0" fontId="7" fillId="0" borderId="3" xfId="7" applyFont="1" applyFill="1" applyBorder="1" applyAlignment="1">
      <alignment horizontal="distributed" vertical="center" justifyLastLine="1"/>
    </xf>
    <xf numFmtId="0" fontId="6" fillId="0" borderId="21" xfId="7" applyFont="1" applyFill="1" applyBorder="1" applyAlignment="1">
      <alignment horizontal="center" vertical="center"/>
    </xf>
    <xf numFmtId="0" fontId="6" fillId="0" borderId="27" xfId="7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right"/>
    </xf>
    <xf numFmtId="0" fontId="7" fillId="0" borderId="1" xfId="3" applyFont="1" applyFill="1" applyBorder="1" applyAlignment="1">
      <alignment horizontal="center" vertical="center"/>
    </xf>
    <xf numFmtId="0" fontId="7" fillId="0" borderId="11" xfId="3" applyFont="1" applyFill="1" applyBorder="1" applyAlignment="1">
      <alignment horizontal="center" vertical="center"/>
    </xf>
    <xf numFmtId="0" fontId="7" fillId="0" borderId="13" xfId="3" applyFont="1" applyFill="1" applyBorder="1" applyAlignment="1">
      <alignment horizontal="center" vertical="center"/>
    </xf>
    <xf numFmtId="0" fontId="7" fillId="0" borderId="12" xfId="3" applyFont="1" applyFill="1" applyBorder="1" applyAlignment="1">
      <alignment horizontal="center" vertical="center"/>
    </xf>
    <xf numFmtId="0" fontId="7" fillId="0" borderId="21" xfId="2" applyFont="1" applyFill="1" applyBorder="1" applyAlignment="1">
      <alignment horizontal="center" vertical="center"/>
    </xf>
    <xf numFmtId="0" fontId="7" fillId="0" borderId="27" xfId="2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distributed" wrapText="1"/>
    </xf>
    <xf numFmtId="0" fontId="7" fillId="0" borderId="5" xfId="3" applyFont="1" applyFill="1" applyBorder="1" applyAlignment="1">
      <alignment horizontal="center" vertical="distributed" wrapText="1"/>
    </xf>
    <xf numFmtId="0" fontId="7" fillId="0" borderId="19" xfId="3" applyFont="1" applyFill="1" applyBorder="1" applyAlignment="1">
      <alignment horizontal="center" vertical="center" textRotation="255"/>
    </xf>
    <xf numFmtId="0" fontId="7" fillId="0" borderId="23" xfId="3" applyFont="1" applyFill="1" applyBorder="1" applyAlignment="1">
      <alignment horizontal="center" vertical="center" textRotation="255"/>
    </xf>
    <xf numFmtId="0" fontId="7" fillId="0" borderId="0" xfId="3" applyFont="1" applyFill="1" applyBorder="1" applyAlignment="1">
      <alignment horizontal="center" vertical="center" textRotation="255"/>
    </xf>
    <xf numFmtId="0" fontId="7" fillId="0" borderId="5" xfId="3" applyFont="1" applyFill="1" applyBorder="1" applyAlignment="1">
      <alignment horizontal="center" vertical="center" textRotation="255"/>
    </xf>
    <xf numFmtId="0" fontId="7" fillId="0" borderId="13" xfId="3" applyFont="1" applyFill="1" applyBorder="1" applyAlignment="1">
      <alignment horizontal="center" vertical="center" textRotation="255"/>
    </xf>
    <xf numFmtId="0" fontId="7" fillId="0" borderId="12" xfId="3" applyFont="1" applyFill="1" applyBorder="1" applyAlignment="1">
      <alignment horizontal="center" vertical="center" textRotation="255"/>
    </xf>
    <xf numFmtId="0" fontId="7" fillId="0" borderId="19" xfId="3" applyFont="1" applyFill="1" applyBorder="1" applyAlignment="1">
      <alignment horizontal="center" vertical="center" wrapText="1"/>
    </xf>
    <xf numFmtId="0" fontId="7" fillId="0" borderId="23" xfId="3" applyFont="1" applyFill="1" applyBorder="1" applyAlignment="1">
      <alignment horizontal="center" vertical="center" wrapText="1"/>
    </xf>
    <xf numFmtId="0" fontId="7" fillId="0" borderId="15" xfId="3" applyFont="1" applyFill="1" applyBorder="1" applyAlignment="1">
      <alignment horizontal="center" vertical="distributed" wrapText="1"/>
    </xf>
    <xf numFmtId="0" fontId="7" fillId="0" borderId="12" xfId="3" applyFont="1" applyFill="1" applyBorder="1" applyAlignment="1">
      <alignment horizontal="center" vertical="distributed" wrapText="1"/>
    </xf>
    <xf numFmtId="0" fontId="7" fillId="0" borderId="2" xfId="3" applyFont="1" applyFill="1" applyBorder="1" applyAlignment="1">
      <alignment horizontal="distributed" vertical="center" wrapText="1" indent="2"/>
    </xf>
    <xf numFmtId="0" fontId="7" fillId="0" borderId="7" xfId="3" applyFont="1" applyFill="1" applyBorder="1" applyAlignment="1">
      <alignment horizontal="distributed" vertical="center" wrapText="1" indent="2"/>
    </xf>
    <xf numFmtId="0" fontId="7" fillId="0" borderId="19" xfId="3" applyFont="1" applyFill="1" applyBorder="1" applyAlignment="1">
      <alignment horizontal="center" vertical="center" textRotation="255" wrapText="1"/>
    </xf>
    <xf numFmtId="0" fontId="7" fillId="0" borderId="23" xfId="3" applyFont="1" applyFill="1" applyBorder="1" applyAlignment="1">
      <alignment horizontal="center" vertical="center" textRotation="255" wrapText="1"/>
    </xf>
    <xf numFmtId="0" fontId="7" fillId="0" borderId="0" xfId="3" applyFont="1" applyFill="1" applyBorder="1" applyAlignment="1">
      <alignment horizontal="center" vertical="center" textRotation="255" wrapText="1"/>
    </xf>
    <xf numFmtId="0" fontId="7" fillId="0" borderId="5" xfId="3" applyFont="1" applyFill="1" applyBorder="1" applyAlignment="1">
      <alignment horizontal="center" vertical="center" textRotation="255" wrapText="1"/>
    </xf>
    <xf numFmtId="0" fontId="7" fillId="0" borderId="13" xfId="3" applyFont="1" applyFill="1" applyBorder="1" applyAlignment="1">
      <alignment horizontal="center" vertical="center" textRotation="255" wrapText="1"/>
    </xf>
    <xf numFmtId="0" fontId="7" fillId="0" borderId="12" xfId="3" applyFont="1" applyFill="1" applyBorder="1" applyAlignment="1">
      <alignment horizontal="center" vertical="center" textRotation="255" wrapText="1"/>
    </xf>
    <xf numFmtId="0" fontId="8" fillId="0" borderId="0" xfId="3" applyFont="1" applyFill="1" applyBorder="1" applyAlignment="1">
      <alignment horizontal="left" wrapText="1"/>
    </xf>
    <xf numFmtId="0" fontId="8" fillId="0" borderId="0" xfId="3" applyFont="1" applyFill="1" applyBorder="1" applyAlignment="1">
      <alignment vertical="top" wrapText="1"/>
    </xf>
    <xf numFmtId="0" fontId="8" fillId="0" borderId="0" xfId="3" applyFont="1" applyFill="1" applyAlignment="1">
      <alignment vertical="center" shrinkToFit="1"/>
    </xf>
    <xf numFmtId="0" fontId="10" fillId="0" borderId="1" xfId="3" applyFont="1" applyFill="1" applyBorder="1" applyAlignment="1">
      <alignment horizontal="center" vertical="center"/>
    </xf>
    <xf numFmtId="0" fontId="10" fillId="0" borderId="11" xfId="3" applyFont="1" applyFill="1" applyBorder="1" applyAlignment="1">
      <alignment horizontal="center" vertical="center"/>
    </xf>
    <xf numFmtId="0" fontId="10" fillId="0" borderId="13" xfId="3" applyFont="1" applyFill="1" applyBorder="1" applyAlignment="1">
      <alignment horizontal="center" vertical="center"/>
    </xf>
    <xf numFmtId="0" fontId="10" fillId="0" borderId="12" xfId="3" applyFont="1" applyFill="1" applyBorder="1" applyAlignment="1">
      <alignment horizontal="center" vertical="center"/>
    </xf>
    <xf numFmtId="0" fontId="10" fillId="0" borderId="21" xfId="2" applyFont="1" applyFill="1" applyBorder="1" applyAlignment="1">
      <alignment horizontal="center" vertical="center"/>
    </xf>
    <xf numFmtId="0" fontId="10" fillId="0" borderId="27" xfId="2" applyFont="1" applyFill="1" applyBorder="1" applyAlignment="1">
      <alignment horizontal="center" vertical="center"/>
    </xf>
    <xf numFmtId="0" fontId="10" fillId="0" borderId="19" xfId="3" applyFont="1" applyFill="1" applyBorder="1" applyAlignment="1">
      <alignment horizontal="center" vertical="center" textRotation="255" wrapText="1"/>
    </xf>
    <xf numFmtId="0" fontId="10" fillId="0" borderId="23" xfId="3" applyFont="1" applyFill="1" applyBorder="1" applyAlignment="1">
      <alignment horizontal="center" vertical="center" textRotation="255" wrapText="1"/>
    </xf>
    <xf numFmtId="0" fontId="10" fillId="0" borderId="0" xfId="3" applyFont="1" applyFill="1" applyBorder="1" applyAlignment="1">
      <alignment horizontal="center" vertical="center" textRotation="255" wrapText="1"/>
    </xf>
    <xf numFmtId="0" fontId="10" fillId="0" borderId="5" xfId="3" applyFont="1" applyFill="1" applyBorder="1" applyAlignment="1">
      <alignment horizontal="center" vertical="center" textRotation="255" wrapText="1"/>
    </xf>
    <xf numFmtId="0" fontId="10" fillId="0" borderId="13" xfId="3" applyFont="1" applyFill="1" applyBorder="1" applyAlignment="1">
      <alignment horizontal="center" vertical="center" textRotation="255" wrapText="1"/>
    </xf>
    <xf numFmtId="0" fontId="10" fillId="0" borderId="12" xfId="3" applyFont="1" applyFill="1" applyBorder="1" applyAlignment="1">
      <alignment horizontal="center" vertical="center" textRotation="255" wrapText="1"/>
    </xf>
    <xf numFmtId="0" fontId="10" fillId="0" borderId="19" xfId="3" applyFont="1" applyFill="1" applyBorder="1" applyAlignment="1">
      <alignment horizontal="center" vertical="center" wrapText="1"/>
    </xf>
    <xf numFmtId="0" fontId="10" fillId="0" borderId="23" xfId="3" applyFont="1" applyFill="1" applyBorder="1" applyAlignment="1">
      <alignment horizontal="center" vertical="center" wrapText="1"/>
    </xf>
    <xf numFmtId="0" fontId="10" fillId="0" borderId="0" xfId="3" applyFont="1" applyFill="1" applyBorder="1" applyAlignment="1">
      <alignment horizontal="center" vertical="distributed" wrapText="1"/>
    </xf>
    <xf numFmtId="0" fontId="10" fillId="0" borderId="5" xfId="3" applyFont="1" applyFill="1" applyBorder="1" applyAlignment="1">
      <alignment horizontal="center" vertical="distributed" wrapText="1"/>
    </xf>
    <xf numFmtId="0" fontId="10" fillId="0" borderId="2" xfId="3" applyFont="1" applyFill="1" applyBorder="1" applyAlignment="1">
      <alignment horizontal="distributed" vertical="center" wrapText="1" indent="2"/>
    </xf>
    <xf numFmtId="0" fontId="10" fillId="0" borderId="7" xfId="3" applyFont="1" applyFill="1" applyBorder="1" applyAlignment="1">
      <alignment horizontal="distributed" vertical="center" wrapText="1" indent="2"/>
    </xf>
    <xf numFmtId="0" fontId="10" fillId="0" borderId="0" xfId="3" applyFont="1" applyFill="1" applyBorder="1" applyAlignment="1">
      <alignment horizontal="center" vertical="center" textRotation="255"/>
    </xf>
    <xf numFmtId="0" fontId="10" fillId="0" borderId="5" xfId="3" applyFont="1" applyFill="1" applyBorder="1" applyAlignment="1">
      <alignment horizontal="center" vertical="center" textRotation="255"/>
    </xf>
    <xf numFmtId="0" fontId="10" fillId="0" borderId="19" xfId="3" applyFont="1" applyFill="1" applyBorder="1" applyAlignment="1">
      <alignment horizontal="center" vertical="center" textRotation="255"/>
    </xf>
    <xf numFmtId="0" fontId="10" fillId="0" borderId="23" xfId="3" applyFont="1" applyFill="1" applyBorder="1" applyAlignment="1">
      <alignment horizontal="center" vertical="center" textRotation="255"/>
    </xf>
    <xf numFmtId="0" fontId="10" fillId="0" borderId="13" xfId="3" applyFont="1" applyFill="1" applyBorder="1" applyAlignment="1">
      <alignment horizontal="center" vertical="center" textRotation="255"/>
    </xf>
    <xf numFmtId="0" fontId="10" fillId="0" borderId="12" xfId="3" applyFont="1" applyFill="1" applyBorder="1" applyAlignment="1">
      <alignment horizontal="center" vertical="center" textRotation="255"/>
    </xf>
    <xf numFmtId="0" fontId="10" fillId="0" borderId="15" xfId="3" applyFont="1" applyFill="1" applyBorder="1" applyAlignment="1">
      <alignment horizontal="center" vertical="distributed" wrapText="1"/>
    </xf>
    <xf numFmtId="0" fontId="10" fillId="0" borderId="12" xfId="3" applyFont="1" applyFill="1" applyBorder="1" applyAlignment="1">
      <alignment horizontal="center" vertical="distributed" wrapText="1"/>
    </xf>
  </cellXfs>
  <cellStyles count="8">
    <cellStyle name="桁区切り" xfId="1" builtinId="6"/>
    <cellStyle name="標準" xfId="0" builtinId="0"/>
    <cellStyle name="標準 2" xfId="2"/>
    <cellStyle name="標準_Ｌ　住宅・土木建築" xfId="3"/>
    <cellStyle name="標準_Ｏ　財政" xfId="4"/>
    <cellStyle name="標準_中表紙" xfId="5"/>
    <cellStyle name="標準_統計年報集計１０８～" xfId="6"/>
    <cellStyle name="標準_納税課" xfId="7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22</xdr:row>
      <xdr:rowOff>47625</xdr:rowOff>
    </xdr:from>
    <xdr:to>
      <xdr:col>7</xdr:col>
      <xdr:colOff>523875</xdr:colOff>
      <xdr:row>25</xdr:row>
      <xdr:rowOff>114300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485775" y="3409950"/>
          <a:ext cx="5238750" cy="533400"/>
        </a:xfrm>
        <a:prstGeom prst="roundRect">
          <a:avLst>
            <a:gd name="adj" fmla="val 16667"/>
          </a:avLst>
        </a:prstGeom>
        <a:noFill/>
        <a:ln w="9525">
          <a:noFill/>
          <a:round/>
          <a:headEnd/>
          <a:tailEnd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xdr:spPr>
      <xdr:txBody>
        <a:bodyPr vertOverflow="clip" wrap="square" lIns="64008" tIns="32004" rIns="64008" bIns="32004" anchor="ctr" upright="1"/>
        <a:lstStyle/>
        <a:p>
          <a:pPr algn="ctr" rtl="1">
            <a:defRPr sz="1000"/>
          </a:pPr>
          <a:r>
            <a:rPr lang="ja-JP" altLang="en-US" sz="2400" b="0" i="0" strike="noStrike">
              <a:solidFill>
                <a:srgbClr val="000000"/>
              </a:solidFill>
              <a:latin typeface="HGS創英角ﾎﾟｯﾌﾟ体"/>
              <a:ea typeface="HGS創英角ﾎﾟｯﾌﾟ体"/>
            </a:rPr>
            <a:t>Ｏ　財政</a:t>
          </a:r>
        </a:p>
      </xdr:txBody>
    </xdr:sp>
    <xdr:clientData/>
  </xdr:twoCellAnchor>
  <xdr:twoCellAnchor editAs="oneCell">
    <xdr:from>
      <xdr:col>2</xdr:col>
      <xdr:colOff>38100</xdr:colOff>
      <xdr:row>12</xdr:row>
      <xdr:rowOff>142875</xdr:rowOff>
    </xdr:from>
    <xdr:to>
      <xdr:col>3</xdr:col>
      <xdr:colOff>542925</xdr:colOff>
      <xdr:row>20</xdr:row>
      <xdr:rowOff>95250</xdr:rowOff>
    </xdr:to>
    <xdr:pic>
      <xdr:nvPicPr>
        <xdr:cNvPr id="3580852" name="Picture 7">
          <a:extLst>
            <a:ext uri="{FF2B5EF4-FFF2-40B4-BE49-F238E27FC236}">
              <a16:creationId xmlns:a16="http://schemas.microsoft.com/office/drawing/2014/main" id="{00000000-0008-0000-0000-0000B4A33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1971675"/>
          <a:ext cx="124777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9</xdr:col>
      <xdr:colOff>38100</xdr:colOff>
      <xdr:row>64</xdr:row>
      <xdr:rowOff>0</xdr:rowOff>
    </xdr:to>
    <xdr:pic>
      <xdr:nvPicPr>
        <xdr:cNvPr id="3580853" name="図 1">
          <a:extLst>
            <a:ext uri="{FF2B5EF4-FFF2-40B4-BE49-F238E27FC236}">
              <a16:creationId xmlns:a16="http://schemas.microsoft.com/office/drawing/2014/main" id="{00000000-0008-0000-0000-0000B5A336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4154" b="49776"/>
        <a:stretch>
          <a:fillRect/>
        </a:stretch>
      </xdr:blipFill>
      <xdr:spPr bwMode="auto">
        <a:xfrm>
          <a:off x="2228850" y="6591300"/>
          <a:ext cx="4276725" cy="320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300904</xdr:colOff>
      <xdr:row>0</xdr:row>
      <xdr:rowOff>95251</xdr:rowOff>
    </xdr:from>
    <xdr:to>
      <xdr:col>9</xdr:col>
      <xdr:colOff>519546</xdr:colOff>
      <xdr:row>31</xdr:row>
      <xdr:rowOff>116084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904" y="95251"/>
          <a:ext cx="6453187" cy="5389469"/>
        </a:xfrm>
        <a:prstGeom prst="rect">
          <a:avLst/>
        </a:prstGeom>
      </xdr:spPr>
    </xdr:pic>
    <xdr:clientData/>
  </xdr:twoCellAnchor>
  <xdr:twoCellAnchor editAs="oneCell">
    <xdr:from>
      <xdr:col>0</xdr:col>
      <xdr:colOff>296575</xdr:colOff>
      <xdr:row>32</xdr:row>
      <xdr:rowOff>56284</xdr:rowOff>
    </xdr:from>
    <xdr:to>
      <xdr:col>9</xdr:col>
      <xdr:colOff>502228</xdr:colOff>
      <xdr:row>58</xdr:row>
      <xdr:rowOff>38751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6575" y="5598102"/>
          <a:ext cx="6440198" cy="44851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tabSelected="1" topLeftCell="A4" zoomScaleNormal="100" workbookViewId="0">
      <selection activeCell="D29" sqref="D29"/>
    </sheetView>
  </sheetViews>
  <sheetFormatPr defaultColWidth="11" defaultRowHeight="12" x14ac:dyDescent="0.15"/>
  <cols>
    <col min="1" max="8" width="9.75" style="1" customWidth="1"/>
    <col min="9" max="9" width="6.875" style="1" customWidth="1"/>
    <col min="10" max="16384" width="11" style="1"/>
  </cols>
  <sheetData>
    <row r="1" spans="2:2" x14ac:dyDescent="0.15">
      <c r="B1" s="2"/>
    </row>
    <row r="2" spans="2:2" x14ac:dyDescent="0.15">
      <c r="B2" s="2"/>
    </row>
    <row r="3" spans="2:2" x14ac:dyDescent="0.15">
      <c r="B3" s="2"/>
    </row>
    <row r="4" spans="2:2" x14ac:dyDescent="0.15">
      <c r="B4" s="2"/>
    </row>
    <row r="5" spans="2:2" x14ac:dyDescent="0.15">
      <c r="B5" s="2"/>
    </row>
    <row r="6" spans="2:2" x14ac:dyDescent="0.15">
      <c r="B6" s="2"/>
    </row>
    <row r="7" spans="2:2" x14ac:dyDescent="0.15">
      <c r="B7" s="2"/>
    </row>
    <row r="8" spans="2:2" x14ac:dyDescent="0.15">
      <c r="B8" s="2"/>
    </row>
    <row r="9" spans="2:2" x14ac:dyDescent="0.15">
      <c r="B9" s="2"/>
    </row>
    <row r="10" spans="2:2" x14ac:dyDescent="0.15">
      <c r="B10" s="2"/>
    </row>
    <row r="11" spans="2:2" x14ac:dyDescent="0.15">
      <c r="B11" s="2"/>
    </row>
    <row r="12" spans="2:2" x14ac:dyDescent="0.15">
      <c r="B12" s="2"/>
    </row>
    <row r="13" spans="2:2" x14ac:dyDescent="0.15">
      <c r="B13" s="2"/>
    </row>
    <row r="14" spans="2:2" x14ac:dyDescent="0.15">
      <c r="B14" s="2"/>
    </row>
    <row r="15" spans="2:2" x14ac:dyDescent="0.15">
      <c r="B15" s="2"/>
    </row>
    <row r="16" spans="2:2" x14ac:dyDescent="0.15">
      <c r="B16" s="2"/>
    </row>
    <row r="17" spans="1:8" x14ac:dyDescent="0.15">
      <c r="B17" s="2"/>
    </row>
    <row r="18" spans="1:8" x14ac:dyDescent="0.15">
      <c r="B18" s="2"/>
    </row>
    <row r="19" spans="1:8" x14ac:dyDescent="0.15">
      <c r="B19" s="2"/>
    </row>
    <row r="20" spans="1:8" x14ac:dyDescent="0.15">
      <c r="B20" s="2"/>
    </row>
    <row r="21" spans="1:8" x14ac:dyDescent="0.15">
      <c r="B21" s="2"/>
    </row>
    <row r="22" spans="1:8" ht="12.75" thickBot="1" x14ac:dyDescent="0.2">
      <c r="B22" s="2"/>
    </row>
    <row r="23" spans="1:8" ht="12.75" thickTop="1" x14ac:dyDescent="0.15">
      <c r="A23" s="3"/>
      <c r="B23" s="4"/>
      <c r="C23" s="3"/>
      <c r="D23" s="3"/>
      <c r="E23" s="3"/>
      <c r="F23" s="3"/>
      <c r="G23" s="3"/>
      <c r="H23" s="3"/>
    </row>
    <row r="24" spans="1:8" x14ac:dyDescent="0.15">
      <c r="A24" s="5"/>
      <c r="B24" s="6"/>
      <c r="C24" s="5"/>
      <c r="D24" s="5"/>
      <c r="E24" s="5"/>
      <c r="F24" s="5"/>
      <c r="G24" s="5"/>
      <c r="H24" s="5"/>
    </row>
    <row r="25" spans="1:8" x14ac:dyDescent="0.15">
      <c r="A25" s="5"/>
      <c r="B25" s="6"/>
      <c r="C25" s="5"/>
      <c r="D25" s="5"/>
      <c r="E25" s="5"/>
      <c r="F25" s="5"/>
      <c r="G25" s="5"/>
      <c r="H25" s="5"/>
    </row>
    <row r="26" spans="1:8" ht="12.75" thickBot="1" x14ac:dyDescent="0.2">
      <c r="A26" s="7"/>
      <c r="B26" s="8"/>
      <c r="C26" s="7"/>
      <c r="D26" s="7"/>
      <c r="E26" s="7"/>
      <c r="F26" s="7"/>
      <c r="G26" s="7"/>
      <c r="H26" s="7"/>
    </row>
    <row r="27" spans="1:8" ht="12.75" thickTop="1" x14ac:dyDescent="0.15">
      <c r="B27" s="2"/>
    </row>
    <row r="28" spans="1:8" x14ac:dyDescent="0.15">
      <c r="B28" s="2"/>
    </row>
    <row r="29" spans="1:8" x14ac:dyDescent="0.15">
      <c r="B29" s="2"/>
    </row>
    <row r="30" spans="1:8" x14ac:dyDescent="0.15">
      <c r="B30" s="2"/>
    </row>
    <row r="31" spans="1:8" x14ac:dyDescent="0.15">
      <c r="B31" s="2"/>
    </row>
    <row r="32" spans="1:8" x14ac:dyDescent="0.15">
      <c r="B32" s="2"/>
    </row>
    <row r="33" spans="2:2" x14ac:dyDescent="0.15">
      <c r="B33" s="2"/>
    </row>
    <row r="34" spans="2:2" x14ac:dyDescent="0.15">
      <c r="B34" s="2"/>
    </row>
    <row r="35" spans="2:2" x14ac:dyDescent="0.15">
      <c r="B35" s="2"/>
    </row>
    <row r="36" spans="2:2" x14ac:dyDescent="0.15">
      <c r="B36" s="2"/>
    </row>
    <row r="37" spans="2:2" x14ac:dyDescent="0.15">
      <c r="B37" s="2"/>
    </row>
    <row r="38" spans="2:2" x14ac:dyDescent="0.15">
      <c r="B38" s="2"/>
    </row>
    <row r="39" spans="2:2" x14ac:dyDescent="0.15">
      <c r="B39" s="2"/>
    </row>
    <row r="40" spans="2:2" x14ac:dyDescent="0.15">
      <c r="B40" s="2"/>
    </row>
    <row r="41" spans="2:2" x14ac:dyDescent="0.15">
      <c r="B41" s="2"/>
    </row>
    <row r="42" spans="2:2" x14ac:dyDescent="0.15">
      <c r="B42" s="2"/>
    </row>
    <row r="43" spans="2:2" x14ac:dyDescent="0.15">
      <c r="B43" s="2"/>
    </row>
    <row r="44" spans="2:2" x14ac:dyDescent="0.15">
      <c r="B44" s="2"/>
    </row>
    <row r="45" spans="2:2" x14ac:dyDescent="0.15">
      <c r="B45" s="2"/>
    </row>
    <row r="46" spans="2:2" x14ac:dyDescent="0.15">
      <c r="B46" s="2"/>
    </row>
    <row r="47" spans="2:2" x14ac:dyDescent="0.15">
      <c r="B47" s="2"/>
    </row>
    <row r="48" spans="2:2" x14ac:dyDescent="0.15">
      <c r="B48" s="2"/>
    </row>
    <row r="49" spans="2:2" x14ac:dyDescent="0.15">
      <c r="B49" s="2"/>
    </row>
    <row r="50" spans="2:2" x14ac:dyDescent="0.15">
      <c r="B50" s="2"/>
    </row>
    <row r="51" spans="2:2" x14ac:dyDescent="0.15">
      <c r="B51" s="2"/>
    </row>
    <row r="52" spans="2:2" x14ac:dyDescent="0.15">
      <c r="B52" s="2"/>
    </row>
    <row r="53" spans="2:2" x14ac:dyDescent="0.15">
      <c r="B53" s="2"/>
    </row>
    <row r="54" spans="2:2" x14ac:dyDescent="0.15">
      <c r="B54" s="2"/>
    </row>
    <row r="55" spans="2:2" x14ac:dyDescent="0.15">
      <c r="B55" s="2"/>
    </row>
    <row r="56" spans="2:2" x14ac:dyDescent="0.15">
      <c r="B56" s="2"/>
    </row>
    <row r="57" spans="2:2" x14ac:dyDescent="0.15">
      <c r="B57" s="2"/>
    </row>
    <row r="58" spans="2:2" x14ac:dyDescent="0.15">
      <c r="B58" s="2"/>
    </row>
    <row r="59" spans="2:2" x14ac:dyDescent="0.15">
      <c r="B59" s="2"/>
    </row>
    <row r="60" spans="2:2" x14ac:dyDescent="0.15">
      <c r="B60" s="2"/>
    </row>
    <row r="61" spans="2:2" x14ac:dyDescent="0.15">
      <c r="B61" s="2"/>
    </row>
    <row r="62" spans="2:2" x14ac:dyDescent="0.15">
      <c r="B62" s="2"/>
    </row>
    <row r="63" spans="2:2" x14ac:dyDescent="0.15">
      <c r="B63" s="2"/>
    </row>
    <row r="64" spans="2:2" x14ac:dyDescent="0.15">
      <c r="B64" s="2"/>
    </row>
  </sheetData>
  <phoneticPr fontId="14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I19"/>
  <sheetViews>
    <sheetView zoomScaleNormal="100" workbookViewId="0">
      <selection activeCell="D29" sqref="D29"/>
    </sheetView>
  </sheetViews>
  <sheetFormatPr defaultRowHeight="13.5" x14ac:dyDescent="0.15"/>
  <cols>
    <col min="1" max="1" width="5.875" style="13" customWidth="1"/>
    <col min="2" max="2" width="6.5" style="13" customWidth="1"/>
    <col min="3" max="3" width="9" style="13"/>
    <col min="4" max="4" width="9" style="27"/>
    <col min="5" max="5" width="14.25" style="27" customWidth="1"/>
    <col min="6" max="6" width="9" style="28"/>
    <col min="7" max="7" width="14.25" style="28" customWidth="1"/>
    <col min="8" max="8" width="9" style="28"/>
    <col min="9" max="9" width="14.25" style="28" customWidth="1"/>
    <col min="10" max="16384" width="9" style="13"/>
  </cols>
  <sheetData>
    <row r="1" spans="1:9" s="26" customFormat="1" ht="26.25" customHeight="1" x14ac:dyDescent="0.15">
      <c r="A1" s="25" t="s">
        <v>207</v>
      </c>
      <c r="D1" s="27"/>
      <c r="E1" s="27"/>
      <c r="F1" s="28"/>
      <c r="G1" s="28"/>
      <c r="H1" s="28"/>
      <c r="I1" s="28"/>
    </row>
    <row r="2" spans="1:9" s="26" customFormat="1" ht="15" customHeight="1" thickBot="1" x14ac:dyDescent="0.2">
      <c r="A2" s="25"/>
      <c r="D2" s="27"/>
      <c r="E2" s="27"/>
      <c r="F2" s="28"/>
      <c r="G2" s="28"/>
      <c r="H2" s="28"/>
      <c r="I2" s="28"/>
    </row>
    <row r="3" spans="1:9" ht="27.75" customHeight="1" thickTop="1" x14ac:dyDescent="0.15">
      <c r="A3" s="356" t="s">
        <v>91</v>
      </c>
      <c r="B3" s="374"/>
      <c r="C3" s="374"/>
      <c r="D3" s="353" t="s">
        <v>190</v>
      </c>
      <c r="E3" s="407"/>
      <c r="F3" s="411" t="s">
        <v>195</v>
      </c>
      <c r="G3" s="412"/>
      <c r="H3" s="398" t="s">
        <v>211</v>
      </c>
      <c r="I3" s="399"/>
    </row>
    <row r="4" spans="1:9" ht="27.75" customHeight="1" x14ac:dyDescent="0.15">
      <c r="A4" s="408"/>
      <c r="B4" s="375"/>
      <c r="C4" s="375"/>
      <c r="D4" s="113" t="s">
        <v>169</v>
      </c>
      <c r="E4" s="56" t="s">
        <v>11</v>
      </c>
      <c r="F4" s="183" t="s">
        <v>169</v>
      </c>
      <c r="G4" s="171" t="s">
        <v>11</v>
      </c>
      <c r="H4" s="234" t="s">
        <v>169</v>
      </c>
      <c r="I4" s="235" t="s">
        <v>11</v>
      </c>
    </row>
    <row r="5" spans="1:9" ht="34.5" customHeight="1" x14ac:dyDescent="0.15">
      <c r="A5" s="409" t="s">
        <v>30</v>
      </c>
      <c r="B5" s="410"/>
      <c r="C5" s="410"/>
      <c r="D5" s="150">
        <f>SUM(D6:D18)</f>
        <v>54814</v>
      </c>
      <c r="E5" s="151">
        <f>SUM(E6:E18)</f>
        <v>314538500</v>
      </c>
      <c r="F5" s="172">
        <v>56047</v>
      </c>
      <c r="G5" s="173">
        <v>330551300</v>
      </c>
      <c r="H5" s="236">
        <f>SUM(H6:H18)</f>
        <v>56572</v>
      </c>
      <c r="I5" s="283">
        <f>SUM(I6:I18)</f>
        <v>340370500</v>
      </c>
    </row>
    <row r="6" spans="1:9" ht="33.75" customHeight="1" x14ac:dyDescent="0.15">
      <c r="A6" s="395" t="s">
        <v>119</v>
      </c>
      <c r="B6" s="396" t="s">
        <v>120</v>
      </c>
      <c r="C6" s="396"/>
      <c r="D6" s="152">
        <v>12404</v>
      </c>
      <c r="E6" s="153">
        <v>24808000</v>
      </c>
      <c r="F6" s="174">
        <v>12216</v>
      </c>
      <c r="G6" s="175">
        <v>24432000</v>
      </c>
      <c r="H6" s="237">
        <v>11872</v>
      </c>
      <c r="I6" s="238">
        <v>23744000</v>
      </c>
    </row>
    <row r="7" spans="1:9" ht="33.75" customHeight="1" x14ac:dyDescent="0.15">
      <c r="A7" s="395"/>
      <c r="B7" s="397" t="s">
        <v>121</v>
      </c>
      <c r="C7" s="397"/>
      <c r="D7" s="152">
        <v>1013</v>
      </c>
      <c r="E7" s="153">
        <v>2026000</v>
      </c>
      <c r="F7" s="174">
        <v>1014</v>
      </c>
      <c r="G7" s="175">
        <v>2028000</v>
      </c>
      <c r="H7" s="237">
        <v>1001</v>
      </c>
      <c r="I7" s="238">
        <v>2002000</v>
      </c>
    </row>
    <row r="8" spans="1:9" ht="33.75" customHeight="1" x14ac:dyDescent="0.15">
      <c r="A8" s="395"/>
      <c r="B8" s="397" t="s">
        <v>122</v>
      </c>
      <c r="C8" s="397"/>
      <c r="D8" s="152">
        <v>6187</v>
      </c>
      <c r="E8" s="153">
        <v>14848800</v>
      </c>
      <c r="F8" s="174">
        <v>6617</v>
      </c>
      <c r="G8" s="175">
        <v>15880800</v>
      </c>
      <c r="H8" s="237">
        <v>6803</v>
      </c>
      <c r="I8" s="238">
        <v>16327200</v>
      </c>
    </row>
    <row r="9" spans="1:9" ht="33.75" customHeight="1" x14ac:dyDescent="0.15">
      <c r="A9" s="395"/>
      <c r="B9" s="394" t="s">
        <v>123</v>
      </c>
      <c r="C9" s="394"/>
      <c r="D9" s="154">
        <v>291</v>
      </c>
      <c r="E9" s="155">
        <v>1076700</v>
      </c>
      <c r="F9" s="176">
        <v>315</v>
      </c>
      <c r="G9" s="177">
        <v>1165500</v>
      </c>
      <c r="H9" s="239">
        <v>340</v>
      </c>
      <c r="I9" s="240">
        <v>1258000</v>
      </c>
    </row>
    <row r="10" spans="1:9" ht="33.75" customHeight="1" x14ac:dyDescent="0.15">
      <c r="A10" s="402" t="s">
        <v>124</v>
      </c>
      <c r="B10" s="396" t="s">
        <v>125</v>
      </c>
      <c r="C10" s="396"/>
      <c r="D10" s="152">
        <f>3632+26</f>
        <v>3658</v>
      </c>
      <c r="E10" s="153">
        <f>13075200+93600</f>
        <v>13168800</v>
      </c>
      <c r="F10" s="174">
        <v>3811</v>
      </c>
      <c r="G10" s="175">
        <v>13719600</v>
      </c>
      <c r="H10" s="237">
        <v>3845</v>
      </c>
      <c r="I10" s="238">
        <v>13842000</v>
      </c>
    </row>
    <row r="11" spans="1:9" ht="33.75" customHeight="1" x14ac:dyDescent="0.15">
      <c r="A11" s="395"/>
      <c r="B11" s="394" t="s">
        <v>126</v>
      </c>
      <c r="C11" s="394"/>
      <c r="D11" s="152">
        <v>3</v>
      </c>
      <c r="E11" s="153">
        <v>13800</v>
      </c>
      <c r="F11" s="174">
        <v>3</v>
      </c>
      <c r="G11" s="175">
        <v>13800</v>
      </c>
      <c r="H11" s="237">
        <v>3</v>
      </c>
      <c r="I11" s="238">
        <v>13800</v>
      </c>
    </row>
    <row r="12" spans="1:9" ht="33.75" customHeight="1" x14ac:dyDescent="0.15">
      <c r="A12" s="395"/>
      <c r="B12" s="406" t="s">
        <v>127</v>
      </c>
      <c r="C12" s="156" t="s">
        <v>128</v>
      </c>
      <c r="D12" s="157">
        <v>1</v>
      </c>
      <c r="E12" s="158">
        <v>8200</v>
      </c>
      <c r="F12" s="178">
        <v>2</v>
      </c>
      <c r="G12" s="179">
        <v>15100</v>
      </c>
      <c r="H12" s="241">
        <v>9</v>
      </c>
      <c r="I12" s="242">
        <v>68500</v>
      </c>
    </row>
    <row r="13" spans="1:9" ht="33.75" customHeight="1" x14ac:dyDescent="0.15">
      <c r="A13" s="395"/>
      <c r="B13" s="405"/>
      <c r="C13" s="159" t="s">
        <v>129</v>
      </c>
      <c r="D13" s="152">
        <v>21151</v>
      </c>
      <c r="E13" s="153">
        <v>206085300</v>
      </c>
      <c r="F13" s="174">
        <v>21598</v>
      </c>
      <c r="G13" s="175">
        <v>218430900</v>
      </c>
      <c r="H13" s="237">
        <v>21936</v>
      </c>
      <c r="I13" s="238">
        <v>226308300</v>
      </c>
    </row>
    <row r="14" spans="1:9" ht="33.75" customHeight="1" x14ac:dyDescent="0.15">
      <c r="A14" s="395"/>
      <c r="B14" s="404" t="s">
        <v>130</v>
      </c>
      <c r="C14" s="160" t="s">
        <v>128</v>
      </c>
      <c r="D14" s="152">
        <v>423</v>
      </c>
      <c r="E14" s="153">
        <v>1544600</v>
      </c>
      <c r="F14" s="174">
        <v>464</v>
      </c>
      <c r="G14" s="175">
        <v>1708200</v>
      </c>
      <c r="H14" s="237">
        <v>499</v>
      </c>
      <c r="I14" s="238">
        <v>1838700</v>
      </c>
    </row>
    <row r="15" spans="1:9" ht="33.75" customHeight="1" x14ac:dyDescent="0.15">
      <c r="A15" s="403"/>
      <c r="B15" s="405"/>
      <c r="C15" s="160" t="s">
        <v>129</v>
      </c>
      <c r="D15" s="154">
        <v>5348</v>
      </c>
      <c r="E15" s="155">
        <v>26745200</v>
      </c>
      <c r="F15" s="176">
        <v>5473</v>
      </c>
      <c r="G15" s="177">
        <v>27757000</v>
      </c>
      <c r="H15" s="239">
        <v>5591</v>
      </c>
      <c r="I15" s="240">
        <v>28704000</v>
      </c>
    </row>
    <row r="16" spans="1:9" ht="54.75" customHeight="1" x14ac:dyDescent="0.15">
      <c r="A16" s="395" t="s">
        <v>131</v>
      </c>
      <c r="B16" s="397" t="s">
        <v>132</v>
      </c>
      <c r="C16" s="397"/>
      <c r="D16" s="152">
        <v>488</v>
      </c>
      <c r="E16" s="153">
        <v>1171200</v>
      </c>
      <c r="F16" s="174">
        <v>490</v>
      </c>
      <c r="G16" s="175">
        <v>1176000</v>
      </c>
      <c r="H16" s="237">
        <v>482</v>
      </c>
      <c r="I16" s="238">
        <v>1156800</v>
      </c>
    </row>
    <row r="17" spans="1:9" ht="54.75" customHeight="1" x14ac:dyDescent="0.15">
      <c r="A17" s="395"/>
      <c r="B17" s="397" t="s">
        <v>133</v>
      </c>
      <c r="C17" s="397"/>
      <c r="D17" s="152">
        <v>351</v>
      </c>
      <c r="E17" s="153">
        <v>2070900</v>
      </c>
      <c r="F17" s="174">
        <v>346</v>
      </c>
      <c r="G17" s="175">
        <v>2041400</v>
      </c>
      <c r="H17" s="237">
        <v>338</v>
      </c>
      <c r="I17" s="238">
        <v>1994200</v>
      </c>
    </row>
    <row r="18" spans="1:9" ht="34.5" customHeight="1" thickBot="1" x14ac:dyDescent="0.2">
      <c r="A18" s="400" t="s">
        <v>134</v>
      </c>
      <c r="B18" s="401"/>
      <c r="C18" s="401"/>
      <c r="D18" s="161">
        <v>3496</v>
      </c>
      <c r="E18" s="162">
        <v>20971000</v>
      </c>
      <c r="F18" s="180">
        <v>3698</v>
      </c>
      <c r="G18" s="181">
        <v>22183000</v>
      </c>
      <c r="H18" s="243">
        <v>3853</v>
      </c>
      <c r="I18" s="244">
        <v>23113000</v>
      </c>
    </row>
    <row r="19" spans="1:9" ht="20.25" customHeight="1" thickTop="1" x14ac:dyDescent="0.15">
      <c r="A19" s="71" t="s">
        <v>154</v>
      </c>
    </row>
  </sheetData>
  <mergeCells count="19">
    <mergeCell ref="H3:I3"/>
    <mergeCell ref="A18:C18"/>
    <mergeCell ref="A10:A15"/>
    <mergeCell ref="B14:B15"/>
    <mergeCell ref="B12:B13"/>
    <mergeCell ref="B10:C10"/>
    <mergeCell ref="B16:C16"/>
    <mergeCell ref="A16:A17"/>
    <mergeCell ref="B17:C17"/>
    <mergeCell ref="D3:E3"/>
    <mergeCell ref="A3:C4"/>
    <mergeCell ref="A5:C5"/>
    <mergeCell ref="F3:G3"/>
    <mergeCell ref="B11:C11"/>
    <mergeCell ref="A6:A9"/>
    <mergeCell ref="B6:C6"/>
    <mergeCell ref="B7:C7"/>
    <mergeCell ref="B8:C8"/>
    <mergeCell ref="B9:C9"/>
  </mergeCells>
  <phoneticPr fontId="4"/>
  <pageMargins left="0.82677165354330717" right="0" top="0.86614173228346458" bottom="0.55118110236220474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zoomScaleNormal="100" workbookViewId="0">
      <selection activeCell="C29" sqref="C29:D29"/>
    </sheetView>
  </sheetViews>
  <sheetFormatPr defaultRowHeight="12" x14ac:dyDescent="0.15"/>
  <cols>
    <col min="1" max="1" width="3.375" style="34" customWidth="1"/>
    <col min="2" max="2" width="2.75" style="34" customWidth="1"/>
    <col min="3" max="3" width="20.5" style="34" customWidth="1"/>
    <col min="4" max="4" width="1.25" style="34" customWidth="1"/>
    <col min="5" max="8" width="16.125" style="34" customWidth="1"/>
    <col min="9" max="9" width="4.375" style="34" customWidth="1"/>
    <col min="10" max="12" width="3.5" style="34" customWidth="1"/>
    <col min="13" max="16" width="2.875" style="34" customWidth="1"/>
    <col min="17" max="18" width="4.375" style="34" customWidth="1"/>
    <col min="19" max="20" width="3.625" style="34" customWidth="1"/>
    <col min="21" max="37" width="2.75" style="34" customWidth="1"/>
    <col min="38" max="16384" width="9" style="34"/>
  </cols>
  <sheetData>
    <row r="1" spans="1:8" s="32" customFormat="1" ht="27" customHeight="1" x14ac:dyDescent="0.15">
      <c r="A1" s="31" t="s">
        <v>208</v>
      </c>
      <c r="B1" s="31"/>
    </row>
    <row r="2" spans="1:8" ht="15" customHeight="1" thickBot="1" x14ac:dyDescent="0.2">
      <c r="A2" s="33"/>
      <c r="B2" s="33"/>
      <c r="G2" s="413" t="s">
        <v>182</v>
      </c>
      <c r="H2" s="413"/>
    </row>
    <row r="3" spans="1:8" s="32" customFormat="1" ht="20.25" customHeight="1" thickTop="1" x14ac:dyDescent="0.15">
      <c r="A3" s="414" t="s">
        <v>14</v>
      </c>
      <c r="B3" s="414"/>
      <c r="C3" s="414"/>
      <c r="D3" s="415"/>
      <c r="E3" s="418" t="s">
        <v>192</v>
      </c>
      <c r="F3" s="419"/>
      <c r="G3" s="419"/>
      <c r="H3" s="419"/>
    </row>
    <row r="4" spans="1:8" s="32" customFormat="1" ht="30" customHeight="1" x14ac:dyDescent="0.15">
      <c r="A4" s="416"/>
      <c r="B4" s="416"/>
      <c r="C4" s="416"/>
      <c r="D4" s="417"/>
      <c r="E4" s="163" t="s">
        <v>33</v>
      </c>
      <c r="F4" s="163" t="s">
        <v>34</v>
      </c>
      <c r="G4" s="163" t="s">
        <v>157</v>
      </c>
      <c r="H4" s="164" t="s">
        <v>35</v>
      </c>
    </row>
    <row r="5" spans="1:8" s="32" customFormat="1" ht="19.5" customHeight="1" x14ac:dyDescent="0.15">
      <c r="A5" s="434" t="s">
        <v>173</v>
      </c>
      <c r="B5" s="435"/>
      <c r="C5" s="428" t="s">
        <v>177</v>
      </c>
      <c r="D5" s="429"/>
      <c r="E5" s="84">
        <v>58267</v>
      </c>
      <c r="F5" s="85">
        <v>6100019</v>
      </c>
      <c r="G5" s="86">
        <v>189666891</v>
      </c>
      <c r="H5" s="87">
        <v>31093</v>
      </c>
    </row>
    <row r="6" spans="1:8" s="32" customFormat="1" ht="19.5" customHeight="1" x14ac:dyDescent="0.15">
      <c r="A6" s="436"/>
      <c r="B6" s="437"/>
      <c r="C6" s="420" t="s">
        <v>178</v>
      </c>
      <c r="D6" s="421"/>
      <c r="E6" s="73">
        <v>651</v>
      </c>
      <c r="F6" s="74">
        <v>22315</v>
      </c>
      <c r="G6" s="75">
        <v>40573</v>
      </c>
      <c r="H6" s="88">
        <v>1818</v>
      </c>
    </row>
    <row r="7" spans="1:8" s="32" customFormat="1" ht="19.5" customHeight="1" x14ac:dyDescent="0.15">
      <c r="A7" s="438"/>
      <c r="B7" s="439"/>
      <c r="C7" s="420" t="s">
        <v>179</v>
      </c>
      <c r="D7" s="421"/>
      <c r="E7" s="89">
        <v>57616</v>
      </c>
      <c r="F7" s="90">
        <v>6077704</v>
      </c>
      <c r="G7" s="91">
        <v>189626318</v>
      </c>
      <c r="H7" s="92">
        <v>31200</v>
      </c>
    </row>
    <row r="8" spans="1:8" s="32" customFormat="1" ht="19.5" customHeight="1" x14ac:dyDescent="0.15">
      <c r="A8" s="424" t="s">
        <v>174</v>
      </c>
      <c r="B8" s="425"/>
      <c r="C8" s="428" t="s">
        <v>177</v>
      </c>
      <c r="D8" s="429"/>
      <c r="E8" s="73">
        <v>12837</v>
      </c>
      <c r="F8" s="74">
        <v>5039321</v>
      </c>
      <c r="G8" s="75">
        <v>253367141</v>
      </c>
      <c r="H8" s="72">
        <v>50278</v>
      </c>
    </row>
    <row r="9" spans="1:8" s="32" customFormat="1" ht="19.5" customHeight="1" x14ac:dyDescent="0.15">
      <c r="A9" s="424"/>
      <c r="B9" s="425"/>
      <c r="C9" s="420" t="s">
        <v>178</v>
      </c>
      <c r="D9" s="421"/>
      <c r="E9" s="73">
        <v>58</v>
      </c>
      <c r="F9" s="74">
        <v>955</v>
      </c>
      <c r="G9" s="75">
        <v>5957</v>
      </c>
      <c r="H9" s="72">
        <v>6238</v>
      </c>
    </row>
    <row r="10" spans="1:8" s="32" customFormat="1" ht="19.5" customHeight="1" x14ac:dyDescent="0.15">
      <c r="A10" s="424"/>
      <c r="B10" s="425"/>
      <c r="C10" s="420" t="s">
        <v>179</v>
      </c>
      <c r="D10" s="421"/>
      <c r="E10" s="73">
        <v>12779</v>
      </c>
      <c r="F10" s="74">
        <v>5038366</v>
      </c>
      <c r="G10" s="75">
        <v>253361184</v>
      </c>
      <c r="H10" s="72">
        <v>50286</v>
      </c>
    </row>
    <row r="11" spans="1:8" s="32" customFormat="1" ht="19.5" customHeight="1" x14ac:dyDescent="0.15">
      <c r="A11" s="422" t="s">
        <v>175</v>
      </c>
      <c r="B11" s="423"/>
      <c r="C11" s="428" t="s">
        <v>177</v>
      </c>
      <c r="D11" s="429"/>
      <c r="E11" s="84">
        <v>71104</v>
      </c>
      <c r="F11" s="85">
        <v>11139340</v>
      </c>
      <c r="G11" s="86">
        <v>443034032</v>
      </c>
      <c r="H11" s="87">
        <v>39772</v>
      </c>
    </row>
    <row r="12" spans="1:8" s="32" customFormat="1" ht="19.5" customHeight="1" x14ac:dyDescent="0.15">
      <c r="A12" s="424"/>
      <c r="B12" s="425"/>
      <c r="C12" s="420" t="s">
        <v>178</v>
      </c>
      <c r="D12" s="421"/>
      <c r="E12" s="73">
        <v>709</v>
      </c>
      <c r="F12" s="74">
        <v>23270</v>
      </c>
      <c r="G12" s="75">
        <v>46530</v>
      </c>
      <c r="H12" s="88">
        <v>2000</v>
      </c>
    </row>
    <row r="13" spans="1:8" s="32" customFormat="1" ht="19.5" customHeight="1" x14ac:dyDescent="0.15">
      <c r="A13" s="426"/>
      <c r="B13" s="427"/>
      <c r="C13" s="430" t="s">
        <v>179</v>
      </c>
      <c r="D13" s="431"/>
      <c r="E13" s="89">
        <v>70395</v>
      </c>
      <c r="F13" s="90">
        <v>11116070</v>
      </c>
      <c r="G13" s="91">
        <v>442987502</v>
      </c>
      <c r="H13" s="92">
        <v>39851</v>
      </c>
    </row>
    <row r="14" spans="1:8" s="32" customFormat="1" ht="19.5" customHeight="1" thickBot="1" x14ac:dyDescent="0.2">
      <c r="A14" s="432" t="s">
        <v>176</v>
      </c>
      <c r="B14" s="432"/>
      <c r="C14" s="432"/>
      <c r="D14" s="433"/>
      <c r="E14" s="76">
        <v>696</v>
      </c>
      <c r="F14" s="77">
        <v>313236</v>
      </c>
      <c r="G14" s="93"/>
      <c r="H14" s="94"/>
    </row>
    <row r="15" spans="1:8" ht="19.5" customHeight="1" thickTop="1" x14ac:dyDescent="0.15">
      <c r="A15" s="414" t="s">
        <v>14</v>
      </c>
      <c r="B15" s="414"/>
      <c r="C15" s="414"/>
      <c r="D15" s="415"/>
      <c r="E15" s="418" t="s">
        <v>201</v>
      </c>
      <c r="F15" s="419"/>
      <c r="G15" s="419"/>
      <c r="H15" s="419"/>
    </row>
    <row r="16" spans="1:8" ht="30" customHeight="1" x14ac:dyDescent="0.15">
      <c r="A16" s="416"/>
      <c r="B16" s="416"/>
      <c r="C16" s="416"/>
      <c r="D16" s="417"/>
      <c r="E16" s="163" t="s">
        <v>33</v>
      </c>
      <c r="F16" s="163" t="s">
        <v>34</v>
      </c>
      <c r="G16" s="163" t="s">
        <v>157</v>
      </c>
      <c r="H16" s="164" t="s">
        <v>35</v>
      </c>
    </row>
    <row r="17" spans="1:8" ht="19.5" customHeight="1" x14ac:dyDescent="0.15">
      <c r="A17" s="434" t="s">
        <v>173</v>
      </c>
      <c r="B17" s="435"/>
      <c r="C17" s="428" t="s">
        <v>177</v>
      </c>
      <c r="D17" s="429"/>
      <c r="E17" s="84">
        <v>58770</v>
      </c>
      <c r="F17" s="85">
        <v>6162970</v>
      </c>
      <c r="G17" s="86">
        <v>199351143</v>
      </c>
      <c r="H17" s="87">
        <v>32347</v>
      </c>
    </row>
    <row r="18" spans="1:8" ht="18" customHeight="1" x14ac:dyDescent="0.15">
      <c r="A18" s="436"/>
      <c r="B18" s="437"/>
      <c r="C18" s="420" t="s">
        <v>178</v>
      </c>
      <c r="D18" s="421"/>
      <c r="E18" s="73">
        <v>620</v>
      </c>
      <c r="F18" s="74">
        <v>21233</v>
      </c>
      <c r="G18" s="75">
        <v>39023</v>
      </c>
      <c r="H18" s="88">
        <v>1838</v>
      </c>
    </row>
    <row r="19" spans="1:8" ht="18" customHeight="1" x14ac:dyDescent="0.15">
      <c r="A19" s="438"/>
      <c r="B19" s="439"/>
      <c r="C19" s="420" t="s">
        <v>179</v>
      </c>
      <c r="D19" s="421"/>
      <c r="E19" s="89">
        <v>58150</v>
      </c>
      <c r="F19" s="90">
        <v>6141737</v>
      </c>
      <c r="G19" s="91">
        <v>199312120</v>
      </c>
      <c r="H19" s="92">
        <v>32452</v>
      </c>
    </row>
    <row r="20" spans="1:8" ht="19.5" customHeight="1" x14ac:dyDescent="0.15">
      <c r="A20" s="424" t="s">
        <v>174</v>
      </c>
      <c r="B20" s="425"/>
      <c r="C20" s="428" t="s">
        <v>177</v>
      </c>
      <c r="D20" s="429"/>
      <c r="E20" s="73">
        <v>12925</v>
      </c>
      <c r="F20" s="74">
        <v>5095975</v>
      </c>
      <c r="G20" s="75">
        <v>263353047</v>
      </c>
      <c r="H20" s="72">
        <v>51679</v>
      </c>
    </row>
    <row r="21" spans="1:8" ht="18" customHeight="1" x14ac:dyDescent="0.15">
      <c r="A21" s="424"/>
      <c r="B21" s="425"/>
      <c r="C21" s="420" t="s">
        <v>178</v>
      </c>
      <c r="D21" s="421"/>
      <c r="E21" s="73">
        <v>61</v>
      </c>
      <c r="F21" s="74">
        <v>1032</v>
      </c>
      <c r="G21" s="75">
        <v>6265</v>
      </c>
      <c r="H21" s="72">
        <v>6071</v>
      </c>
    </row>
    <row r="22" spans="1:8" ht="18" customHeight="1" x14ac:dyDescent="0.15">
      <c r="A22" s="424"/>
      <c r="B22" s="425"/>
      <c r="C22" s="420" t="s">
        <v>179</v>
      </c>
      <c r="D22" s="421"/>
      <c r="E22" s="73">
        <v>12864</v>
      </c>
      <c r="F22" s="74">
        <v>5094943</v>
      </c>
      <c r="G22" s="75">
        <v>263346782</v>
      </c>
      <c r="H22" s="72">
        <v>51688</v>
      </c>
    </row>
    <row r="23" spans="1:8" ht="19.5" customHeight="1" x14ac:dyDescent="0.15">
      <c r="A23" s="422" t="s">
        <v>175</v>
      </c>
      <c r="B23" s="423"/>
      <c r="C23" s="428" t="s">
        <v>177</v>
      </c>
      <c r="D23" s="429"/>
      <c r="E23" s="84">
        <v>71695</v>
      </c>
      <c r="F23" s="85">
        <v>11258945</v>
      </c>
      <c r="G23" s="86">
        <v>462704190</v>
      </c>
      <c r="H23" s="87">
        <v>41097</v>
      </c>
    </row>
    <row r="24" spans="1:8" ht="18" customHeight="1" x14ac:dyDescent="0.15">
      <c r="A24" s="424"/>
      <c r="B24" s="425"/>
      <c r="C24" s="420" t="s">
        <v>178</v>
      </c>
      <c r="D24" s="421"/>
      <c r="E24" s="73">
        <v>681</v>
      </c>
      <c r="F24" s="74">
        <v>22265</v>
      </c>
      <c r="G24" s="75">
        <v>45288</v>
      </c>
      <c r="H24" s="88">
        <v>2034</v>
      </c>
    </row>
    <row r="25" spans="1:8" ht="18" customHeight="1" x14ac:dyDescent="0.15">
      <c r="A25" s="426"/>
      <c r="B25" s="427"/>
      <c r="C25" s="430" t="s">
        <v>179</v>
      </c>
      <c r="D25" s="431"/>
      <c r="E25" s="89">
        <v>71014</v>
      </c>
      <c r="F25" s="90">
        <v>11236680</v>
      </c>
      <c r="G25" s="91">
        <v>462658902</v>
      </c>
      <c r="H25" s="92">
        <v>41174</v>
      </c>
    </row>
    <row r="26" spans="1:8" ht="19.5" customHeight="1" thickBot="1" x14ac:dyDescent="0.2">
      <c r="A26" s="432" t="s">
        <v>176</v>
      </c>
      <c r="B26" s="432"/>
      <c r="C26" s="432"/>
      <c r="D26" s="433"/>
      <c r="E26" s="76">
        <v>697</v>
      </c>
      <c r="F26" s="77">
        <v>313445</v>
      </c>
      <c r="G26" s="93"/>
      <c r="H26" s="94"/>
    </row>
    <row r="27" spans="1:8" ht="19.5" customHeight="1" thickTop="1" x14ac:dyDescent="0.15">
      <c r="A27" s="443" t="s">
        <v>14</v>
      </c>
      <c r="B27" s="443"/>
      <c r="C27" s="443"/>
      <c r="D27" s="444"/>
      <c r="E27" s="447" t="s">
        <v>217</v>
      </c>
      <c r="F27" s="448"/>
      <c r="G27" s="448"/>
      <c r="H27" s="448"/>
    </row>
    <row r="28" spans="1:8" ht="30" customHeight="1" x14ac:dyDescent="0.15">
      <c r="A28" s="445"/>
      <c r="B28" s="445"/>
      <c r="C28" s="445"/>
      <c r="D28" s="446"/>
      <c r="E28" s="245" t="s">
        <v>33</v>
      </c>
      <c r="F28" s="245" t="s">
        <v>34</v>
      </c>
      <c r="G28" s="245" t="s">
        <v>157</v>
      </c>
      <c r="H28" s="246" t="s">
        <v>35</v>
      </c>
    </row>
    <row r="29" spans="1:8" ht="19.5" customHeight="1" x14ac:dyDescent="0.15">
      <c r="A29" s="449" t="s">
        <v>173</v>
      </c>
      <c r="B29" s="450"/>
      <c r="C29" s="455" t="s">
        <v>177</v>
      </c>
      <c r="D29" s="456"/>
      <c r="E29" s="247">
        <v>59274</v>
      </c>
      <c r="F29" s="248">
        <v>6220449</v>
      </c>
      <c r="G29" s="249">
        <v>202596359</v>
      </c>
      <c r="H29" s="250">
        <v>32569</v>
      </c>
    </row>
    <row r="30" spans="1:8" ht="18" customHeight="1" x14ac:dyDescent="0.15">
      <c r="A30" s="451"/>
      <c r="B30" s="452"/>
      <c r="C30" s="457" t="s">
        <v>178</v>
      </c>
      <c r="D30" s="458"/>
      <c r="E30" s="251">
        <v>606</v>
      </c>
      <c r="F30" s="252">
        <v>20687</v>
      </c>
      <c r="G30" s="253">
        <v>37468</v>
      </c>
      <c r="H30" s="254">
        <v>1811</v>
      </c>
    </row>
    <row r="31" spans="1:8" ht="18" customHeight="1" x14ac:dyDescent="0.15">
      <c r="A31" s="453"/>
      <c r="B31" s="454"/>
      <c r="C31" s="457" t="s">
        <v>179</v>
      </c>
      <c r="D31" s="458"/>
      <c r="E31" s="255">
        <v>58668</v>
      </c>
      <c r="F31" s="256">
        <v>6199762</v>
      </c>
      <c r="G31" s="257">
        <v>202558891</v>
      </c>
      <c r="H31" s="258">
        <v>32672</v>
      </c>
    </row>
    <row r="32" spans="1:8" ht="19.5" customHeight="1" x14ac:dyDescent="0.15">
      <c r="A32" s="461" t="s">
        <v>174</v>
      </c>
      <c r="B32" s="462"/>
      <c r="C32" s="455" t="s">
        <v>177</v>
      </c>
      <c r="D32" s="456"/>
      <c r="E32" s="251">
        <v>13025</v>
      </c>
      <c r="F32" s="252">
        <v>5191817</v>
      </c>
      <c r="G32" s="253">
        <v>273345995</v>
      </c>
      <c r="H32" s="254">
        <v>52649</v>
      </c>
    </row>
    <row r="33" spans="1:8" ht="18" customHeight="1" x14ac:dyDescent="0.15">
      <c r="A33" s="461"/>
      <c r="B33" s="462"/>
      <c r="C33" s="457" t="s">
        <v>178</v>
      </c>
      <c r="D33" s="458"/>
      <c r="E33" s="251">
        <v>63</v>
      </c>
      <c r="F33" s="252">
        <v>1142</v>
      </c>
      <c r="G33" s="253">
        <v>6605</v>
      </c>
      <c r="H33" s="254">
        <v>5784</v>
      </c>
    </row>
    <row r="34" spans="1:8" ht="18" customHeight="1" x14ac:dyDescent="0.15">
      <c r="A34" s="461"/>
      <c r="B34" s="462"/>
      <c r="C34" s="457" t="s">
        <v>179</v>
      </c>
      <c r="D34" s="458"/>
      <c r="E34" s="251">
        <v>12962</v>
      </c>
      <c r="F34" s="252">
        <v>5190675</v>
      </c>
      <c r="G34" s="253">
        <v>273339390</v>
      </c>
      <c r="H34" s="254">
        <v>52660</v>
      </c>
    </row>
    <row r="35" spans="1:8" ht="19.5" customHeight="1" x14ac:dyDescent="0.15">
      <c r="A35" s="463" t="s">
        <v>175</v>
      </c>
      <c r="B35" s="464"/>
      <c r="C35" s="455" t="s">
        <v>177</v>
      </c>
      <c r="D35" s="456"/>
      <c r="E35" s="247">
        <v>72299</v>
      </c>
      <c r="F35" s="248">
        <v>11412266</v>
      </c>
      <c r="G35" s="249">
        <v>475942354</v>
      </c>
      <c r="H35" s="250">
        <v>41704</v>
      </c>
    </row>
    <row r="36" spans="1:8" ht="18" customHeight="1" x14ac:dyDescent="0.15">
      <c r="A36" s="461"/>
      <c r="B36" s="462"/>
      <c r="C36" s="457" t="s">
        <v>178</v>
      </c>
      <c r="D36" s="458"/>
      <c r="E36" s="251">
        <v>669</v>
      </c>
      <c r="F36" s="252">
        <v>21829</v>
      </c>
      <c r="G36" s="253">
        <v>44073</v>
      </c>
      <c r="H36" s="254">
        <v>2019</v>
      </c>
    </row>
    <row r="37" spans="1:8" ht="18" customHeight="1" x14ac:dyDescent="0.15">
      <c r="A37" s="465"/>
      <c r="B37" s="466"/>
      <c r="C37" s="467" t="s">
        <v>179</v>
      </c>
      <c r="D37" s="468"/>
      <c r="E37" s="255">
        <v>71630</v>
      </c>
      <c r="F37" s="256">
        <v>11390437</v>
      </c>
      <c r="G37" s="257">
        <v>475898281</v>
      </c>
      <c r="H37" s="258">
        <v>41781</v>
      </c>
    </row>
    <row r="38" spans="1:8" ht="19.5" customHeight="1" thickBot="1" x14ac:dyDescent="0.2">
      <c r="A38" s="459" t="s">
        <v>176</v>
      </c>
      <c r="B38" s="459"/>
      <c r="C38" s="459"/>
      <c r="D38" s="460"/>
      <c r="E38" s="259">
        <v>684</v>
      </c>
      <c r="F38" s="260">
        <v>309467</v>
      </c>
      <c r="G38" s="261"/>
      <c r="H38" s="262"/>
    </row>
    <row r="39" spans="1:8" ht="18" customHeight="1" thickTop="1" x14ac:dyDescent="0.15">
      <c r="A39" s="100" t="s">
        <v>137</v>
      </c>
      <c r="B39" s="35"/>
      <c r="C39" s="36"/>
      <c r="D39" s="37"/>
      <c r="E39" s="38"/>
      <c r="F39" s="38"/>
      <c r="G39" s="39"/>
      <c r="H39" s="39"/>
    </row>
    <row r="40" spans="1:8" ht="18" customHeight="1" x14ac:dyDescent="0.15">
      <c r="A40" s="440" t="s">
        <v>171</v>
      </c>
      <c r="B40" s="440"/>
      <c r="C40" s="440"/>
      <c r="D40" s="440"/>
      <c r="E40" s="440"/>
      <c r="F40" s="440"/>
      <c r="G40" s="440"/>
      <c r="H40" s="440"/>
    </row>
    <row r="41" spans="1:8" ht="18" customHeight="1" x14ac:dyDescent="0.15">
      <c r="A41" s="441" t="s">
        <v>172</v>
      </c>
      <c r="B41" s="441"/>
      <c r="C41" s="441"/>
      <c r="D41" s="441"/>
      <c r="E41" s="441"/>
      <c r="F41" s="441"/>
      <c r="G41" s="441"/>
      <c r="H41" s="441"/>
    </row>
    <row r="42" spans="1:8" ht="15" customHeight="1" x14ac:dyDescent="0.15">
      <c r="A42" s="442"/>
      <c r="B42" s="442"/>
      <c r="C42" s="442"/>
      <c r="D42" s="442"/>
      <c r="E42" s="442"/>
      <c r="F42" s="442"/>
      <c r="G42" s="442"/>
      <c r="H42" s="442"/>
    </row>
  </sheetData>
  <mergeCells count="49">
    <mergeCell ref="A38:D38"/>
    <mergeCell ref="A32:B34"/>
    <mergeCell ref="C32:D32"/>
    <mergeCell ref="C33:D33"/>
    <mergeCell ref="C34:D34"/>
    <mergeCell ref="A35:B37"/>
    <mergeCell ref="C35:D35"/>
    <mergeCell ref="C36:D36"/>
    <mergeCell ref="C37:D37"/>
    <mergeCell ref="C6:D6"/>
    <mergeCell ref="C7:D7"/>
    <mergeCell ref="A27:D28"/>
    <mergeCell ref="E27:H27"/>
    <mergeCell ref="A29:B31"/>
    <mergeCell ref="C29:D29"/>
    <mergeCell ref="C30:D30"/>
    <mergeCell ref="C31:D31"/>
    <mergeCell ref="A40:H40"/>
    <mergeCell ref="A41:H41"/>
    <mergeCell ref="A42:H42"/>
    <mergeCell ref="A17:B19"/>
    <mergeCell ref="A20:B22"/>
    <mergeCell ref="A23:B25"/>
    <mergeCell ref="C17:D17"/>
    <mergeCell ref="C18:D18"/>
    <mergeCell ref="C19:D19"/>
    <mergeCell ref="C20:D20"/>
    <mergeCell ref="C22:D22"/>
    <mergeCell ref="C23:D23"/>
    <mergeCell ref="C24:D24"/>
    <mergeCell ref="C25:D25"/>
    <mergeCell ref="A26:D26"/>
    <mergeCell ref="C21:D21"/>
    <mergeCell ref="G2:H2"/>
    <mergeCell ref="A15:D16"/>
    <mergeCell ref="E15:H15"/>
    <mergeCell ref="C10:D10"/>
    <mergeCell ref="E3:H3"/>
    <mergeCell ref="A11:B13"/>
    <mergeCell ref="C11:D11"/>
    <mergeCell ref="C12:D12"/>
    <mergeCell ref="C13:D13"/>
    <mergeCell ref="A3:D4"/>
    <mergeCell ref="A8:B10"/>
    <mergeCell ref="C8:D8"/>
    <mergeCell ref="C9:D9"/>
    <mergeCell ref="A14:D14"/>
    <mergeCell ref="A5:B7"/>
    <mergeCell ref="C5:D5"/>
  </mergeCells>
  <phoneticPr fontId="14"/>
  <pageMargins left="0.55118110236220474" right="0.55118110236220474" top="0.86614173228346458" bottom="0" header="0.39370078740157483" footer="0.47244094488188981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9" zoomScale="55" zoomScaleNormal="55" workbookViewId="0">
      <selection activeCell="D29" sqref="D29"/>
    </sheetView>
  </sheetViews>
  <sheetFormatPr defaultRowHeight="13.5" x14ac:dyDescent="0.15"/>
  <sheetData/>
  <phoneticPr fontId="14"/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3"/>
  <sheetViews>
    <sheetView workbookViewId="0">
      <selection activeCell="D29" sqref="D29"/>
    </sheetView>
  </sheetViews>
  <sheetFormatPr defaultColWidth="6.5" defaultRowHeight="13.5" x14ac:dyDescent="0.15"/>
  <cols>
    <col min="1" max="1" width="2.375" style="24" customWidth="1"/>
    <col min="2" max="2" width="24.75" style="24" customWidth="1"/>
    <col min="3" max="3" width="1" style="24" customWidth="1"/>
    <col min="4" max="7" width="17" style="42" customWidth="1"/>
    <col min="8" max="9" width="3.25" style="24" customWidth="1"/>
    <col min="10" max="16384" width="6.5" style="24"/>
  </cols>
  <sheetData>
    <row r="1" spans="1:9" s="16" customFormat="1" ht="27" customHeight="1" x14ac:dyDescent="0.15">
      <c r="A1" s="14" t="s">
        <v>202</v>
      </c>
      <c r="B1" s="15"/>
      <c r="C1" s="15"/>
      <c r="D1" s="98"/>
      <c r="E1" s="98"/>
      <c r="F1" s="98"/>
      <c r="G1" s="98"/>
    </row>
    <row r="2" spans="1:9" ht="15" customHeight="1" thickBot="1" x14ac:dyDescent="0.2">
      <c r="A2" s="17"/>
      <c r="B2" s="17"/>
      <c r="C2" s="17"/>
      <c r="D2" s="18"/>
      <c r="E2" s="104" t="s">
        <v>198</v>
      </c>
      <c r="F2" s="18"/>
      <c r="G2" s="104" t="s">
        <v>198</v>
      </c>
    </row>
    <row r="3" spans="1:9" ht="25.5" customHeight="1" thickTop="1" x14ac:dyDescent="0.15">
      <c r="A3" s="286" t="s">
        <v>28</v>
      </c>
      <c r="B3" s="286"/>
      <c r="C3" s="287"/>
      <c r="D3" s="292" t="s">
        <v>194</v>
      </c>
      <c r="E3" s="293"/>
      <c r="F3" s="290" t="s">
        <v>210</v>
      </c>
      <c r="G3" s="291"/>
    </row>
    <row r="4" spans="1:9" ht="25.5" customHeight="1" x14ac:dyDescent="0.15">
      <c r="A4" s="288"/>
      <c r="B4" s="288"/>
      <c r="C4" s="289"/>
      <c r="D4" s="44" t="s">
        <v>36</v>
      </c>
      <c r="E4" s="165" t="s">
        <v>29</v>
      </c>
      <c r="F4" s="65" t="s">
        <v>36</v>
      </c>
      <c r="G4" s="200" t="s">
        <v>29</v>
      </c>
    </row>
    <row r="5" spans="1:9" ht="25.5" customHeight="1" x14ac:dyDescent="0.15">
      <c r="A5" s="284" t="s">
        <v>30</v>
      </c>
      <c r="B5" s="284"/>
      <c r="C5" s="45"/>
      <c r="D5" s="46">
        <v>98124148871</v>
      </c>
      <c r="E5" s="199">
        <v>96566543038</v>
      </c>
      <c r="F5" s="263">
        <v>96660613758</v>
      </c>
      <c r="G5" s="264">
        <v>94295281094</v>
      </c>
      <c r="I5" s="114"/>
    </row>
    <row r="6" spans="1:9" ht="25.5" customHeight="1" x14ac:dyDescent="0.15">
      <c r="A6" s="284" t="s">
        <v>15</v>
      </c>
      <c r="B6" s="284"/>
      <c r="C6" s="197"/>
      <c r="D6" s="46">
        <f>SUM(D7:D11)</f>
        <v>36879836000</v>
      </c>
      <c r="E6" s="46">
        <f>SUM(E7:E11)</f>
        <v>38237629133</v>
      </c>
      <c r="F6" s="263">
        <f>SUM(F7:F11)</f>
        <v>37667734000</v>
      </c>
      <c r="G6" s="263">
        <f>SUM(G7:G11)</f>
        <v>39019866138</v>
      </c>
    </row>
    <row r="7" spans="1:9" ht="20.100000000000001" customHeight="1" x14ac:dyDescent="0.15">
      <c r="A7" s="48"/>
      <c r="B7" s="49" t="s">
        <v>37</v>
      </c>
      <c r="C7" s="50"/>
      <c r="D7" s="51">
        <v>17827897000</v>
      </c>
      <c r="E7" s="51">
        <v>18753942760</v>
      </c>
      <c r="F7" s="265">
        <v>18102054000</v>
      </c>
      <c r="G7" s="265">
        <v>19190576934</v>
      </c>
    </row>
    <row r="8" spans="1:9" ht="20.100000000000001" customHeight="1" x14ac:dyDescent="0.15">
      <c r="A8" s="48"/>
      <c r="B8" s="49" t="s">
        <v>0</v>
      </c>
      <c r="C8" s="50"/>
      <c r="D8" s="51">
        <v>14250525000</v>
      </c>
      <c r="E8" s="51">
        <v>14459675801</v>
      </c>
      <c r="F8" s="265">
        <v>14540724000</v>
      </c>
      <c r="G8" s="265">
        <v>14730260517</v>
      </c>
    </row>
    <row r="9" spans="1:9" ht="20.100000000000001" customHeight="1" x14ac:dyDescent="0.15">
      <c r="A9" s="48"/>
      <c r="B9" s="49" t="s">
        <v>1</v>
      </c>
      <c r="C9" s="50"/>
      <c r="D9" s="51">
        <v>325463000</v>
      </c>
      <c r="E9" s="51">
        <v>350279903</v>
      </c>
      <c r="F9" s="265">
        <v>351920000</v>
      </c>
      <c r="G9" s="265">
        <v>360879162</v>
      </c>
    </row>
    <row r="10" spans="1:9" ht="20.100000000000001" customHeight="1" x14ac:dyDescent="0.15">
      <c r="A10" s="48"/>
      <c r="B10" s="49" t="s">
        <v>2</v>
      </c>
      <c r="C10" s="50"/>
      <c r="D10" s="51">
        <v>1028664000</v>
      </c>
      <c r="E10" s="51">
        <v>1195299369</v>
      </c>
      <c r="F10" s="265">
        <v>1157337000</v>
      </c>
      <c r="G10" s="265">
        <v>1197180825</v>
      </c>
    </row>
    <row r="11" spans="1:9" ht="20.100000000000001" customHeight="1" x14ac:dyDescent="0.15">
      <c r="A11" s="48"/>
      <c r="B11" s="49" t="s">
        <v>4</v>
      </c>
      <c r="C11" s="50"/>
      <c r="D11" s="51">
        <v>3447287000</v>
      </c>
      <c r="E11" s="51">
        <v>3478431300</v>
      </c>
      <c r="F11" s="265">
        <v>3515699000</v>
      </c>
      <c r="G11" s="265">
        <v>3540968700</v>
      </c>
    </row>
    <row r="12" spans="1:9" ht="25.5" customHeight="1" x14ac:dyDescent="0.15">
      <c r="A12" s="284" t="s">
        <v>16</v>
      </c>
      <c r="B12" s="284"/>
      <c r="C12" s="197"/>
      <c r="D12" s="46">
        <f>SUM(D13:D15)</f>
        <v>411816000</v>
      </c>
      <c r="E12" s="46">
        <f>SUM(E13:E15)</f>
        <v>392736000</v>
      </c>
      <c r="F12" s="263">
        <f>SUM(F13:F15)</f>
        <v>385530000</v>
      </c>
      <c r="G12" s="263">
        <f>SUM(G13:G15)</f>
        <v>396398000</v>
      </c>
    </row>
    <row r="13" spans="1:9" ht="20.100000000000001" customHeight="1" x14ac:dyDescent="0.15">
      <c r="A13" s="48"/>
      <c r="B13" s="49" t="s">
        <v>38</v>
      </c>
      <c r="C13" s="50"/>
      <c r="D13" s="51">
        <v>293000000</v>
      </c>
      <c r="E13" s="51">
        <v>275033000</v>
      </c>
      <c r="F13" s="265">
        <v>264000000</v>
      </c>
      <c r="G13" s="265">
        <v>278277000</v>
      </c>
    </row>
    <row r="14" spans="1:9" ht="20.100000000000001" customHeight="1" x14ac:dyDescent="0.15">
      <c r="A14" s="48"/>
      <c r="B14" s="49" t="s">
        <v>155</v>
      </c>
      <c r="C14" s="50"/>
      <c r="D14" s="51">
        <v>93000000</v>
      </c>
      <c r="E14" s="102">
        <v>91887000</v>
      </c>
      <c r="F14" s="265">
        <v>96000000</v>
      </c>
      <c r="G14" s="266">
        <v>92305000</v>
      </c>
    </row>
    <row r="15" spans="1:9" ht="20.100000000000001" customHeight="1" x14ac:dyDescent="0.15">
      <c r="A15" s="48"/>
      <c r="B15" s="49" t="s">
        <v>160</v>
      </c>
      <c r="C15" s="50"/>
      <c r="D15" s="51">
        <v>25816000</v>
      </c>
      <c r="E15" s="102">
        <v>25816000</v>
      </c>
      <c r="F15" s="265">
        <v>25530000</v>
      </c>
      <c r="G15" s="266">
        <v>25816000</v>
      </c>
    </row>
    <row r="16" spans="1:9" ht="25.5" customHeight="1" x14ac:dyDescent="0.15">
      <c r="A16" s="284" t="s">
        <v>17</v>
      </c>
      <c r="B16" s="284"/>
      <c r="C16" s="197"/>
      <c r="D16" s="46">
        <v>18000000</v>
      </c>
      <c r="E16" s="46">
        <v>14081000</v>
      </c>
      <c r="F16" s="263">
        <v>15000000</v>
      </c>
      <c r="G16" s="263">
        <v>13369000</v>
      </c>
    </row>
    <row r="17" spans="1:7" ht="25.5" customHeight="1" x14ac:dyDescent="0.15">
      <c r="A17" s="284" t="s">
        <v>39</v>
      </c>
      <c r="B17" s="284"/>
      <c r="C17" s="197"/>
      <c r="D17" s="46">
        <v>228000000</v>
      </c>
      <c r="E17" s="46">
        <v>283329000</v>
      </c>
      <c r="F17" s="263">
        <v>352000000</v>
      </c>
      <c r="G17" s="263">
        <v>330466000</v>
      </c>
    </row>
    <row r="18" spans="1:7" ht="25.5" customHeight="1" x14ac:dyDescent="0.15">
      <c r="A18" s="284" t="s">
        <v>40</v>
      </c>
      <c r="B18" s="284"/>
      <c r="C18" s="197"/>
      <c r="D18" s="46">
        <v>244000000</v>
      </c>
      <c r="E18" s="46">
        <v>217269000</v>
      </c>
      <c r="F18" s="263">
        <v>244000000</v>
      </c>
      <c r="G18" s="263">
        <v>366880000</v>
      </c>
    </row>
    <row r="19" spans="1:7" ht="25.5" customHeight="1" x14ac:dyDescent="0.15">
      <c r="A19" s="284" t="s">
        <v>184</v>
      </c>
      <c r="B19" s="284"/>
      <c r="C19" s="197"/>
      <c r="D19" s="46">
        <v>271000000</v>
      </c>
      <c r="E19" s="46">
        <v>315104000</v>
      </c>
      <c r="F19" s="263">
        <v>296000000</v>
      </c>
      <c r="G19" s="263">
        <v>377065000</v>
      </c>
    </row>
    <row r="20" spans="1:7" ht="25.5" customHeight="1" x14ac:dyDescent="0.15">
      <c r="A20" s="284" t="s">
        <v>18</v>
      </c>
      <c r="B20" s="284"/>
      <c r="C20" s="197"/>
      <c r="D20" s="46">
        <v>5032000000</v>
      </c>
      <c r="E20" s="46">
        <v>5194019000</v>
      </c>
      <c r="F20" s="263">
        <v>5332000000</v>
      </c>
      <c r="G20" s="263">
        <v>5147125000</v>
      </c>
    </row>
    <row r="21" spans="1:7" ht="25.5" customHeight="1" x14ac:dyDescent="0.15">
      <c r="A21" s="284" t="s">
        <v>168</v>
      </c>
      <c r="B21" s="284"/>
      <c r="C21" s="197"/>
      <c r="D21" s="46">
        <v>50000000</v>
      </c>
      <c r="E21" s="46">
        <v>51709763</v>
      </c>
      <c r="F21" s="263">
        <v>52000000</v>
      </c>
      <c r="G21" s="263">
        <v>5250932</v>
      </c>
    </row>
    <row r="22" spans="1:7" ht="25.5" customHeight="1" x14ac:dyDescent="0.15">
      <c r="A22" s="284" t="s">
        <v>161</v>
      </c>
      <c r="B22" s="284"/>
      <c r="C22" s="197"/>
      <c r="D22" s="46">
        <v>112000000</v>
      </c>
      <c r="E22" s="46">
        <v>85603361</v>
      </c>
      <c r="F22" s="263">
        <v>75000000</v>
      </c>
      <c r="G22" s="263">
        <v>100531487</v>
      </c>
    </row>
    <row r="23" spans="1:7" ht="25.5" customHeight="1" x14ac:dyDescent="0.15">
      <c r="A23" s="284" t="s">
        <v>143</v>
      </c>
      <c r="B23" s="284"/>
      <c r="C23" s="197"/>
      <c r="D23" s="46">
        <f>SUM(D24:D25)</f>
        <v>294000000</v>
      </c>
      <c r="E23" s="46">
        <f>SUM(E24:E25)</f>
        <v>353266000</v>
      </c>
      <c r="F23" s="263">
        <f>SUM(F24:F25)</f>
        <v>354000000</v>
      </c>
      <c r="G23" s="263">
        <f>SUM(G24:G25)</f>
        <v>325580000</v>
      </c>
    </row>
    <row r="24" spans="1:7" ht="25.5" customHeight="1" x14ac:dyDescent="0.15">
      <c r="A24" s="48"/>
      <c r="B24" s="49" t="s">
        <v>162</v>
      </c>
      <c r="C24" s="50"/>
      <c r="D24" s="51">
        <v>293000000</v>
      </c>
      <c r="E24" s="51">
        <v>352640000</v>
      </c>
      <c r="F24" s="265">
        <v>353000000</v>
      </c>
      <c r="G24" s="265">
        <v>324233000</v>
      </c>
    </row>
    <row r="25" spans="1:7" ht="25.5" customHeight="1" x14ac:dyDescent="0.15">
      <c r="A25" s="48"/>
      <c r="B25" s="103" t="s">
        <v>193</v>
      </c>
      <c r="C25" s="50"/>
      <c r="D25" s="166">
        <v>1000000</v>
      </c>
      <c r="E25" s="282">
        <v>626000</v>
      </c>
      <c r="F25" s="267">
        <v>1000000</v>
      </c>
      <c r="G25" s="268">
        <v>1347000</v>
      </c>
    </row>
    <row r="26" spans="1:7" ht="20.100000000000001" customHeight="1" x14ac:dyDescent="0.15">
      <c r="A26" s="284" t="s">
        <v>19</v>
      </c>
      <c r="B26" s="284"/>
      <c r="C26" s="197"/>
      <c r="D26" s="46">
        <v>3461420000</v>
      </c>
      <c r="E26" s="46">
        <v>3533273000</v>
      </c>
      <c r="F26" s="263">
        <v>3903215000</v>
      </c>
      <c r="G26" s="263">
        <v>3973264000</v>
      </c>
    </row>
    <row r="27" spans="1:7" ht="20.100000000000001" customHeight="1" x14ac:dyDescent="0.15">
      <c r="A27" s="284" t="s">
        <v>41</v>
      </c>
      <c r="B27" s="284"/>
      <c r="C27" s="197"/>
      <c r="D27" s="46">
        <v>25000000</v>
      </c>
      <c r="E27" s="46">
        <v>23564000</v>
      </c>
      <c r="F27" s="263">
        <v>24000000</v>
      </c>
      <c r="G27" s="263">
        <v>20557000</v>
      </c>
    </row>
    <row r="28" spans="1:7" ht="20.25" customHeight="1" x14ac:dyDescent="0.15">
      <c r="A28" s="284" t="s">
        <v>5</v>
      </c>
      <c r="B28" s="284"/>
      <c r="C28" s="197"/>
      <c r="D28" s="46">
        <v>671972000</v>
      </c>
      <c r="E28" s="46">
        <v>684052991</v>
      </c>
      <c r="F28" s="263">
        <v>701508000</v>
      </c>
      <c r="G28" s="263">
        <v>706354218</v>
      </c>
    </row>
    <row r="29" spans="1:7" ht="25.5" customHeight="1" x14ac:dyDescent="0.15">
      <c r="A29" s="284" t="s">
        <v>6</v>
      </c>
      <c r="B29" s="284"/>
      <c r="C29" s="197"/>
      <c r="D29" s="46">
        <f>SUM(D30:D32)</f>
        <v>1454437000</v>
      </c>
      <c r="E29" s="46">
        <f>SUM(E30:E32)</f>
        <v>1566243810</v>
      </c>
      <c r="F29" s="263">
        <f>SUM(F30:F32)</f>
        <v>1496425000</v>
      </c>
      <c r="G29" s="263">
        <f>SUM(G30:G32)</f>
        <v>1535013759</v>
      </c>
    </row>
    <row r="30" spans="1:7" ht="20.100000000000001" customHeight="1" x14ac:dyDescent="0.15">
      <c r="A30" s="48"/>
      <c r="B30" s="49" t="s">
        <v>42</v>
      </c>
      <c r="C30" s="50"/>
      <c r="D30" s="51">
        <v>338766000</v>
      </c>
      <c r="E30" s="51">
        <v>406757050</v>
      </c>
      <c r="F30" s="265">
        <v>369179000</v>
      </c>
      <c r="G30" s="265">
        <v>416072029</v>
      </c>
    </row>
    <row r="31" spans="1:7" ht="20.100000000000001" customHeight="1" x14ac:dyDescent="0.15">
      <c r="A31" s="48"/>
      <c r="B31" s="49" t="s">
        <v>43</v>
      </c>
      <c r="C31" s="50"/>
      <c r="D31" s="51">
        <v>1073990000</v>
      </c>
      <c r="E31" s="51">
        <v>1124050660</v>
      </c>
      <c r="F31" s="265">
        <v>1078526000</v>
      </c>
      <c r="G31" s="265">
        <v>1082940730</v>
      </c>
    </row>
    <row r="32" spans="1:7" ht="20.100000000000001" customHeight="1" x14ac:dyDescent="0.15">
      <c r="A32" s="48"/>
      <c r="B32" s="49" t="s">
        <v>44</v>
      </c>
      <c r="C32" s="50"/>
      <c r="D32" s="51">
        <v>41681000</v>
      </c>
      <c r="E32" s="51">
        <v>35436100</v>
      </c>
      <c r="F32" s="265">
        <v>48720000</v>
      </c>
      <c r="G32" s="265">
        <v>36001000</v>
      </c>
    </row>
    <row r="33" spans="1:7" ht="25.5" customHeight="1" x14ac:dyDescent="0.15">
      <c r="A33" s="285" t="s">
        <v>20</v>
      </c>
      <c r="B33" s="285"/>
      <c r="C33" s="52"/>
      <c r="D33" s="46">
        <f>SUM(D34:D36)</f>
        <v>23600655405</v>
      </c>
      <c r="E33" s="46">
        <f>SUM(E34:E36)</f>
        <v>20575258873</v>
      </c>
      <c r="F33" s="263">
        <f>SUM(F34:F36)</f>
        <v>21131318000</v>
      </c>
      <c r="G33" s="263">
        <f>SUM(G34:G36)</f>
        <v>18787451033</v>
      </c>
    </row>
    <row r="34" spans="1:7" ht="20.100000000000001" customHeight="1" x14ac:dyDescent="0.15">
      <c r="A34" s="48"/>
      <c r="B34" s="49" t="s">
        <v>45</v>
      </c>
      <c r="C34" s="50"/>
      <c r="D34" s="51">
        <v>13175855000</v>
      </c>
      <c r="E34" s="51">
        <v>12600431381</v>
      </c>
      <c r="F34" s="265">
        <v>13020892291</v>
      </c>
      <c r="G34" s="265">
        <v>12769954852</v>
      </c>
    </row>
    <row r="35" spans="1:7" ht="20.100000000000001" customHeight="1" x14ac:dyDescent="0.15">
      <c r="A35" s="48"/>
      <c r="B35" s="49" t="s">
        <v>46</v>
      </c>
      <c r="C35" s="50"/>
      <c r="D35" s="51">
        <v>10376253405</v>
      </c>
      <c r="E35" s="51">
        <v>7912811276</v>
      </c>
      <c r="F35" s="265">
        <v>8062112709</v>
      </c>
      <c r="G35" s="265">
        <v>5955404056</v>
      </c>
    </row>
    <row r="36" spans="1:7" ht="20.100000000000001" customHeight="1" thickBot="1" x14ac:dyDescent="0.2">
      <c r="A36" s="53"/>
      <c r="B36" s="54" t="s">
        <v>47</v>
      </c>
      <c r="C36" s="55"/>
      <c r="D36" s="78">
        <v>48547000</v>
      </c>
      <c r="E36" s="78">
        <v>62016216</v>
      </c>
      <c r="F36" s="269">
        <v>48313000</v>
      </c>
      <c r="G36" s="269">
        <v>62092125</v>
      </c>
    </row>
    <row r="37" spans="1:7" ht="18.600000000000001" customHeight="1" thickTop="1" x14ac:dyDescent="0.15">
      <c r="A37" s="21" t="s">
        <v>57</v>
      </c>
    </row>
    <row r="38" spans="1:7" ht="18.600000000000001" customHeight="1" x14ac:dyDescent="0.15"/>
    <row r="39" spans="1:7" ht="18.600000000000001" customHeight="1" x14ac:dyDescent="0.15"/>
    <row r="40" spans="1:7" ht="18.600000000000001" customHeight="1" x14ac:dyDescent="0.15"/>
    <row r="41" spans="1:7" ht="18.600000000000001" customHeight="1" x14ac:dyDescent="0.15"/>
    <row r="42" spans="1:7" ht="18" customHeight="1" x14ac:dyDescent="0.15"/>
    <row r="43" spans="1:7" ht="14.1" customHeight="1" x14ac:dyDescent="0.15"/>
    <row r="44" spans="1:7" ht="6.6" hidden="1" customHeight="1" x14ac:dyDescent="0.15"/>
    <row r="47" spans="1:7" ht="13.5" customHeight="1" x14ac:dyDescent="0.15"/>
    <row r="48" spans="1:7" ht="6.95" customHeight="1" x14ac:dyDescent="0.15"/>
    <row r="49" ht="13.9" customHeight="1" x14ac:dyDescent="0.15"/>
    <row r="52" ht="13.15" customHeight="1" x14ac:dyDescent="0.15"/>
    <row r="54" ht="13.15" customHeight="1" x14ac:dyDescent="0.15"/>
    <row r="56" ht="13.15" customHeight="1" x14ac:dyDescent="0.15"/>
    <row r="64" ht="13.15" customHeight="1" x14ac:dyDescent="0.15"/>
    <row r="70" ht="13.15" customHeight="1" x14ac:dyDescent="0.15"/>
    <row r="74" ht="13.15" customHeight="1" x14ac:dyDescent="0.15"/>
    <row r="76" ht="13.15" customHeight="1" x14ac:dyDescent="0.15"/>
    <row r="80" ht="13.15" customHeight="1" x14ac:dyDescent="0.15"/>
    <row r="82" ht="13.15" customHeight="1" x14ac:dyDescent="0.15"/>
    <row r="89" ht="13.15" customHeight="1" x14ac:dyDescent="0.15"/>
    <row r="91" ht="13.15" customHeight="1" x14ac:dyDescent="0.15"/>
    <row r="99" ht="13.15" customHeight="1" x14ac:dyDescent="0.15"/>
    <row r="101" ht="13.15" customHeight="1" x14ac:dyDescent="0.15"/>
    <row r="103" ht="13.9" customHeight="1" x14ac:dyDescent="0.15"/>
  </sheetData>
  <mergeCells count="19">
    <mergeCell ref="A21:B21"/>
    <mergeCell ref="A3:C4"/>
    <mergeCell ref="F3:G3"/>
    <mergeCell ref="D3:E3"/>
    <mergeCell ref="A5:B5"/>
    <mergeCell ref="A6:B6"/>
    <mergeCell ref="A12:B12"/>
    <mergeCell ref="A16:B16"/>
    <mergeCell ref="A17:B17"/>
    <mergeCell ref="A18:B18"/>
    <mergeCell ref="A19:B19"/>
    <mergeCell ref="A20:B20"/>
    <mergeCell ref="A29:B29"/>
    <mergeCell ref="A33:B33"/>
    <mergeCell ref="A22:B22"/>
    <mergeCell ref="A23:B23"/>
    <mergeCell ref="A26:B26"/>
    <mergeCell ref="A27:B27"/>
    <mergeCell ref="A28:B28"/>
  </mergeCells>
  <phoneticPr fontId="14"/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Header>&amp;L&amp;"-,太字"&amp;16О　財政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1"/>
  <sheetViews>
    <sheetView workbookViewId="0">
      <selection activeCell="D29" sqref="D29"/>
    </sheetView>
  </sheetViews>
  <sheetFormatPr defaultColWidth="6.5" defaultRowHeight="13.5" x14ac:dyDescent="0.15"/>
  <cols>
    <col min="1" max="1" width="2.375" style="24" customWidth="1"/>
    <col min="2" max="2" width="24.75" style="24" customWidth="1"/>
    <col min="3" max="3" width="1" style="24" customWidth="1"/>
    <col min="4" max="7" width="17" style="24" customWidth="1"/>
    <col min="8" max="8" width="3.75" style="24" customWidth="1"/>
    <col min="9" max="9" width="2.75" style="24" customWidth="1"/>
    <col min="10" max="16384" width="6.5" style="24"/>
  </cols>
  <sheetData>
    <row r="1" spans="1:14" ht="26.25" customHeight="1" x14ac:dyDescent="0.15">
      <c r="A1" s="19"/>
      <c r="B1" s="20"/>
      <c r="C1" s="20"/>
      <c r="D1" s="20"/>
      <c r="E1" s="20"/>
      <c r="F1" s="20"/>
      <c r="G1" s="20"/>
    </row>
    <row r="2" spans="1:14" ht="15" customHeight="1" thickBot="1" x14ac:dyDescent="0.2">
      <c r="A2" s="17"/>
      <c r="B2" s="17"/>
      <c r="C2" s="17"/>
      <c r="D2" s="17"/>
      <c r="E2" s="110" t="s">
        <v>196</v>
      </c>
      <c r="F2" s="18"/>
      <c r="G2" s="104" t="s">
        <v>197</v>
      </c>
    </row>
    <row r="3" spans="1:14" ht="25.5" customHeight="1" thickTop="1" x14ac:dyDescent="0.15">
      <c r="A3" s="293" t="s">
        <v>28</v>
      </c>
      <c r="B3" s="293"/>
      <c r="C3" s="106"/>
      <c r="D3" s="292" t="s">
        <v>195</v>
      </c>
      <c r="E3" s="293"/>
      <c r="F3" s="290" t="s">
        <v>211</v>
      </c>
      <c r="G3" s="291"/>
    </row>
    <row r="4" spans="1:14" ht="25.5" customHeight="1" x14ac:dyDescent="0.15">
      <c r="A4" s="295"/>
      <c r="B4" s="295"/>
      <c r="C4" s="107"/>
      <c r="D4" s="44" t="s">
        <v>36</v>
      </c>
      <c r="E4" s="165" t="s">
        <v>29</v>
      </c>
      <c r="F4" s="65" t="s">
        <v>36</v>
      </c>
      <c r="G4" s="200" t="s">
        <v>29</v>
      </c>
    </row>
    <row r="5" spans="1:14" ht="25.5" customHeight="1" x14ac:dyDescent="0.15">
      <c r="A5" s="284" t="s">
        <v>21</v>
      </c>
      <c r="B5" s="284"/>
      <c r="C5" s="109"/>
      <c r="D5" s="201">
        <f>SUM(D6:D8)</f>
        <v>6864085900</v>
      </c>
      <c r="E5" s="201">
        <f>SUM(E6:E8)</f>
        <v>6400913237</v>
      </c>
      <c r="F5" s="270">
        <f>SUM(F6:F8)</f>
        <v>6797631000</v>
      </c>
      <c r="G5" s="270">
        <f>SUM(G6:G8)</f>
        <v>6381263254</v>
      </c>
    </row>
    <row r="6" spans="1:14" ht="20.25" customHeight="1" x14ac:dyDescent="0.15">
      <c r="A6" s="48"/>
      <c r="B6" s="49" t="s">
        <v>48</v>
      </c>
      <c r="C6" s="50"/>
      <c r="D6" s="62">
        <v>4410289900</v>
      </c>
      <c r="E6" s="62">
        <v>4281904714</v>
      </c>
      <c r="F6" s="271">
        <v>4596693000</v>
      </c>
      <c r="G6" s="271">
        <v>4508119007</v>
      </c>
    </row>
    <row r="7" spans="1:14" ht="20.25" customHeight="1" x14ac:dyDescent="0.15">
      <c r="A7" s="48"/>
      <c r="B7" s="49" t="s">
        <v>49</v>
      </c>
      <c r="C7" s="50"/>
      <c r="D7" s="62">
        <v>1896888000</v>
      </c>
      <c r="E7" s="62">
        <v>1582583276</v>
      </c>
      <c r="F7" s="271">
        <v>1739673000</v>
      </c>
      <c r="G7" s="271">
        <v>1410553489</v>
      </c>
    </row>
    <row r="8" spans="1:14" ht="20.25" customHeight="1" x14ac:dyDescent="0.15">
      <c r="A8" s="48"/>
      <c r="B8" s="49" t="s">
        <v>47</v>
      </c>
      <c r="C8" s="50"/>
      <c r="D8" s="62">
        <v>556908000</v>
      </c>
      <c r="E8" s="62">
        <v>536425247</v>
      </c>
      <c r="F8" s="271">
        <v>461265000</v>
      </c>
      <c r="G8" s="271">
        <v>462590758</v>
      </c>
    </row>
    <row r="9" spans="1:14" ht="25.5" customHeight="1" x14ac:dyDescent="0.15">
      <c r="A9" s="284" t="s">
        <v>22</v>
      </c>
      <c r="B9" s="284"/>
      <c r="C9" s="109"/>
      <c r="D9" s="201">
        <f>SUM(D10:D11)</f>
        <v>162013000</v>
      </c>
      <c r="E9" s="201">
        <f>SUM(E10:E11)</f>
        <v>228539066</v>
      </c>
      <c r="F9" s="270">
        <f>SUM(F10:F11)</f>
        <v>808971000</v>
      </c>
      <c r="G9" s="270">
        <f>SUM(G10:G11)</f>
        <v>803405994</v>
      </c>
    </row>
    <row r="10" spans="1:14" ht="20.25" customHeight="1" x14ac:dyDescent="0.15">
      <c r="A10" s="48"/>
      <c r="B10" s="49" t="s">
        <v>50</v>
      </c>
      <c r="C10" s="50"/>
      <c r="D10" s="62">
        <v>133471000</v>
      </c>
      <c r="E10" s="62">
        <v>149966890</v>
      </c>
      <c r="F10" s="271">
        <v>322958000</v>
      </c>
      <c r="G10" s="271">
        <v>321877747</v>
      </c>
    </row>
    <row r="11" spans="1:14" ht="20.25" customHeight="1" x14ac:dyDescent="0.15">
      <c r="A11" s="48"/>
      <c r="B11" s="49" t="s">
        <v>51</v>
      </c>
      <c r="C11" s="50"/>
      <c r="D11" s="62">
        <v>28542000</v>
      </c>
      <c r="E11" s="62">
        <v>78572176</v>
      </c>
      <c r="F11" s="271">
        <v>486013000</v>
      </c>
      <c r="G11" s="271">
        <v>481528247</v>
      </c>
    </row>
    <row r="12" spans="1:14" ht="25.5" customHeight="1" x14ac:dyDescent="0.15">
      <c r="A12" s="284" t="s">
        <v>23</v>
      </c>
      <c r="B12" s="284"/>
      <c r="C12" s="197"/>
      <c r="D12" s="201">
        <v>197894000</v>
      </c>
      <c r="E12" s="201">
        <v>173194520</v>
      </c>
      <c r="F12" s="270">
        <v>216481000</v>
      </c>
      <c r="G12" s="270">
        <v>205130687</v>
      </c>
    </row>
    <row r="13" spans="1:14" ht="25.5" customHeight="1" x14ac:dyDescent="0.15">
      <c r="A13" s="284" t="s">
        <v>24</v>
      </c>
      <c r="B13" s="284"/>
      <c r="C13" s="197"/>
      <c r="D13" s="201">
        <f>SUM(D14:D15)</f>
        <v>3634048000</v>
      </c>
      <c r="E13" s="201">
        <f>SUM(E14:E15)</f>
        <v>3594246605</v>
      </c>
      <c r="F13" s="270">
        <f>SUM(F14:F15)</f>
        <v>597533000</v>
      </c>
      <c r="G13" s="270">
        <f>SUM(G14:G15)</f>
        <v>581336533</v>
      </c>
    </row>
    <row r="14" spans="1:14" ht="20.25" customHeight="1" x14ac:dyDescent="0.15">
      <c r="A14" s="48"/>
      <c r="B14" s="49" t="s">
        <v>151</v>
      </c>
      <c r="C14" s="50"/>
      <c r="D14" s="62">
        <v>66105000</v>
      </c>
      <c r="E14" s="62">
        <v>65232719</v>
      </c>
      <c r="F14" s="271">
        <v>67597000</v>
      </c>
      <c r="G14" s="271">
        <v>67049959</v>
      </c>
      <c r="K14" s="49"/>
      <c r="L14" s="49"/>
      <c r="M14" s="184"/>
      <c r="N14" s="184"/>
    </row>
    <row r="15" spans="1:14" ht="25.5" customHeight="1" x14ac:dyDescent="0.15">
      <c r="A15" s="105"/>
      <c r="B15" s="49" t="s">
        <v>52</v>
      </c>
      <c r="C15" s="109"/>
      <c r="D15" s="62">
        <v>3567943000</v>
      </c>
      <c r="E15" s="62">
        <v>3529013886</v>
      </c>
      <c r="F15" s="271">
        <v>529936000</v>
      </c>
      <c r="G15" s="271">
        <v>514286574</v>
      </c>
    </row>
    <row r="16" spans="1:14" ht="25.5" customHeight="1" x14ac:dyDescent="0.15">
      <c r="A16" s="284" t="s">
        <v>25</v>
      </c>
      <c r="B16" s="284"/>
      <c r="C16" s="197"/>
      <c r="D16" s="201">
        <v>6411045034</v>
      </c>
      <c r="E16" s="201">
        <v>7748830544</v>
      </c>
      <c r="F16" s="270">
        <v>6547753956</v>
      </c>
      <c r="G16" s="270">
        <v>7568566596</v>
      </c>
    </row>
    <row r="17" spans="1:7" ht="25.5" customHeight="1" x14ac:dyDescent="0.15">
      <c r="A17" s="284" t="s">
        <v>26</v>
      </c>
      <c r="B17" s="284"/>
      <c r="C17" s="197"/>
      <c r="D17" s="201">
        <f>SUM(D18:D22)</f>
        <v>3820721532</v>
      </c>
      <c r="E17" s="201">
        <f>SUM(E18:E22)</f>
        <v>3952075135</v>
      </c>
      <c r="F17" s="270">
        <f>SUM(F18:F22)</f>
        <v>3913493802</v>
      </c>
      <c r="G17" s="270">
        <f>SUM(G18:G22)</f>
        <v>3966186463</v>
      </c>
    </row>
    <row r="18" spans="1:7" ht="20.25" customHeight="1" x14ac:dyDescent="0.15">
      <c r="A18" s="48"/>
      <c r="B18" s="63" t="s">
        <v>53</v>
      </c>
      <c r="C18" s="64"/>
      <c r="D18" s="62">
        <v>52000000</v>
      </c>
      <c r="E18" s="62">
        <v>46431614</v>
      </c>
      <c r="F18" s="271">
        <v>50000000</v>
      </c>
      <c r="G18" s="271">
        <v>46102102</v>
      </c>
    </row>
    <row r="19" spans="1:7" ht="20.25" customHeight="1" x14ac:dyDescent="0.15">
      <c r="A19" s="48"/>
      <c r="B19" s="49" t="s">
        <v>54</v>
      </c>
      <c r="C19" s="50"/>
      <c r="D19" s="62">
        <v>50000</v>
      </c>
      <c r="E19" s="62">
        <v>26606</v>
      </c>
      <c r="F19" s="271">
        <v>50000</v>
      </c>
      <c r="G19" s="271">
        <v>25575</v>
      </c>
    </row>
    <row r="20" spans="1:7" ht="20.25" customHeight="1" x14ac:dyDescent="0.15">
      <c r="A20" s="48"/>
      <c r="B20" s="49" t="s">
        <v>144</v>
      </c>
      <c r="C20" s="50"/>
      <c r="D20" s="62">
        <v>1808947000</v>
      </c>
      <c r="E20" s="62">
        <v>1808947000</v>
      </c>
      <c r="F20" s="271">
        <v>1808947000</v>
      </c>
      <c r="G20" s="271">
        <v>1808947000</v>
      </c>
    </row>
    <row r="21" spans="1:7" ht="20.25" customHeight="1" x14ac:dyDescent="0.15">
      <c r="A21" s="48"/>
      <c r="B21" s="49" t="s">
        <v>55</v>
      </c>
      <c r="C21" s="50"/>
      <c r="D21" s="62">
        <v>878616000</v>
      </c>
      <c r="E21" s="62">
        <v>868746900</v>
      </c>
      <c r="F21" s="271">
        <v>973531233</v>
      </c>
      <c r="G21" s="271">
        <v>855377550</v>
      </c>
    </row>
    <row r="22" spans="1:7" ht="20.25" customHeight="1" x14ac:dyDescent="0.15">
      <c r="A22" s="48"/>
      <c r="B22" s="49" t="s">
        <v>56</v>
      </c>
      <c r="C22" s="50"/>
      <c r="D22" s="62">
        <v>1081108532</v>
      </c>
      <c r="E22" s="62">
        <v>1227923015</v>
      </c>
      <c r="F22" s="271">
        <v>1080965569</v>
      </c>
      <c r="G22" s="271">
        <v>1255734236</v>
      </c>
    </row>
    <row r="23" spans="1:7" ht="25.5" customHeight="1" thickBot="1" x14ac:dyDescent="0.2">
      <c r="A23" s="294" t="s">
        <v>27</v>
      </c>
      <c r="B23" s="294"/>
      <c r="C23" s="196"/>
      <c r="D23" s="202">
        <v>4280205000</v>
      </c>
      <c r="E23" s="202">
        <v>2941605000</v>
      </c>
      <c r="F23" s="272">
        <v>5839020000</v>
      </c>
      <c r="G23" s="272">
        <v>3637420000</v>
      </c>
    </row>
    <row r="24" spans="1:7" ht="18.600000000000001" customHeight="1" thickTop="1" x14ac:dyDescent="0.15">
      <c r="A24" s="21"/>
    </row>
    <row r="25" spans="1:7" ht="18.600000000000001" customHeight="1" x14ac:dyDescent="0.15"/>
    <row r="26" spans="1:7" ht="18.600000000000001" customHeight="1" x14ac:dyDescent="0.15"/>
    <row r="27" spans="1:7" ht="18.600000000000001" customHeight="1" x14ac:dyDescent="0.15"/>
    <row r="28" spans="1:7" ht="18.600000000000001" customHeight="1" x14ac:dyDescent="0.15"/>
    <row r="29" spans="1:7" ht="18.600000000000001" customHeight="1" x14ac:dyDescent="0.15"/>
    <row r="30" spans="1:7" ht="18.600000000000001" customHeight="1" x14ac:dyDescent="0.15"/>
    <row r="31" spans="1:7" ht="14.1" customHeight="1" x14ac:dyDescent="0.15"/>
    <row r="32" spans="1:7" ht="6.6" hidden="1" customHeight="1" x14ac:dyDescent="0.15"/>
    <row r="35" ht="13.5" customHeight="1" x14ac:dyDescent="0.15"/>
    <row r="36" ht="6.95" customHeight="1" x14ac:dyDescent="0.15"/>
    <row r="37" ht="13.9" customHeight="1" x14ac:dyDescent="0.15"/>
    <row r="40" ht="13.15" customHeight="1" x14ac:dyDescent="0.15"/>
    <row r="42" ht="13.15" customHeight="1" x14ac:dyDescent="0.15"/>
    <row r="44" ht="13.15" customHeight="1" x14ac:dyDescent="0.15"/>
    <row r="52" ht="13.15" customHeight="1" x14ac:dyDescent="0.15"/>
    <row r="58" ht="13.15" customHeight="1" x14ac:dyDescent="0.15"/>
    <row r="62" ht="13.15" customHeight="1" x14ac:dyDescent="0.15"/>
    <row r="64" ht="13.15" customHeight="1" x14ac:dyDescent="0.15"/>
    <row r="68" ht="13.15" customHeight="1" x14ac:dyDescent="0.15"/>
    <row r="70" ht="13.15" customHeight="1" x14ac:dyDescent="0.15"/>
    <row r="77" ht="13.15" customHeight="1" x14ac:dyDescent="0.15"/>
    <row r="79" ht="13.15" customHeight="1" x14ac:dyDescent="0.15"/>
    <row r="87" ht="13.15" customHeight="1" x14ac:dyDescent="0.15"/>
    <row r="89" ht="13.15" customHeight="1" x14ac:dyDescent="0.15"/>
    <row r="91" ht="13.9" customHeight="1" x14ac:dyDescent="0.15"/>
  </sheetData>
  <mergeCells count="10">
    <mergeCell ref="A17:B17"/>
    <mergeCell ref="A23:B23"/>
    <mergeCell ref="A3:B4"/>
    <mergeCell ref="F3:G3"/>
    <mergeCell ref="D3:E3"/>
    <mergeCell ref="A5:B5"/>
    <mergeCell ref="A9:B9"/>
    <mergeCell ref="A12:B12"/>
    <mergeCell ref="A13:B13"/>
    <mergeCell ref="A16:B16"/>
  </mergeCells>
  <phoneticPr fontId="14"/>
  <pageMargins left="0.7" right="0.7" top="0.75" bottom="0.75" header="0.3" footer="0.3"/>
  <pageSetup paperSize="9"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4"/>
  <sheetViews>
    <sheetView workbookViewId="0">
      <selection activeCell="D29" sqref="D29"/>
    </sheetView>
  </sheetViews>
  <sheetFormatPr defaultColWidth="6.5" defaultRowHeight="13.5" x14ac:dyDescent="0.15"/>
  <cols>
    <col min="1" max="1" width="2.375" style="24" customWidth="1"/>
    <col min="2" max="2" width="24.625" style="24" customWidth="1"/>
    <col min="3" max="3" width="1" style="24" customWidth="1"/>
    <col min="4" max="7" width="17" style="24" customWidth="1"/>
    <col min="8" max="16384" width="6.5" style="24"/>
  </cols>
  <sheetData>
    <row r="1" spans="1:7" s="16" customFormat="1" ht="27" customHeight="1" thickBot="1" x14ac:dyDescent="0.2">
      <c r="A1" s="14" t="s">
        <v>203</v>
      </c>
      <c r="B1" s="22"/>
      <c r="C1" s="22"/>
      <c r="D1" s="22"/>
      <c r="E1" s="97"/>
      <c r="F1" s="22"/>
      <c r="G1" s="97" t="s">
        <v>180</v>
      </c>
    </row>
    <row r="2" spans="1:7" ht="17.100000000000001" customHeight="1" thickTop="1" x14ac:dyDescent="0.15">
      <c r="A2" s="298" t="s">
        <v>28</v>
      </c>
      <c r="B2" s="298"/>
      <c r="C2" s="60"/>
      <c r="D2" s="300" t="s">
        <v>199</v>
      </c>
      <c r="E2" s="290"/>
      <c r="F2" s="300" t="s">
        <v>212</v>
      </c>
      <c r="G2" s="290"/>
    </row>
    <row r="3" spans="1:7" ht="17.100000000000001" customHeight="1" x14ac:dyDescent="0.15">
      <c r="A3" s="299"/>
      <c r="B3" s="299"/>
      <c r="C3" s="61"/>
      <c r="D3" s="44" t="s">
        <v>36</v>
      </c>
      <c r="E3" s="111" t="s">
        <v>29</v>
      </c>
      <c r="F3" s="65" t="s">
        <v>36</v>
      </c>
      <c r="G3" s="101" t="s">
        <v>29</v>
      </c>
    </row>
    <row r="4" spans="1:7" ht="21" customHeight="1" x14ac:dyDescent="0.15">
      <c r="A4" s="296" t="s">
        <v>30</v>
      </c>
      <c r="B4" s="296"/>
      <c r="C4" s="194"/>
      <c r="D4" s="199">
        <v>98124148871</v>
      </c>
      <c r="E4" s="203">
        <v>88997976442</v>
      </c>
      <c r="F4" s="263">
        <v>96660613758</v>
      </c>
      <c r="G4" s="273">
        <v>87417954706</v>
      </c>
    </row>
    <row r="5" spans="1:7" ht="21" customHeight="1" x14ac:dyDescent="0.15">
      <c r="A5" s="296" t="s">
        <v>31</v>
      </c>
      <c r="B5" s="296"/>
      <c r="C5" s="194"/>
      <c r="D5" s="46">
        <v>421137000</v>
      </c>
      <c r="E5" s="47">
        <v>403383047</v>
      </c>
      <c r="F5" s="263">
        <v>418598000</v>
      </c>
      <c r="G5" s="273">
        <v>398016480</v>
      </c>
    </row>
    <row r="6" spans="1:7" ht="21" customHeight="1" x14ac:dyDescent="0.15">
      <c r="A6" s="296" t="s">
        <v>32</v>
      </c>
      <c r="B6" s="296"/>
      <c r="C6" s="194"/>
      <c r="D6" s="46">
        <v>10188545500</v>
      </c>
      <c r="E6" s="47">
        <v>9409942957</v>
      </c>
      <c r="F6" s="263">
        <f>SUM(F7:F12)</f>
        <v>11494320852</v>
      </c>
      <c r="G6" s="273">
        <f>SUM(G7:G12)</f>
        <v>10497703701</v>
      </c>
    </row>
    <row r="7" spans="1:7" ht="21" customHeight="1" x14ac:dyDescent="0.15">
      <c r="A7" s="83"/>
      <c r="B7" s="82" t="s">
        <v>58</v>
      </c>
      <c r="C7" s="49"/>
      <c r="D7" s="46">
        <v>8261545000</v>
      </c>
      <c r="E7" s="47">
        <v>7654874411</v>
      </c>
      <c r="F7" s="263">
        <v>9435692852</v>
      </c>
      <c r="G7" s="273">
        <v>8643491888</v>
      </c>
    </row>
    <row r="8" spans="1:7" ht="21" customHeight="1" x14ac:dyDescent="0.15">
      <c r="A8" s="83"/>
      <c r="B8" s="82" t="s">
        <v>59</v>
      </c>
      <c r="C8" s="49"/>
      <c r="D8" s="46">
        <v>829633000</v>
      </c>
      <c r="E8" s="47">
        <v>758964540</v>
      </c>
      <c r="F8" s="263">
        <v>820462000</v>
      </c>
      <c r="G8" s="273">
        <v>787776561</v>
      </c>
    </row>
    <row r="9" spans="1:7" ht="21" customHeight="1" x14ac:dyDescent="0.15">
      <c r="A9" s="83"/>
      <c r="B9" s="82" t="s">
        <v>60</v>
      </c>
      <c r="C9" s="49"/>
      <c r="D9" s="46">
        <v>675849500</v>
      </c>
      <c r="E9" s="47">
        <v>628621104</v>
      </c>
      <c r="F9" s="263">
        <v>920532000</v>
      </c>
      <c r="G9" s="273">
        <v>787857911</v>
      </c>
    </row>
    <row r="10" spans="1:7" ht="21" customHeight="1" x14ac:dyDescent="0.15">
      <c r="A10" s="83"/>
      <c r="B10" s="82" t="s">
        <v>61</v>
      </c>
      <c r="C10" s="49"/>
      <c r="D10" s="46">
        <v>327905000</v>
      </c>
      <c r="E10" s="47">
        <v>279896424</v>
      </c>
      <c r="F10" s="263">
        <v>209581000</v>
      </c>
      <c r="G10" s="273">
        <v>179585384</v>
      </c>
    </row>
    <row r="11" spans="1:7" ht="21" customHeight="1" x14ac:dyDescent="0.15">
      <c r="A11" s="83"/>
      <c r="B11" s="82" t="s">
        <v>62</v>
      </c>
      <c r="C11" s="49"/>
      <c r="D11" s="46">
        <v>22372000</v>
      </c>
      <c r="E11" s="47">
        <v>17862111</v>
      </c>
      <c r="F11" s="263">
        <v>34434000</v>
      </c>
      <c r="G11" s="273">
        <v>26148104</v>
      </c>
    </row>
    <row r="12" spans="1:7" ht="21" customHeight="1" x14ac:dyDescent="0.15">
      <c r="A12" s="83"/>
      <c r="B12" s="82" t="s">
        <v>63</v>
      </c>
      <c r="C12" s="49"/>
      <c r="D12" s="46">
        <v>71241000</v>
      </c>
      <c r="E12" s="47">
        <v>69724367</v>
      </c>
      <c r="F12" s="263">
        <v>73619000</v>
      </c>
      <c r="G12" s="273">
        <v>72843853</v>
      </c>
    </row>
    <row r="13" spans="1:7" ht="21" customHeight="1" x14ac:dyDescent="0.15">
      <c r="A13" s="296" t="s">
        <v>64</v>
      </c>
      <c r="B13" s="296"/>
      <c r="C13" s="194"/>
      <c r="D13" s="46">
        <v>42667349490</v>
      </c>
      <c r="E13" s="47">
        <v>38862693557</v>
      </c>
      <c r="F13" s="263">
        <f>SUM(F14:F16)</f>
        <v>41730173000</v>
      </c>
      <c r="G13" s="273">
        <f>SUM(G14:G16)</f>
        <v>38669865074</v>
      </c>
    </row>
    <row r="14" spans="1:7" ht="21" customHeight="1" x14ac:dyDescent="0.15">
      <c r="A14" s="83"/>
      <c r="B14" s="82" t="s">
        <v>65</v>
      </c>
      <c r="C14" s="49"/>
      <c r="D14" s="46">
        <v>20483127490</v>
      </c>
      <c r="E14" s="47">
        <v>18052475053</v>
      </c>
      <c r="F14" s="263">
        <v>20132033000</v>
      </c>
      <c r="G14" s="273">
        <v>18116382727</v>
      </c>
    </row>
    <row r="15" spans="1:7" ht="21" customHeight="1" x14ac:dyDescent="0.15">
      <c r="A15" s="83"/>
      <c r="B15" s="82" t="s">
        <v>66</v>
      </c>
      <c r="C15" s="49"/>
      <c r="D15" s="46">
        <v>17833201000</v>
      </c>
      <c r="E15" s="47">
        <v>16604359973</v>
      </c>
      <c r="F15" s="263">
        <v>17042821000</v>
      </c>
      <c r="G15" s="273">
        <v>16129706045</v>
      </c>
    </row>
    <row r="16" spans="1:7" ht="21" customHeight="1" x14ac:dyDescent="0.15">
      <c r="A16" s="83"/>
      <c r="B16" s="82" t="s">
        <v>67</v>
      </c>
      <c r="C16" s="49"/>
      <c r="D16" s="46">
        <v>4351021000</v>
      </c>
      <c r="E16" s="47">
        <v>4205858531</v>
      </c>
      <c r="F16" s="263">
        <v>4555319000</v>
      </c>
      <c r="G16" s="273">
        <v>4423776302</v>
      </c>
    </row>
    <row r="17" spans="1:7" ht="21" customHeight="1" x14ac:dyDescent="0.15">
      <c r="A17" s="296" t="s">
        <v>68</v>
      </c>
      <c r="B17" s="296"/>
      <c r="C17" s="194"/>
      <c r="D17" s="46">
        <v>15114533194</v>
      </c>
      <c r="E17" s="47">
        <v>13238552668</v>
      </c>
      <c r="F17" s="263">
        <f>SUM(F18:F19)</f>
        <v>11304371000</v>
      </c>
      <c r="G17" s="273">
        <f>SUM(G18:G19)</f>
        <v>9768673708</v>
      </c>
    </row>
    <row r="18" spans="1:7" ht="21" customHeight="1" x14ac:dyDescent="0.15">
      <c r="A18" s="83"/>
      <c r="B18" s="82" t="s">
        <v>69</v>
      </c>
      <c r="C18" s="49"/>
      <c r="D18" s="46">
        <v>10044192000</v>
      </c>
      <c r="E18" s="47">
        <v>8368748341</v>
      </c>
      <c r="F18" s="263">
        <v>6869547000</v>
      </c>
      <c r="G18" s="273">
        <v>5555960078</v>
      </c>
    </row>
    <row r="19" spans="1:7" ht="21" customHeight="1" x14ac:dyDescent="0.15">
      <c r="A19" s="83"/>
      <c r="B19" s="82" t="s">
        <v>70</v>
      </c>
      <c r="C19" s="49"/>
      <c r="D19" s="46">
        <v>5070341194</v>
      </c>
      <c r="E19" s="47">
        <v>4869804327</v>
      </c>
      <c r="F19" s="263">
        <v>4434824000</v>
      </c>
      <c r="G19" s="273">
        <v>4212713630</v>
      </c>
    </row>
    <row r="20" spans="1:7" ht="21" customHeight="1" x14ac:dyDescent="0.15">
      <c r="A20" s="296" t="s">
        <v>71</v>
      </c>
      <c r="B20" s="296"/>
      <c r="C20" s="194"/>
      <c r="D20" s="46">
        <v>241385000</v>
      </c>
      <c r="E20" s="47">
        <v>219307104</v>
      </c>
      <c r="F20" s="263">
        <v>223159380</v>
      </c>
      <c r="G20" s="273">
        <v>206215937</v>
      </c>
    </row>
    <row r="21" spans="1:7" ht="21" customHeight="1" x14ac:dyDescent="0.15">
      <c r="A21" s="296" t="s">
        <v>72</v>
      </c>
      <c r="B21" s="296"/>
      <c r="C21" s="194"/>
      <c r="D21" s="46">
        <v>300067000</v>
      </c>
      <c r="E21" s="47">
        <v>261367821</v>
      </c>
      <c r="F21" s="263">
        <f>SUM(F22:F23)</f>
        <v>370858000</v>
      </c>
      <c r="G21" s="273">
        <f>SUM(G22:G23)</f>
        <v>325345003</v>
      </c>
    </row>
    <row r="22" spans="1:7" ht="21" customHeight="1" x14ac:dyDescent="0.15">
      <c r="A22" s="83"/>
      <c r="B22" s="82" t="s">
        <v>73</v>
      </c>
      <c r="C22" s="49"/>
      <c r="D22" s="46">
        <v>234512000</v>
      </c>
      <c r="E22" s="47">
        <v>205321764</v>
      </c>
      <c r="F22" s="263">
        <v>265605000</v>
      </c>
      <c r="G22" s="273">
        <v>243816142</v>
      </c>
    </row>
    <row r="23" spans="1:7" ht="21" customHeight="1" x14ac:dyDescent="0.15">
      <c r="A23" s="83"/>
      <c r="B23" s="82" t="s">
        <v>74</v>
      </c>
      <c r="C23" s="49"/>
      <c r="D23" s="46">
        <v>65555000</v>
      </c>
      <c r="E23" s="47">
        <v>56046057</v>
      </c>
      <c r="F23" s="263">
        <v>105253000</v>
      </c>
      <c r="G23" s="273">
        <v>81528861</v>
      </c>
    </row>
    <row r="24" spans="1:7" ht="21" customHeight="1" x14ac:dyDescent="0.15">
      <c r="A24" s="296" t="s">
        <v>75</v>
      </c>
      <c r="B24" s="296"/>
      <c r="C24" s="194"/>
      <c r="D24" s="46">
        <v>2482516000</v>
      </c>
      <c r="E24" s="47">
        <v>2312755677</v>
      </c>
      <c r="F24" s="263">
        <v>2422490000</v>
      </c>
      <c r="G24" s="273">
        <v>2222272117</v>
      </c>
    </row>
    <row r="25" spans="1:7" ht="21" customHeight="1" x14ac:dyDescent="0.15">
      <c r="A25" s="296" t="s">
        <v>76</v>
      </c>
      <c r="B25" s="296"/>
      <c r="C25" s="194"/>
      <c r="D25" s="46">
        <v>6637832207</v>
      </c>
      <c r="E25" s="47">
        <v>5726967117</v>
      </c>
      <c r="F25" s="263">
        <f>SUM(F26:F30)</f>
        <v>7825561136</v>
      </c>
      <c r="G25" s="273">
        <f>SUM(G26:G30)</f>
        <v>6622717017</v>
      </c>
    </row>
    <row r="26" spans="1:7" ht="21" customHeight="1" x14ac:dyDescent="0.15">
      <c r="A26" s="83"/>
      <c r="B26" s="82" t="s">
        <v>145</v>
      </c>
      <c r="C26" s="49"/>
      <c r="D26" s="46">
        <v>519460000</v>
      </c>
      <c r="E26" s="47">
        <v>494864783</v>
      </c>
      <c r="F26" s="263">
        <v>526972000</v>
      </c>
      <c r="G26" s="273">
        <v>486430669</v>
      </c>
    </row>
    <row r="27" spans="1:7" ht="21" customHeight="1" x14ac:dyDescent="0.15">
      <c r="A27" s="83"/>
      <c r="B27" s="82" t="s">
        <v>77</v>
      </c>
      <c r="C27" s="49"/>
      <c r="D27" s="46">
        <v>1796386838</v>
      </c>
      <c r="E27" s="47">
        <v>1246958853</v>
      </c>
      <c r="F27" s="263">
        <v>2234199366</v>
      </c>
      <c r="G27" s="273">
        <v>1633287157</v>
      </c>
    </row>
    <row r="28" spans="1:7" ht="21" customHeight="1" x14ac:dyDescent="0.15">
      <c r="A28" s="83"/>
      <c r="B28" s="82" t="s">
        <v>78</v>
      </c>
      <c r="C28" s="49"/>
      <c r="D28" s="46">
        <v>464207000</v>
      </c>
      <c r="E28" s="47">
        <v>313025362</v>
      </c>
      <c r="F28" s="263">
        <v>457893770</v>
      </c>
      <c r="G28" s="273">
        <v>372298523</v>
      </c>
    </row>
    <row r="29" spans="1:7" ht="21" customHeight="1" x14ac:dyDescent="0.15">
      <c r="A29" s="83"/>
      <c r="B29" s="82" t="s">
        <v>79</v>
      </c>
      <c r="C29" s="49"/>
      <c r="D29" s="46">
        <v>3537982369</v>
      </c>
      <c r="E29" s="47">
        <v>3359266198</v>
      </c>
      <c r="F29" s="263">
        <v>4028789000</v>
      </c>
      <c r="G29" s="273">
        <v>3598534631</v>
      </c>
    </row>
    <row r="30" spans="1:7" ht="21" customHeight="1" x14ac:dyDescent="0.15">
      <c r="A30" s="83"/>
      <c r="B30" s="82" t="s">
        <v>80</v>
      </c>
      <c r="C30" s="49"/>
      <c r="D30" s="46">
        <v>319796000</v>
      </c>
      <c r="E30" s="47">
        <v>312851921</v>
      </c>
      <c r="F30" s="263">
        <v>577707000</v>
      </c>
      <c r="G30" s="273">
        <v>532166037</v>
      </c>
    </row>
    <row r="31" spans="1:7" ht="21" customHeight="1" x14ac:dyDescent="0.15">
      <c r="A31" s="296" t="s">
        <v>81</v>
      </c>
      <c r="B31" s="296"/>
      <c r="C31" s="194"/>
      <c r="D31" s="46">
        <v>3227406000</v>
      </c>
      <c r="E31" s="47">
        <v>3013414220</v>
      </c>
      <c r="F31" s="263">
        <v>3528753880</v>
      </c>
      <c r="G31" s="273">
        <v>3159970080</v>
      </c>
    </row>
    <row r="32" spans="1:7" ht="21" customHeight="1" x14ac:dyDescent="0.15">
      <c r="A32" s="296" t="s">
        <v>82</v>
      </c>
      <c r="B32" s="296"/>
      <c r="C32" s="194"/>
      <c r="D32" s="46">
        <v>10944378480</v>
      </c>
      <c r="E32" s="47">
        <v>9754218877</v>
      </c>
      <c r="F32" s="263">
        <f>SUM(F33:F37)</f>
        <v>11470412510</v>
      </c>
      <c r="G32" s="273">
        <f>SUM(G33:G37)</f>
        <v>9728766700</v>
      </c>
    </row>
    <row r="33" spans="1:7" ht="21" customHeight="1" x14ac:dyDescent="0.15">
      <c r="A33" s="83"/>
      <c r="B33" s="82" t="s">
        <v>83</v>
      </c>
      <c r="C33" s="49"/>
      <c r="D33" s="46">
        <v>5106251000</v>
      </c>
      <c r="E33" s="47">
        <v>5057780080</v>
      </c>
      <c r="F33" s="263">
        <v>4099326000</v>
      </c>
      <c r="G33" s="273">
        <v>4045480120</v>
      </c>
    </row>
    <row r="34" spans="1:7" ht="21" customHeight="1" x14ac:dyDescent="0.15">
      <c r="A34" s="83"/>
      <c r="B34" s="82" t="s">
        <v>84</v>
      </c>
      <c r="C34" s="49"/>
      <c r="D34" s="46">
        <v>1977766480</v>
      </c>
      <c r="E34" s="47">
        <v>1727836073</v>
      </c>
      <c r="F34" s="263">
        <v>2275485000</v>
      </c>
      <c r="G34" s="273">
        <v>1756530367</v>
      </c>
    </row>
    <row r="35" spans="1:7" ht="21" customHeight="1" x14ac:dyDescent="0.15">
      <c r="A35" s="83"/>
      <c r="B35" s="82" t="s">
        <v>85</v>
      </c>
      <c r="C35" s="49"/>
      <c r="D35" s="46">
        <v>1666824000</v>
      </c>
      <c r="E35" s="47">
        <v>999651738</v>
      </c>
      <c r="F35" s="263">
        <v>2271437510</v>
      </c>
      <c r="G35" s="273">
        <v>1535821493</v>
      </c>
    </row>
    <row r="36" spans="1:7" ht="21" customHeight="1" x14ac:dyDescent="0.15">
      <c r="A36" s="83"/>
      <c r="B36" s="82" t="s">
        <v>86</v>
      </c>
      <c r="C36" s="49"/>
      <c r="D36" s="46">
        <v>636547000</v>
      </c>
      <c r="E36" s="47">
        <v>550065779</v>
      </c>
      <c r="F36" s="263">
        <v>895146000</v>
      </c>
      <c r="G36" s="273">
        <v>647273637</v>
      </c>
    </row>
    <row r="37" spans="1:7" ht="21" customHeight="1" x14ac:dyDescent="0.15">
      <c r="A37" s="83"/>
      <c r="B37" s="82" t="s">
        <v>87</v>
      </c>
      <c r="C37" s="49"/>
      <c r="D37" s="46">
        <v>1556990000</v>
      </c>
      <c r="E37" s="47">
        <v>1418885207</v>
      </c>
      <c r="F37" s="263">
        <v>1929018000</v>
      </c>
      <c r="G37" s="273">
        <v>1743661083</v>
      </c>
    </row>
    <row r="38" spans="1:7" ht="21" customHeight="1" x14ac:dyDescent="0.15">
      <c r="A38" s="296" t="s">
        <v>88</v>
      </c>
      <c r="B38" s="296"/>
      <c r="C38" s="194"/>
      <c r="D38" s="46">
        <v>3000000</v>
      </c>
      <c r="E38" s="204">
        <v>0</v>
      </c>
      <c r="F38" s="263">
        <v>3000000</v>
      </c>
      <c r="G38" s="274">
        <v>32787</v>
      </c>
    </row>
    <row r="39" spans="1:7" ht="21" customHeight="1" x14ac:dyDescent="0.15">
      <c r="A39" s="296" t="s">
        <v>89</v>
      </c>
      <c r="B39" s="296"/>
      <c r="C39" s="194"/>
      <c r="D39" s="46">
        <v>5878385000</v>
      </c>
      <c r="E39" s="47">
        <v>5795373397</v>
      </c>
      <c r="F39" s="263">
        <v>5832309000</v>
      </c>
      <c r="G39" s="273">
        <v>5818376102</v>
      </c>
    </row>
    <row r="40" spans="1:7" ht="21" customHeight="1" thickBot="1" x14ac:dyDescent="0.2">
      <c r="A40" s="297" t="s">
        <v>90</v>
      </c>
      <c r="B40" s="297"/>
      <c r="C40" s="195"/>
      <c r="D40" s="205">
        <v>17614000</v>
      </c>
      <c r="E40" s="206">
        <v>0</v>
      </c>
      <c r="F40" s="275">
        <v>36607000</v>
      </c>
      <c r="G40" s="276">
        <v>0</v>
      </c>
    </row>
    <row r="41" spans="1:7" ht="18.600000000000001" customHeight="1" thickTop="1" x14ac:dyDescent="0.15">
      <c r="A41" s="23" t="s">
        <v>57</v>
      </c>
      <c r="B41" s="9"/>
      <c r="C41" s="9"/>
      <c r="D41" s="10"/>
      <c r="E41" s="10"/>
      <c r="F41" s="9"/>
      <c r="G41" s="9"/>
    </row>
    <row r="42" spans="1:7" ht="18.600000000000001" customHeight="1" x14ac:dyDescent="0.15">
      <c r="A42" s="11"/>
      <c r="B42" s="9"/>
      <c r="C42" s="9"/>
      <c r="D42" s="10"/>
      <c r="E42" s="10"/>
      <c r="F42" s="9"/>
      <c r="G42" s="9"/>
    </row>
    <row r="43" spans="1:7" ht="18.600000000000001" customHeight="1" x14ac:dyDescent="0.15">
      <c r="A43" s="115"/>
      <c r="B43" s="115"/>
      <c r="C43" s="115"/>
      <c r="D43" s="115"/>
      <c r="E43" s="115"/>
      <c r="F43" s="115"/>
      <c r="G43" s="115"/>
    </row>
    <row r="44" spans="1:7" ht="18.600000000000001" customHeight="1" x14ac:dyDescent="0.15">
      <c r="A44" s="115"/>
      <c r="B44" s="115"/>
      <c r="C44" s="115"/>
      <c r="D44" s="115"/>
      <c r="E44" s="115"/>
      <c r="F44" s="115"/>
      <c r="G44" s="115"/>
    </row>
    <row r="45" spans="1:7" ht="18.600000000000001" customHeight="1" x14ac:dyDescent="0.15">
      <c r="A45" s="115"/>
      <c r="B45" s="115"/>
      <c r="C45" s="115"/>
      <c r="D45" s="115"/>
      <c r="E45" s="115"/>
      <c r="F45" s="115"/>
      <c r="G45" s="115"/>
    </row>
    <row r="46" spans="1:7" ht="18.600000000000001" customHeight="1" x14ac:dyDescent="0.15">
      <c r="A46" s="115"/>
      <c r="B46" s="115"/>
      <c r="C46" s="115"/>
      <c r="D46" s="115"/>
      <c r="E46" s="115"/>
      <c r="F46" s="115"/>
      <c r="G46" s="115"/>
    </row>
    <row r="47" spans="1:7" ht="18.600000000000001" customHeight="1" x14ac:dyDescent="0.15">
      <c r="A47" s="115"/>
      <c r="B47" s="115"/>
      <c r="C47" s="115"/>
      <c r="D47" s="115"/>
      <c r="E47" s="115"/>
      <c r="F47" s="115"/>
      <c r="G47" s="115"/>
    </row>
    <row r="48" spans="1:7" ht="18.600000000000001" customHeight="1" x14ac:dyDescent="0.15">
      <c r="A48" s="115"/>
      <c r="B48" s="115"/>
      <c r="C48" s="115"/>
      <c r="D48" s="115"/>
      <c r="E48" s="115"/>
      <c r="F48" s="115"/>
      <c r="G48" s="115"/>
    </row>
    <row r="49" spans="1:7" ht="18.600000000000001" customHeight="1" x14ac:dyDescent="0.15">
      <c r="A49" s="115"/>
      <c r="B49" s="115"/>
      <c r="C49" s="115"/>
      <c r="D49" s="115"/>
      <c r="E49" s="115"/>
      <c r="F49" s="115"/>
      <c r="G49" s="115"/>
    </row>
    <row r="50" spans="1:7" ht="18.600000000000001" customHeight="1" x14ac:dyDescent="0.15"/>
    <row r="51" spans="1:7" ht="18.600000000000001" customHeight="1" x14ac:dyDescent="0.15"/>
    <row r="52" spans="1:7" ht="18.600000000000001" customHeight="1" x14ac:dyDescent="0.15"/>
    <row r="53" spans="1:7" ht="18.600000000000001" customHeight="1" x14ac:dyDescent="0.15"/>
    <row r="54" spans="1:7" ht="18.600000000000001" customHeight="1" x14ac:dyDescent="0.15"/>
    <row r="55" spans="1:7" ht="18.600000000000001" customHeight="1" x14ac:dyDescent="0.15"/>
    <row r="56" spans="1:7" ht="18.600000000000001" customHeight="1" x14ac:dyDescent="0.15"/>
    <row r="57" spans="1:7" ht="18.600000000000001" customHeight="1" x14ac:dyDescent="0.15"/>
    <row r="58" spans="1:7" ht="18.600000000000001" customHeight="1" x14ac:dyDescent="0.15"/>
    <row r="59" spans="1:7" ht="14.1" customHeight="1" x14ac:dyDescent="0.15"/>
    <row r="60" spans="1:7" ht="6.6" hidden="1" customHeight="1" x14ac:dyDescent="0.15"/>
    <row r="63" spans="1:7" ht="13.5" customHeight="1" x14ac:dyDescent="0.15"/>
    <row r="64" spans="1:7" ht="6.95" customHeight="1" x14ac:dyDescent="0.15"/>
  </sheetData>
  <mergeCells count="17">
    <mergeCell ref="A25:B25"/>
    <mergeCell ref="A2:B3"/>
    <mergeCell ref="F2:G2"/>
    <mergeCell ref="A4:B4"/>
    <mergeCell ref="A5:B5"/>
    <mergeCell ref="A6:B6"/>
    <mergeCell ref="D2:E2"/>
    <mergeCell ref="A13:B13"/>
    <mergeCell ref="A17:B17"/>
    <mergeCell ref="A20:B20"/>
    <mergeCell ref="A21:B21"/>
    <mergeCell ref="A24:B24"/>
    <mergeCell ref="A31:B31"/>
    <mergeCell ref="A32:B32"/>
    <mergeCell ref="A38:B38"/>
    <mergeCell ref="A39:B39"/>
    <mergeCell ref="A40:B40"/>
  </mergeCells>
  <phoneticPr fontId="14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P21"/>
  <sheetViews>
    <sheetView zoomScaleNormal="100" workbookViewId="0">
      <selection activeCell="D29" sqref="D29"/>
    </sheetView>
  </sheetViews>
  <sheetFormatPr defaultRowHeight="13.5" x14ac:dyDescent="0.15"/>
  <cols>
    <col min="1" max="1" width="2.75" style="24" customWidth="1"/>
    <col min="2" max="2" width="7.875" style="24" customWidth="1"/>
    <col min="3" max="3" width="10" style="24" customWidth="1"/>
    <col min="4" max="4" width="17.375" style="24" customWidth="1"/>
    <col min="5" max="16" width="4.5" style="24" customWidth="1"/>
    <col min="17" max="18" width="4" style="24" customWidth="1"/>
    <col min="19" max="16384" width="9" style="24"/>
  </cols>
  <sheetData>
    <row r="1" spans="1:16" s="16" customFormat="1" ht="27" customHeight="1" x14ac:dyDescent="0.15">
      <c r="A1" s="14" t="s">
        <v>214</v>
      </c>
      <c r="B1" s="14"/>
      <c r="C1" s="14"/>
      <c r="D1" s="14"/>
      <c r="E1" s="14"/>
      <c r="F1" s="40"/>
      <c r="G1" s="40"/>
      <c r="H1" s="40"/>
    </row>
    <row r="2" spans="1:16" ht="15" customHeight="1" thickBot="1" x14ac:dyDescent="0.2">
      <c r="A2" s="19"/>
      <c r="B2" s="19"/>
      <c r="C2" s="19"/>
      <c r="D2" s="19"/>
      <c r="E2" s="19"/>
      <c r="F2" s="41"/>
      <c r="G2" s="41"/>
      <c r="H2" s="41"/>
      <c r="I2" s="42"/>
      <c r="M2" s="331" t="s">
        <v>181</v>
      </c>
      <c r="N2" s="331"/>
      <c r="O2" s="331"/>
      <c r="P2" s="331"/>
    </row>
    <row r="3" spans="1:16" ht="34.5" customHeight="1" thickTop="1" x14ac:dyDescent="0.15">
      <c r="A3" s="293" t="s">
        <v>91</v>
      </c>
      <c r="B3" s="293"/>
      <c r="C3" s="293"/>
      <c r="D3" s="293"/>
      <c r="E3" s="292" t="s">
        <v>36</v>
      </c>
      <c r="F3" s="293"/>
      <c r="G3" s="293"/>
      <c r="H3" s="301"/>
      <c r="I3" s="292" t="s">
        <v>92</v>
      </c>
      <c r="J3" s="327"/>
      <c r="K3" s="327"/>
      <c r="L3" s="327"/>
      <c r="M3" s="292" t="s">
        <v>93</v>
      </c>
      <c r="N3" s="327"/>
      <c r="O3" s="327"/>
      <c r="P3" s="327"/>
    </row>
    <row r="4" spans="1:16" s="43" customFormat="1" ht="27.75" customHeight="1" x14ac:dyDescent="0.15">
      <c r="A4" s="328" t="s">
        <v>94</v>
      </c>
      <c r="B4" s="328"/>
      <c r="C4" s="328"/>
      <c r="D4" s="329"/>
      <c r="E4" s="332">
        <f>E5+E6</f>
        <v>143154310758</v>
      </c>
      <c r="F4" s="330"/>
      <c r="G4" s="330"/>
      <c r="H4" s="330"/>
      <c r="I4" s="330">
        <f>I5+I6</f>
        <v>140152407608</v>
      </c>
      <c r="J4" s="330"/>
      <c r="K4" s="330"/>
      <c r="L4" s="330"/>
      <c r="M4" s="330">
        <f>M5+M6</f>
        <v>132604632851</v>
      </c>
      <c r="N4" s="330"/>
      <c r="O4" s="330"/>
      <c r="P4" s="330"/>
    </row>
    <row r="5" spans="1:16" ht="27.75" customHeight="1" x14ac:dyDescent="0.15">
      <c r="A5" s="324" t="s">
        <v>95</v>
      </c>
      <c r="B5" s="324"/>
      <c r="C5" s="324"/>
      <c r="D5" s="324"/>
      <c r="E5" s="326">
        <v>96660613758</v>
      </c>
      <c r="F5" s="318"/>
      <c r="G5" s="318"/>
      <c r="H5" s="318"/>
      <c r="I5" s="317">
        <v>94295281094</v>
      </c>
      <c r="J5" s="317"/>
      <c r="K5" s="317"/>
      <c r="L5" s="317"/>
      <c r="M5" s="317">
        <v>87417954706</v>
      </c>
      <c r="N5" s="318"/>
      <c r="O5" s="318"/>
      <c r="P5" s="318"/>
    </row>
    <row r="6" spans="1:16" ht="27.75" customHeight="1" x14ac:dyDescent="0.15">
      <c r="A6" s="324" t="s">
        <v>96</v>
      </c>
      <c r="B6" s="324"/>
      <c r="C6" s="324"/>
      <c r="D6" s="324"/>
      <c r="E6" s="326">
        <f>E7+E8+E9+E10</f>
        <v>46493697000</v>
      </c>
      <c r="F6" s="319"/>
      <c r="G6" s="319"/>
      <c r="H6" s="319"/>
      <c r="I6" s="317">
        <f>I7+I8+I9+I10</f>
        <v>45857126514</v>
      </c>
      <c r="J6" s="319"/>
      <c r="K6" s="319"/>
      <c r="L6" s="319"/>
      <c r="M6" s="317">
        <f>M7+M8+M9+M10</f>
        <v>45186678145</v>
      </c>
      <c r="N6" s="318"/>
      <c r="O6" s="318"/>
      <c r="P6" s="318"/>
    </row>
    <row r="7" spans="1:16" ht="27.75" customHeight="1" x14ac:dyDescent="0.15">
      <c r="A7" s="66"/>
      <c r="B7" s="324" t="s">
        <v>97</v>
      </c>
      <c r="C7" s="324"/>
      <c r="D7" s="324"/>
      <c r="E7" s="326">
        <v>23349109000</v>
      </c>
      <c r="F7" s="318"/>
      <c r="G7" s="318"/>
      <c r="H7" s="318"/>
      <c r="I7" s="317">
        <v>23015861080</v>
      </c>
      <c r="J7" s="317"/>
      <c r="K7" s="317"/>
      <c r="L7" s="317"/>
      <c r="M7" s="317">
        <v>22676174994</v>
      </c>
      <c r="N7" s="318"/>
      <c r="O7" s="318"/>
      <c r="P7" s="318"/>
    </row>
    <row r="8" spans="1:16" ht="27.75" customHeight="1" x14ac:dyDescent="0.15">
      <c r="A8" s="66"/>
      <c r="B8" s="324" t="s">
        <v>139</v>
      </c>
      <c r="C8" s="324"/>
      <c r="D8" s="325"/>
      <c r="E8" s="326">
        <v>4192144000</v>
      </c>
      <c r="F8" s="317"/>
      <c r="G8" s="317"/>
      <c r="H8" s="317"/>
      <c r="I8" s="317">
        <v>4086089144</v>
      </c>
      <c r="J8" s="317"/>
      <c r="K8" s="317"/>
      <c r="L8" s="317"/>
      <c r="M8" s="317">
        <v>4080742134</v>
      </c>
      <c r="N8" s="317"/>
      <c r="O8" s="317"/>
      <c r="P8" s="317"/>
    </row>
    <row r="9" spans="1:16" ht="27.75" customHeight="1" x14ac:dyDescent="0.15">
      <c r="A9" s="66"/>
      <c r="B9" s="324" t="s">
        <v>98</v>
      </c>
      <c r="C9" s="324"/>
      <c r="D9" s="324"/>
      <c r="E9" s="326">
        <v>18886381000</v>
      </c>
      <c r="F9" s="319"/>
      <c r="G9" s="319"/>
      <c r="H9" s="319"/>
      <c r="I9" s="317">
        <v>18689764959</v>
      </c>
      <c r="J9" s="317"/>
      <c r="K9" s="317"/>
      <c r="L9" s="317"/>
      <c r="M9" s="317">
        <v>18364349686</v>
      </c>
      <c r="N9" s="318"/>
      <c r="O9" s="318"/>
      <c r="P9" s="318"/>
    </row>
    <row r="10" spans="1:16" ht="27.75" customHeight="1" thickBot="1" x14ac:dyDescent="0.2">
      <c r="A10" s="67"/>
      <c r="B10" s="320" t="s">
        <v>99</v>
      </c>
      <c r="C10" s="320"/>
      <c r="D10" s="321"/>
      <c r="E10" s="323">
        <v>66063000</v>
      </c>
      <c r="F10" s="322"/>
      <c r="G10" s="322"/>
      <c r="H10" s="322"/>
      <c r="I10" s="322">
        <v>65411331</v>
      </c>
      <c r="J10" s="322"/>
      <c r="K10" s="322"/>
      <c r="L10" s="322"/>
      <c r="M10" s="322">
        <v>65411331</v>
      </c>
      <c r="N10" s="322"/>
      <c r="O10" s="322"/>
      <c r="P10" s="322"/>
    </row>
    <row r="11" spans="1:16" ht="18" customHeight="1" thickTop="1" x14ac:dyDescent="0.15">
      <c r="A11" s="21" t="s">
        <v>57</v>
      </c>
    </row>
    <row r="12" spans="1:16" ht="37.5" customHeight="1" x14ac:dyDescent="0.15"/>
    <row r="13" spans="1:16" ht="27" customHeight="1" x14ac:dyDescent="0.15">
      <c r="A13" s="14" t="s">
        <v>213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</row>
    <row r="14" spans="1:16" ht="15" thickBot="1" x14ac:dyDescent="0.2">
      <c r="A14" s="19"/>
      <c r="M14" s="316" t="s">
        <v>181</v>
      </c>
      <c r="N14" s="316"/>
      <c r="O14" s="316"/>
      <c r="P14" s="316"/>
    </row>
    <row r="15" spans="1:16" ht="24" customHeight="1" thickTop="1" x14ac:dyDescent="0.15">
      <c r="A15" s="286" t="s">
        <v>91</v>
      </c>
      <c r="B15" s="286"/>
      <c r="C15" s="286"/>
      <c r="D15" s="287"/>
      <c r="E15" s="292" t="s">
        <v>135</v>
      </c>
      <c r="F15" s="293"/>
      <c r="G15" s="293"/>
      <c r="H15" s="293"/>
      <c r="I15" s="293"/>
      <c r="J15" s="301"/>
      <c r="K15" s="292" t="s">
        <v>136</v>
      </c>
      <c r="L15" s="293"/>
      <c r="M15" s="293"/>
      <c r="N15" s="293"/>
      <c r="O15" s="293"/>
      <c r="P15" s="293"/>
    </row>
    <row r="16" spans="1:16" ht="24" customHeight="1" x14ac:dyDescent="0.15">
      <c r="A16" s="288"/>
      <c r="B16" s="288"/>
      <c r="C16" s="288"/>
      <c r="D16" s="289"/>
      <c r="E16" s="302" t="s">
        <v>100</v>
      </c>
      <c r="F16" s="295"/>
      <c r="G16" s="303"/>
      <c r="H16" s="302" t="s">
        <v>29</v>
      </c>
      <c r="I16" s="295"/>
      <c r="J16" s="303"/>
      <c r="K16" s="302" t="s">
        <v>100</v>
      </c>
      <c r="L16" s="295"/>
      <c r="M16" s="303"/>
      <c r="N16" s="302" t="s">
        <v>29</v>
      </c>
      <c r="O16" s="295"/>
      <c r="P16" s="295"/>
    </row>
    <row r="17" spans="1:16" ht="54" customHeight="1" x14ac:dyDescent="0.15">
      <c r="A17" s="304" t="s">
        <v>142</v>
      </c>
      <c r="B17" s="304"/>
      <c r="C17" s="305"/>
      <c r="D17" s="68" t="s">
        <v>147</v>
      </c>
      <c r="E17" s="310">
        <v>5854281000</v>
      </c>
      <c r="F17" s="311"/>
      <c r="G17" s="311"/>
      <c r="H17" s="311">
        <v>5754173538</v>
      </c>
      <c r="I17" s="311"/>
      <c r="J17" s="311"/>
      <c r="K17" s="311">
        <v>5771635000</v>
      </c>
      <c r="L17" s="311"/>
      <c r="M17" s="311"/>
      <c r="N17" s="311">
        <v>5147976159</v>
      </c>
      <c r="O17" s="311"/>
      <c r="P17" s="311"/>
    </row>
    <row r="18" spans="1:16" ht="54" customHeight="1" x14ac:dyDescent="0.15">
      <c r="A18" s="314"/>
      <c r="B18" s="314"/>
      <c r="C18" s="315"/>
      <c r="D18" s="69" t="s">
        <v>148</v>
      </c>
      <c r="E18" s="312">
        <v>3060576000</v>
      </c>
      <c r="F18" s="313"/>
      <c r="G18" s="313"/>
      <c r="H18" s="313">
        <v>2376099146</v>
      </c>
      <c r="I18" s="313"/>
      <c r="J18" s="313"/>
      <c r="K18" s="313">
        <v>4883824000</v>
      </c>
      <c r="L18" s="313"/>
      <c r="M18" s="313"/>
      <c r="N18" s="313">
        <v>4145715668</v>
      </c>
      <c r="O18" s="313"/>
      <c r="P18" s="313"/>
    </row>
    <row r="19" spans="1:16" ht="54" customHeight="1" x14ac:dyDescent="0.15">
      <c r="A19" s="304" t="s">
        <v>141</v>
      </c>
      <c r="B19" s="304"/>
      <c r="C19" s="305"/>
      <c r="D19" s="68" t="s">
        <v>147</v>
      </c>
      <c r="E19" s="310">
        <v>12536160000</v>
      </c>
      <c r="F19" s="311"/>
      <c r="G19" s="311"/>
      <c r="H19" s="311">
        <v>12907200870</v>
      </c>
      <c r="I19" s="311"/>
      <c r="J19" s="311"/>
      <c r="K19" s="311">
        <v>14013244000</v>
      </c>
      <c r="L19" s="311"/>
      <c r="M19" s="311"/>
      <c r="N19" s="311">
        <v>13287023263</v>
      </c>
      <c r="O19" s="311"/>
      <c r="P19" s="311"/>
    </row>
    <row r="20" spans="1:16" ht="54" customHeight="1" thickBot="1" x14ac:dyDescent="0.2">
      <c r="A20" s="306"/>
      <c r="B20" s="306"/>
      <c r="C20" s="307"/>
      <c r="D20" s="70" t="s">
        <v>148</v>
      </c>
      <c r="E20" s="308">
        <v>2831982000</v>
      </c>
      <c r="F20" s="309"/>
      <c r="G20" s="309"/>
      <c r="H20" s="309">
        <v>3073206000</v>
      </c>
      <c r="I20" s="309"/>
      <c r="J20" s="309"/>
      <c r="K20" s="309">
        <v>3517131777</v>
      </c>
      <c r="L20" s="309"/>
      <c r="M20" s="309"/>
      <c r="N20" s="309">
        <v>3301313866</v>
      </c>
      <c r="O20" s="309"/>
      <c r="P20" s="309"/>
    </row>
    <row r="21" spans="1:16" ht="18" customHeight="1" thickTop="1" x14ac:dyDescent="0.15">
      <c r="A21" s="21" t="s">
        <v>209</v>
      </c>
    </row>
  </sheetData>
  <mergeCells count="59">
    <mergeCell ref="M3:P3"/>
    <mergeCell ref="M6:P6"/>
    <mergeCell ref="A4:D4"/>
    <mergeCell ref="I4:L4"/>
    <mergeCell ref="M2:P2"/>
    <mergeCell ref="A3:D3"/>
    <mergeCell ref="A5:D5"/>
    <mergeCell ref="A6:D6"/>
    <mergeCell ref="E6:H6"/>
    <mergeCell ref="I3:L3"/>
    <mergeCell ref="E3:H3"/>
    <mergeCell ref="M4:P4"/>
    <mergeCell ref="I5:L5"/>
    <mergeCell ref="E4:H4"/>
    <mergeCell ref="E5:H5"/>
    <mergeCell ref="B10:D10"/>
    <mergeCell ref="M9:P9"/>
    <mergeCell ref="I9:L9"/>
    <mergeCell ref="I7:L7"/>
    <mergeCell ref="M10:P10"/>
    <mergeCell ref="I10:L10"/>
    <mergeCell ref="E10:H10"/>
    <mergeCell ref="M8:P8"/>
    <mergeCell ref="B9:D9"/>
    <mergeCell ref="B7:D7"/>
    <mergeCell ref="B8:D8"/>
    <mergeCell ref="E8:H8"/>
    <mergeCell ref="E9:H9"/>
    <mergeCell ref="E7:H7"/>
    <mergeCell ref="M14:P14"/>
    <mergeCell ref="N16:P16"/>
    <mergeCell ref="M5:P5"/>
    <mergeCell ref="I6:L6"/>
    <mergeCell ref="M7:P7"/>
    <mergeCell ref="I8:L8"/>
    <mergeCell ref="N20:P20"/>
    <mergeCell ref="N19:P19"/>
    <mergeCell ref="H18:J18"/>
    <mergeCell ref="N18:P18"/>
    <mergeCell ref="K16:M16"/>
    <mergeCell ref="H17:J17"/>
    <mergeCell ref="K17:M17"/>
    <mergeCell ref="N17:P17"/>
    <mergeCell ref="A19:C20"/>
    <mergeCell ref="E20:G20"/>
    <mergeCell ref="E19:G19"/>
    <mergeCell ref="E18:G18"/>
    <mergeCell ref="K20:M20"/>
    <mergeCell ref="K19:M19"/>
    <mergeCell ref="K18:M18"/>
    <mergeCell ref="H20:J20"/>
    <mergeCell ref="H19:J19"/>
    <mergeCell ref="A17:C18"/>
    <mergeCell ref="E17:G17"/>
    <mergeCell ref="A15:D16"/>
    <mergeCell ref="E15:J15"/>
    <mergeCell ref="K15:P15"/>
    <mergeCell ref="E16:G16"/>
    <mergeCell ref="H16:J16"/>
  </mergeCells>
  <phoneticPr fontId="4"/>
  <pageMargins left="0.59055118110236227" right="0.59055118110236227" top="0.86614173228346458" bottom="0.70866141732283472" header="0.39370078740157483" footer="0.4724409448818898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27"/>
  <sheetViews>
    <sheetView zoomScaleNormal="100" zoomScaleSheetLayoutView="100" workbookViewId="0">
      <selection activeCell="D29" sqref="D29"/>
    </sheetView>
  </sheetViews>
  <sheetFormatPr defaultRowHeight="13.5" x14ac:dyDescent="0.15"/>
  <cols>
    <col min="1" max="1" width="2" style="24" customWidth="1"/>
    <col min="2" max="2" width="7.875" style="24" customWidth="1"/>
    <col min="3" max="3" width="13.5" style="24" customWidth="1"/>
    <col min="4" max="4" width="14.625" style="24" customWidth="1"/>
    <col min="5" max="8" width="13.25" style="24" customWidth="1"/>
    <col min="9" max="10" width="4" style="24" customWidth="1"/>
    <col min="11" max="16384" width="9" style="24"/>
  </cols>
  <sheetData>
    <row r="1" spans="1:8" s="16" customFormat="1" ht="27" customHeight="1" thickBot="1" x14ac:dyDescent="0.2">
      <c r="A1" s="14" t="s">
        <v>215</v>
      </c>
      <c r="H1" s="108" t="s">
        <v>180</v>
      </c>
    </row>
    <row r="2" spans="1:8" ht="30" customHeight="1" thickTop="1" x14ac:dyDescent="0.15">
      <c r="A2" s="338" t="s">
        <v>183</v>
      </c>
      <c r="B2" s="339"/>
      <c r="C2" s="340"/>
      <c r="D2" s="79" t="s">
        <v>100</v>
      </c>
      <c r="E2" s="79" t="s">
        <v>101</v>
      </c>
      <c r="F2" s="79" t="s">
        <v>92</v>
      </c>
      <c r="G2" s="79" t="s">
        <v>102</v>
      </c>
      <c r="H2" s="80" t="s">
        <v>103</v>
      </c>
    </row>
    <row r="3" spans="1:8" ht="30" customHeight="1" x14ac:dyDescent="0.15">
      <c r="A3" s="341" t="s">
        <v>104</v>
      </c>
      <c r="B3" s="342"/>
      <c r="C3" s="343"/>
      <c r="D3" s="193">
        <f>D4+D18</f>
        <v>37667734000</v>
      </c>
      <c r="E3" s="191">
        <f>E4+E18</f>
        <v>39580790717</v>
      </c>
      <c r="F3" s="191">
        <f>F4+F18</f>
        <v>39019866138</v>
      </c>
      <c r="G3" s="207">
        <f>G4+G18</f>
        <v>31058944</v>
      </c>
      <c r="H3" s="208">
        <f>H4+H18</f>
        <v>529865635</v>
      </c>
    </row>
    <row r="4" spans="1:8" ht="30" customHeight="1" x14ac:dyDescent="0.15">
      <c r="A4" s="344" t="s">
        <v>105</v>
      </c>
      <c r="B4" s="345"/>
      <c r="C4" s="345"/>
      <c r="D4" s="193">
        <f>D5+D8+D12+D15+D17</f>
        <v>37471503000</v>
      </c>
      <c r="E4" s="191">
        <f>E5+E8+E12+E15+E17</f>
        <v>39042820770</v>
      </c>
      <c r="F4" s="191">
        <f>F5+F8+F12+F15+F17</f>
        <v>38814822312</v>
      </c>
      <c r="G4" s="209">
        <f>G5+G8+G12+G15+G17</f>
        <v>239940</v>
      </c>
      <c r="H4" s="191">
        <f>H5+H8+H12+H17</f>
        <v>227758518</v>
      </c>
    </row>
    <row r="5" spans="1:8" ht="30" customHeight="1" x14ac:dyDescent="0.15">
      <c r="A5" s="198"/>
      <c r="B5" s="333" t="s">
        <v>37</v>
      </c>
      <c r="C5" s="337"/>
      <c r="D5" s="116">
        <f>SUM(D6:D7)</f>
        <v>17990881000</v>
      </c>
      <c r="E5" s="57">
        <f>SUM(E6:E7)</f>
        <v>19221497645</v>
      </c>
      <c r="F5" s="57">
        <f>SUM(F6:F7)</f>
        <v>19072366815</v>
      </c>
      <c r="G5" s="117">
        <f>SUM(G6:G7)</f>
        <v>239940</v>
      </c>
      <c r="H5" s="57">
        <f>SUM(H6:H7)</f>
        <v>148890890</v>
      </c>
    </row>
    <row r="6" spans="1:8" ht="30" customHeight="1" x14ac:dyDescent="0.15">
      <c r="A6" s="112"/>
      <c r="B6" s="112"/>
      <c r="C6" s="112" t="s">
        <v>106</v>
      </c>
      <c r="D6" s="116">
        <v>16847238000</v>
      </c>
      <c r="E6" s="57">
        <v>17908880045</v>
      </c>
      <c r="F6" s="57">
        <v>17781096237</v>
      </c>
      <c r="G6" s="117">
        <v>239940</v>
      </c>
      <c r="H6" s="57">
        <v>127543868</v>
      </c>
    </row>
    <row r="7" spans="1:8" ht="30" customHeight="1" x14ac:dyDescent="0.15">
      <c r="A7" s="112"/>
      <c r="B7" s="112"/>
      <c r="C7" s="112" t="s">
        <v>107</v>
      </c>
      <c r="D7" s="116">
        <v>1143643000</v>
      </c>
      <c r="E7" s="57">
        <v>1312617600</v>
      </c>
      <c r="F7" s="57">
        <v>1291270578</v>
      </c>
      <c r="G7" s="117">
        <v>0</v>
      </c>
      <c r="H7" s="57">
        <v>21347022</v>
      </c>
    </row>
    <row r="8" spans="1:8" ht="30" customHeight="1" x14ac:dyDescent="0.15">
      <c r="A8" s="112"/>
      <c r="B8" s="333" t="s">
        <v>0</v>
      </c>
      <c r="C8" s="337"/>
      <c r="D8" s="116">
        <f>SUM(D9:D11)</f>
        <v>14474299000</v>
      </c>
      <c r="E8" s="57">
        <f>SUM(E9:E11)</f>
        <v>14722683200</v>
      </c>
      <c r="F8" s="57">
        <f>SUM(F9:F11)</f>
        <v>14662498309</v>
      </c>
      <c r="G8" s="57">
        <f>SUM(G9:G11)</f>
        <v>0</v>
      </c>
      <c r="H8" s="57">
        <f>SUM(H9:H11)</f>
        <v>60184891</v>
      </c>
    </row>
    <row r="9" spans="1:8" ht="30" customHeight="1" x14ac:dyDescent="0.15">
      <c r="A9" s="112"/>
      <c r="B9" s="112"/>
      <c r="C9" s="112" t="s">
        <v>108</v>
      </c>
      <c r="D9" s="116">
        <v>12919522000</v>
      </c>
      <c r="E9" s="57">
        <v>13099192700</v>
      </c>
      <c r="F9" s="57">
        <v>13045366109</v>
      </c>
      <c r="G9" s="187">
        <v>0</v>
      </c>
      <c r="H9" s="57">
        <v>53826591</v>
      </c>
    </row>
    <row r="10" spans="1:8" ht="30" customHeight="1" x14ac:dyDescent="0.15">
      <c r="A10" s="112"/>
      <c r="B10" s="112"/>
      <c r="C10" s="112" t="s">
        <v>109</v>
      </c>
      <c r="D10" s="116">
        <v>1479422000</v>
      </c>
      <c r="E10" s="57">
        <v>1548134600</v>
      </c>
      <c r="F10" s="57">
        <v>1541776300</v>
      </c>
      <c r="G10" s="187">
        <v>0</v>
      </c>
      <c r="H10" s="57">
        <v>6358300</v>
      </c>
    </row>
    <row r="11" spans="1:8" ht="30" customHeight="1" x14ac:dyDescent="0.15">
      <c r="A11" s="112"/>
      <c r="B11" s="112"/>
      <c r="C11" s="112" t="s">
        <v>163</v>
      </c>
      <c r="D11" s="116">
        <v>75355000</v>
      </c>
      <c r="E11" s="57">
        <v>75355900</v>
      </c>
      <c r="F11" s="57">
        <v>75355900</v>
      </c>
      <c r="G11" s="187">
        <v>0</v>
      </c>
      <c r="H11" s="57">
        <v>0</v>
      </c>
    </row>
    <row r="12" spans="1:8" ht="30" customHeight="1" x14ac:dyDescent="0.15">
      <c r="A12" s="112"/>
      <c r="B12" s="346" t="s">
        <v>1</v>
      </c>
      <c r="C12" s="347"/>
      <c r="D12" s="185">
        <f>SUM(D13:D14)</f>
        <v>349273000</v>
      </c>
      <c r="E12" s="186">
        <f>SUM(E13:E14)</f>
        <v>362361800</v>
      </c>
      <c r="F12" s="186">
        <f>SUM(F13:F14)</f>
        <v>358222063</v>
      </c>
      <c r="G12" s="188">
        <f>SUM(G13:G14)</f>
        <v>0</v>
      </c>
      <c r="H12" s="186">
        <f>SUM(H13:H14)</f>
        <v>4139737</v>
      </c>
    </row>
    <row r="13" spans="1:8" ht="30" customHeight="1" x14ac:dyDescent="0.15">
      <c r="A13" s="112"/>
      <c r="B13" s="112"/>
      <c r="C13" s="182" t="s">
        <v>165</v>
      </c>
      <c r="D13" s="116">
        <v>20982000</v>
      </c>
      <c r="E13" s="57">
        <v>21932100</v>
      </c>
      <c r="F13" s="57">
        <v>21932100</v>
      </c>
      <c r="G13" s="187">
        <v>0</v>
      </c>
      <c r="H13" s="57">
        <v>0</v>
      </c>
    </row>
    <row r="14" spans="1:8" ht="30" customHeight="1" x14ac:dyDescent="0.15">
      <c r="A14" s="112"/>
      <c r="B14" s="112"/>
      <c r="C14" s="182" t="s">
        <v>166</v>
      </c>
      <c r="D14" s="116">
        <v>328291000</v>
      </c>
      <c r="E14" s="57">
        <v>340429700</v>
      </c>
      <c r="F14" s="57">
        <v>336289963</v>
      </c>
      <c r="G14" s="187">
        <v>0</v>
      </c>
      <c r="H14" s="57">
        <v>4139737</v>
      </c>
    </row>
    <row r="15" spans="1:8" ht="30" customHeight="1" x14ac:dyDescent="0.15">
      <c r="A15" s="198"/>
      <c r="B15" s="333" t="s">
        <v>2</v>
      </c>
      <c r="C15" s="337"/>
      <c r="D15" s="116">
        <v>1157337000</v>
      </c>
      <c r="E15" s="57">
        <v>1197180825</v>
      </c>
      <c r="F15" s="57">
        <v>1197180825</v>
      </c>
      <c r="G15" s="187">
        <v>0</v>
      </c>
      <c r="H15" s="57">
        <v>0</v>
      </c>
    </row>
    <row r="16" spans="1:8" ht="30" customHeight="1" x14ac:dyDescent="0.15">
      <c r="A16" s="198"/>
      <c r="B16" s="333" t="s">
        <v>3</v>
      </c>
      <c r="C16" s="337"/>
      <c r="D16" s="190" t="s">
        <v>156</v>
      </c>
      <c r="E16" s="187" t="s">
        <v>156</v>
      </c>
      <c r="F16" s="187" t="s">
        <v>156</v>
      </c>
      <c r="G16" s="187" t="s">
        <v>156</v>
      </c>
      <c r="H16" s="187" t="s">
        <v>156</v>
      </c>
    </row>
    <row r="17" spans="1:8" ht="30" customHeight="1" x14ac:dyDescent="0.15">
      <c r="A17" s="198"/>
      <c r="B17" s="333" t="s">
        <v>4</v>
      </c>
      <c r="C17" s="337"/>
      <c r="D17" s="116">
        <v>3499713000</v>
      </c>
      <c r="E17" s="57">
        <v>3539097300</v>
      </c>
      <c r="F17" s="57">
        <v>3524554300</v>
      </c>
      <c r="G17" s="210">
        <v>0</v>
      </c>
      <c r="H17" s="57">
        <v>14543000</v>
      </c>
    </row>
    <row r="18" spans="1:8" ht="30" customHeight="1" x14ac:dyDescent="0.15">
      <c r="A18" s="341" t="s">
        <v>110</v>
      </c>
      <c r="B18" s="342"/>
      <c r="C18" s="342"/>
      <c r="D18" s="211">
        <f>D19+D22+D23+D26</f>
        <v>196231000</v>
      </c>
      <c r="E18" s="208">
        <f>E19+E22+E23+E26</f>
        <v>537969947</v>
      </c>
      <c r="F18" s="208">
        <f>F19+F22+F23+F26</f>
        <v>205043826</v>
      </c>
      <c r="G18" s="208">
        <f>G19+G22+G23+G26</f>
        <v>30819004</v>
      </c>
      <c r="H18" s="208">
        <f>H19+H22+H23+H26</f>
        <v>302107117</v>
      </c>
    </row>
    <row r="19" spans="1:8" ht="30" customHeight="1" x14ac:dyDescent="0.15">
      <c r="A19" s="198"/>
      <c r="B19" s="333" t="s">
        <v>37</v>
      </c>
      <c r="C19" s="334"/>
      <c r="D19" s="116">
        <f>SUM(D20:D21)</f>
        <v>111173000</v>
      </c>
      <c r="E19" s="57">
        <f>SUM(E20:E21)</f>
        <v>339069819</v>
      </c>
      <c r="F19" s="57">
        <f>SUM(F20:F21)</f>
        <v>118210119</v>
      </c>
      <c r="G19" s="57">
        <f>SUM(G20:G21)</f>
        <v>23043457</v>
      </c>
      <c r="H19" s="57">
        <f>SUM(H20:H21)</f>
        <v>197816243</v>
      </c>
    </row>
    <row r="20" spans="1:8" ht="30" customHeight="1" x14ac:dyDescent="0.15">
      <c r="A20" s="112"/>
      <c r="B20" s="112"/>
      <c r="C20" s="112" t="s">
        <v>106</v>
      </c>
      <c r="D20" s="116">
        <v>104828000</v>
      </c>
      <c r="E20" s="57">
        <v>326303375</v>
      </c>
      <c r="F20" s="57">
        <v>116705379</v>
      </c>
      <c r="G20" s="57">
        <v>22148726</v>
      </c>
      <c r="H20" s="57">
        <v>187449270</v>
      </c>
    </row>
    <row r="21" spans="1:8" ht="30" customHeight="1" x14ac:dyDescent="0.15">
      <c r="A21" s="112"/>
      <c r="B21" s="112"/>
      <c r="C21" s="112" t="s">
        <v>107</v>
      </c>
      <c r="D21" s="116">
        <v>6345000</v>
      </c>
      <c r="E21" s="57">
        <v>12766444</v>
      </c>
      <c r="F21" s="57">
        <v>1504740</v>
      </c>
      <c r="G21" s="57">
        <v>894731</v>
      </c>
      <c r="H21" s="57">
        <v>10366973</v>
      </c>
    </row>
    <row r="22" spans="1:8" ht="30" customHeight="1" x14ac:dyDescent="0.15">
      <c r="A22" s="112"/>
      <c r="B22" s="333" t="s">
        <v>0</v>
      </c>
      <c r="C22" s="334"/>
      <c r="D22" s="116">
        <v>66425000</v>
      </c>
      <c r="E22" s="57">
        <v>150969187</v>
      </c>
      <c r="F22" s="57">
        <v>67762208</v>
      </c>
      <c r="G22" s="57">
        <v>5289647</v>
      </c>
      <c r="H22" s="57">
        <v>77917332</v>
      </c>
    </row>
    <row r="23" spans="1:8" ht="30" customHeight="1" x14ac:dyDescent="0.15">
      <c r="A23" s="112"/>
      <c r="B23" s="333" t="s">
        <v>1</v>
      </c>
      <c r="C23" s="334"/>
      <c r="D23" s="116">
        <v>2647000</v>
      </c>
      <c r="E23" s="57">
        <v>11360765</v>
      </c>
      <c r="F23" s="57">
        <v>2657099</v>
      </c>
      <c r="G23" s="57">
        <v>1183000</v>
      </c>
      <c r="H23" s="57">
        <v>7520666</v>
      </c>
    </row>
    <row r="24" spans="1:8" ht="30" customHeight="1" x14ac:dyDescent="0.15">
      <c r="A24" s="112"/>
      <c r="B24" s="333" t="s">
        <v>2</v>
      </c>
      <c r="C24" s="334"/>
      <c r="D24" s="190">
        <v>0</v>
      </c>
      <c r="E24" s="187">
        <v>0</v>
      </c>
      <c r="F24" s="187">
        <v>0</v>
      </c>
      <c r="G24" s="187">
        <v>0</v>
      </c>
      <c r="H24" s="57">
        <v>0</v>
      </c>
    </row>
    <row r="25" spans="1:8" ht="30" customHeight="1" x14ac:dyDescent="0.15">
      <c r="A25" s="112"/>
      <c r="B25" s="333" t="s">
        <v>3</v>
      </c>
      <c r="C25" s="334"/>
      <c r="D25" s="189" t="s">
        <v>156</v>
      </c>
      <c r="E25" s="188" t="s">
        <v>156</v>
      </c>
      <c r="F25" s="188" t="s">
        <v>156</v>
      </c>
      <c r="G25" s="188" t="s">
        <v>156</v>
      </c>
      <c r="H25" s="188" t="s">
        <v>156</v>
      </c>
    </row>
    <row r="26" spans="1:8" ht="30" customHeight="1" thickBot="1" x14ac:dyDescent="0.2">
      <c r="A26" s="81"/>
      <c r="B26" s="335" t="s">
        <v>4</v>
      </c>
      <c r="C26" s="336"/>
      <c r="D26" s="212">
        <v>15986000</v>
      </c>
      <c r="E26" s="213">
        <v>36570176</v>
      </c>
      <c r="F26" s="213">
        <v>16414400</v>
      </c>
      <c r="G26" s="213">
        <v>1302900</v>
      </c>
      <c r="H26" s="213">
        <v>18852876</v>
      </c>
    </row>
    <row r="27" spans="1:8" ht="30" customHeight="1" thickTop="1" x14ac:dyDescent="0.15">
      <c r="A27" s="96" t="s">
        <v>167</v>
      </c>
      <c r="B27" s="95"/>
    </row>
  </sheetData>
  <mergeCells count="16">
    <mergeCell ref="B25:C25"/>
    <mergeCell ref="B26:C26"/>
    <mergeCell ref="B5:C5"/>
    <mergeCell ref="A2:C2"/>
    <mergeCell ref="A3:C3"/>
    <mergeCell ref="A4:C4"/>
    <mergeCell ref="B23:C23"/>
    <mergeCell ref="B24:C24"/>
    <mergeCell ref="B15:C15"/>
    <mergeCell ref="B17:C17"/>
    <mergeCell ref="B8:C8"/>
    <mergeCell ref="B12:C12"/>
    <mergeCell ref="B22:C22"/>
    <mergeCell ref="B16:C16"/>
    <mergeCell ref="A18:C18"/>
    <mergeCell ref="B19:C19"/>
  </mergeCells>
  <phoneticPr fontId="4"/>
  <pageMargins left="0.59055118110236227" right="0.59055118110236227" top="0.86614173228346458" bottom="0.70866141732283472" header="0.39370078740157483" footer="0.47244094488188981"/>
  <pageSetup paperSize="9" scale="9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42"/>
  <sheetViews>
    <sheetView zoomScaleNormal="100" workbookViewId="0">
      <selection activeCell="D29" sqref="D29"/>
    </sheetView>
  </sheetViews>
  <sheetFormatPr defaultRowHeight="13.5" x14ac:dyDescent="0.15"/>
  <cols>
    <col min="1" max="1" width="4.375" style="13" customWidth="1"/>
    <col min="2" max="2" width="2.75" style="13" customWidth="1"/>
    <col min="3" max="3" width="9.625" style="13" customWidth="1"/>
    <col min="4" max="5" width="13.875" style="13" bestFit="1" customWidth="1"/>
    <col min="6" max="6" width="8" style="13" bestFit="1" customWidth="1"/>
    <col min="7" max="7" width="13.875" style="13" bestFit="1" customWidth="1"/>
    <col min="8" max="8" width="8" style="13" bestFit="1" customWidth="1"/>
    <col min="9" max="9" width="11.25" style="13" bestFit="1" customWidth="1"/>
    <col min="10" max="10" width="6.25" style="13" bestFit="1" customWidth="1"/>
    <col min="11" max="16384" width="9" style="13"/>
  </cols>
  <sheetData>
    <row r="1" spans="1:10" s="26" customFormat="1" ht="27" customHeight="1" thickBot="1" x14ac:dyDescent="0.2">
      <c r="A1" s="25" t="s">
        <v>204</v>
      </c>
      <c r="B1" s="25"/>
      <c r="C1" s="25"/>
      <c r="D1" s="25"/>
    </row>
    <row r="2" spans="1:10" s="27" customFormat="1" ht="19.5" customHeight="1" thickTop="1" x14ac:dyDescent="0.15">
      <c r="A2" s="356" t="s">
        <v>14</v>
      </c>
      <c r="B2" s="374"/>
      <c r="C2" s="374"/>
      <c r="D2" s="352" t="s">
        <v>10</v>
      </c>
      <c r="E2" s="352" t="s">
        <v>8</v>
      </c>
      <c r="F2" s="352"/>
      <c r="G2" s="352" t="s">
        <v>7</v>
      </c>
      <c r="H2" s="352"/>
      <c r="I2" s="352" t="s">
        <v>9</v>
      </c>
      <c r="J2" s="353"/>
    </row>
    <row r="3" spans="1:10" s="27" customFormat="1" ht="19.5" customHeight="1" x14ac:dyDescent="0.15">
      <c r="A3" s="358"/>
      <c r="B3" s="375"/>
      <c r="C3" s="375"/>
      <c r="D3" s="373"/>
      <c r="E3" s="113" t="s">
        <v>11</v>
      </c>
      <c r="F3" s="113" t="s">
        <v>12</v>
      </c>
      <c r="G3" s="113" t="s">
        <v>13</v>
      </c>
      <c r="H3" s="113" t="s">
        <v>12</v>
      </c>
      <c r="I3" s="113" t="s">
        <v>13</v>
      </c>
      <c r="J3" s="56" t="s">
        <v>12</v>
      </c>
    </row>
    <row r="4" spans="1:10" s="28" customFormat="1" ht="19.5" customHeight="1" x14ac:dyDescent="0.15">
      <c r="A4" s="58" t="s">
        <v>158</v>
      </c>
      <c r="B4" s="348" t="s">
        <v>106</v>
      </c>
      <c r="C4" s="349"/>
      <c r="D4" s="57">
        <v>16603022000</v>
      </c>
      <c r="E4" s="57">
        <f>E5+E6</f>
        <v>16782937176</v>
      </c>
      <c r="F4" s="57">
        <f>F5+F6</f>
        <v>124486</v>
      </c>
      <c r="G4" s="57">
        <f>G5+G6</f>
        <v>16660806312</v>
      </c>
      <c r="H4" s="57">
        <f>H5+H6</f>
        <v>122234</v>
      </c>
      <c r="I4" s="57">
        <f>I5+I6</f>
        <v>121871080</v>
      </c>
      <c r="J4" s="57">
        <f>F4-H4-8</f>
        <v>2244</v>
      </c>
    </row>
    <row r="5" spans="1:10" s="28" customFormat="1" ht="17.25" customHeight="1" x14ac:dyDescent="0.15">
      <c r="A5" s="58" t="s">
        <v>159</v>
      </c>
      <c r="B5" s="59"/>
      <c r="C5" s="58" t="s">
        <v>111</v>
      </c>
      <c r="D5" s="118" t="s">
        <v>146</v>
      </c>
      <c r="E5" s="57">
        <v>4274685266</v>
      </c>
      <c r="F5" s="57">
        <v>48764</v>
      </c>
      <c r="G5" s="57">
        <v>4168298839</v>
      </c>
      <c r="H5" s="57">
        <v>46792</v>
      </c>
      <c r="I5" s="57">
        <f>E5-G5-259784</f>
        <v>106126643</v>
      </c>
      <c r="J5" s="57">
        <f>F5-H5-8</f>
        <v>1964</v>
      </c>
    </row>
    <row r="6" spans="1:10" s="28" customFormat="1" ht="17.25" customHeight="1" x14ac:dyDescent="0.15">
      <c r="A6" s="58">
        <v>3</v>
      </c>
      <c r="B6" s="59"/>
      <c r="C6" s="58" t="s">
        <v>112</v>
      </c>
      <c r="D6" s="118" t="s">
        <v>146</v>
      </c>
      <c r="E6" s="57">
        <v>12508251910</v>
      </c>
      <c r="F6" s="57">
        <v>75722</v>
      </c>
      <c r="G6" s="57">
        <v>12492507473</v>
      </c>
      <c r="H6" s="57">
        <v>75442</v>
      </c>
      <c r="I6" s="57">
        <f>E6-G6</f>
        <v>15744437</v>
      </c>
      <c r="J6" s="57">
        <f>F6-H6</f>
        <v>280</v>
      </c>
    </row>
    <row r="7" spans="1:10" s="28" customFormat="1" ht="19.5" customHeight="1" x14ac:dyDescent="0.15">
      <c r="A7" s="58" t="s">
        <v>149</v>
      </c>
      <c r="B7" s="348" t="s">
        <v>107</v>
      </c>
      <c r="C7" s="349"/>
      <c r="D7" s="116">
        <v>1000122000</v>
      </c>
      <c r="E7" s="57">
        <v>1140486100</v>
      </c>
      <c r="F7" s="57">
        <v>6512</v>
      </c>
      <c r="G7" s="57">
        <v>1132514500</v>
      </c>
      <c r="H7" s="57">
        <v>6462</v>
      </c>
      <c r="I7" s="57">
        <f>E7-G7</f>
        <v>7971600</v>
      </c>
      <c r="J7" s="57">
        <f>F7-H7</f>
        <v>50</v>
      </c>
    </row>
    <row r="8" spans="1:10" s="28" customFormat="1" ht="19.5" customHeight="1" x14ac:dyDescent="0.15">
      <c r="A8" s="99" t="s">
        <v>150</v>
      </c>
      <c r="B8" s="371" t="s">
        <v>94</v>
      </c>
      <c r="C8" s="372"/>
      <c r="D8" s="123">
        <f t="shared" ref="D8:J8" si="0">D4+D7</f>
        <v>17603144000</v>
      </c>
      <c r="E8" s="123">
        <f t="shared" si="0"/>
        <v>17923423276</v>
      </c>
      <c r="F8" s="123">
        <f t="shared" si="0"/>
        <v>130998</v>
      </c>
      <c r="G8" s="123">
        <f t="shared" si="0"/>
        <v>17793320812</v>
      </c>
      <c r="H8" s="123">
        <f>H4+H7</f>
        <v>128696</v>
      </c>
      <c r="I8" s="123">
        <f>I4+I7</f>
        <v>129842680</v>
      </c>
      <c r="J8" s="123">
        <f t="shared" si="0"/>
        <v>2294</v>
      </c>
    </row>
    <row r="9" spans="1:10" s="27" customFormat="1" ht="19.5" customHeight="1" x14ac:dyDescent="0.15">
      <c r="A9" s="168" t="s">
        <v>158</v>
      </c>
      <c r="B9" s="350" t="s">
        <v>106</v>
      </c>
      <c r="C9" s="351"/>
      <c r="D9" s="169">
        <v>16589493000</v>
      </c>
      <c r="E9" s="169">
        <v>17518252025</v>
      </c>
      <c r="F9" s="169">
        <v>126314</v>
      </c>
      <c r="G9" s="169">
        <v>17362542974</v>
      </c>
      <c r="H9" s="169">
        <v>124070</v>
      </c>
      <c r="I9" s="169">
        <v>155596491</v>
      </c>
      <c r="J9" s="169">
        <v>2240</v>
      </c>
    </row>
    <row r="10" spans="1:10" s="27" customFormat="1" ht="17.25" customHeight="1" x14ac:dyDescent="0.15">
      <c r="A10" s="58" t="s">
        <v>159</v>
      </c>
      <c r="B10" s="59"/>
      <c r="C10" s="58" t="s">
        <v>111</v>
      </c>
      <c r="D10" s="118" t="s">
        <v>156</v>
      </c>
      <c r="E10" s="57">
        <v>4750869744</v>
      </c>
      <c r="F10" s="57">
        <v>49701</v>
      </c>
      <c r="G10" s="57">
        <v>4628791056</v>
      </c>
      <c r="H10" s="57">
        <v>47744</v>
      </c>
      <c r="I10" s="57">
        <v>121966128</v>
      </c>
      <c r="J10" s="57">
        <v>1953</v>
      </c>
    </row>
    <row r="11" spans="1:10" s="27" customFormat="1" ht="17.25" customHeight="1" x14ac:dyDescent="0.15">
      <c r="A11" s="58">
        <v>4</v>
      </c>
      <c r="B11" s="59"/>
      <c r="C11" s="58" t="s">
        <v>112</v>
      </c>
      <c r="D11" s="118" t="s">
        <v>156</v>
      </c>
      <c r="E11" s="57">
        <v>12767382281</v>
      </c>
      <c r="F11" s="57">
        <v>76613</v>
      </c>
      <c r="G11" s="57">
        <v>12733751918</v>
      </c>
      <c r="H11" s="57">
        <v>76326</v>
      </c>
      <c r="I11" s="57">
        <v>33630363</v>
      </c>
      <c r="J11" s="57">
        <v>287</v>
      </c>
    </row>
    <row r="12" spans="1:10" s="27" customFormat="1" ht="19.5" customHeight="1" x14ac:dyDescent="0.15">
      <c r="A12" s="58" t="s">
        <v>149</v>
      </c>
      <c r="B12" s="348" t="s">
        <v>107</v>
      </c>
      <c r="C12" s="349"/>
      <c r="D12" s="116">
        <v>1110123000</v>
      </c>
      <c r="E12" s="57">
        <v>1265234100</v>
      </c>
      <c r="F12" s="57">
        <v>4970</v>
      </c>
      <c r="G12" s="57">
        <v>1259392846</v>
      </c>
      <c r="H12" s="57">
        <v>4905</v>
      </c>
      <c r="I12" s="57">
        <v>5791254</v>
      </c>
      <c r="J12" s="57">
        <v>64</v>
      </c>
    </row>
    <row r="13" spans="1:10" s="27" customFormat="1" ht="19.5" customHeight="1" x14ac:dyDescent="0.15">
      <c r="A13" s="99" t="s">
        <v>150</v>
      </c>
      <c r="B13" s="371" t="s">
        <v>94</v>
      </c>
      <c r="C13" s="372"/>
      <c r="D13" s="123">
        <f t="shared" ref="D13:J13" si="1">D9+D12</f>
        <v>17699616000</v>
      </c>
      <c r="E13" s="123">
        <f t="shared" si="1"/>
        <v>18783486125</v>
      </c>
      <c r="F13" s="123">
        <f t="shared" si="1"/>
        <v>131284</v>
      </c>
      <c r="G13" s="123">
        <f>G9+G12</f>
        <v>18621935820</v>
      </c>
      <c r="H13" s="123">
        <f t="shared" si="1"/>
        <v>128975</v>
      </c>
      <c r="I13" s="123">
        <f t="shared" si="1"/>
        <v>161387745</v>
      </c>
      <c r="J13" s="123">
        <f t="shared" si="1"/>
        <v>2304</v>
      </c>
    </row>
    <row r="14" spans="1:10" s="27" customFormat="1" ht="19.5" customHeight="1" x14ac:dyDescent="0.15">
      <c r="A14" s="214" t="s">
        <v>158</v>
      </c>
      <c r="B14" s="363" t="s">
        <v>106</v>
      </c>
      <c r="C14" s="364"/>
      <c r="D14" s="191">
        <v>16847238000</v>
      </c>
      <c r="E14" s="191">
        <f t="shared" ref="E14:J14" si="2">SUM(E15:E16)</f>
        <v>17908880045</v>
      </c>
      <c r="F14" s="191">
        <f t="shared" si="2"/>
        <v>127820</v>
      </c>
      <c r="G14" s="191">
        <f t="shared" si="2"/>
        <v>17781096237</v>
      </c>
      <c r="H14" s="191">
        <f t="shared" si="2"/>
        <v>125466</v>
      </c>
      <c r="I14" s="191">
        <f t="shared" si="2"/>
        <v>127543868</v>
      </c>
      <c r="J14" s="191">
        <f t="shared" si="2"/>
        <v>2349</v>
      </c>
    </row>
    <row r="15" spans="1:10" s="27" customFormat="1" ht="17.25" customHeight="1" x14ac:dyDescent="0.15">
      <c r="A15" s="214" t="s">
        <v>159</v>
      </c>
      <c r="B15" s="215"/>
      <c r="C15" s="214" t="s">
        <v>111</v>
      </c>
      <c r="D15" s="192" t="s">
        <v>146</v>
      </c>
      <c r="E15" s="191">
        <v>4608469912</v>
      </c>
      <c r="F15" s="191">
        <v>50281</v>
      </c>
      <c r="G15" s="191">
        <v>4494310137</v>
      </c>
      <c r="H15" s="191">
        <v>48233</v>
      </c>
      <c r="I15" s="191">
        <v>113919835</v>
      </c>
      <c r="J15" s="191">
        <v>2043</v>
      </c>
    </row>
    <row r="16" spans="1:10" s="27" customFormat="1" ht="17.25" customHeight="1" x14ac:dyDescent="0.15">
      <c r="A16" s="214">
        <v>5</v>
      </c>
      <c r="B16" s="215"/>
      <c r="C16" s="214" t="s">
        <v>112</v>
      </c>
      <c r="D16" s="192" t="s">
        <v>146</v>
      </c>
      <c r="E16" s="191">
        <v>13300410133</v>
      </c>
      <c r="F16" s="191">
        <v>77539</v>
      </c>
      <c r="G16" s="191">
        <v>13286786100</v>
      </c>
      <c r="H16" s="191">
        <v>77233</v>
      </c>
      <c r="I16" s="191">
        <v>13624033</v>
      </c>
      <c r="J16" s="191">
        <v>306</v>
      </c>
    </row>
    <row r="17" spans="1:10" s="27" customFormat="1" ht="19.5" customHeight="1" x14ac:dyDescent="0.15">
      <c r="A17" s="214" t="s">
        <v>149</v>
      </c>
      <c r="B17" s="363" t="s">
        <v>107</v>
      </c>
      <c r="C17" s="364"/>
      <c r="D17" s="193">
        <v>1143643000</v>
      </c>
      <c r="E17" s="191">
        <v>1312617600</v>
      </c>
      <c r="F17" s="191">
        <v>5116</v>
      </c>
      <c r="G17" s="191">
        <v>1291270578</v>
      </c>
      <c r="H17" s="191">
        <v>5042</v>
      </c>
      <c r="I17" s="191">
        <v>21347022</v>
      </c>
      <c r="J17" s="191">
        <v>74</v>
      </c>
    </row>
    <row r="18" spans="1:10" s="27" customFormat="1" ht="19.5" customHeight="1" thickBot="1" x14ac:dyDescent="0.2">
      <c r="A18" s="216" t="s">
        <v>150</v>
      </c>
      <c r="B18" s="365" t="s">
        <v>94</v>
      </c>
      <c r="C18" s="366"/>
      <c r="D18" s="217">
        <f t="shared" ref="D18:F18" si="3">D14+D17</f>
        <v>17990881000</v>
      </c>
      <c r="E18" s="217">
        <f t="shared" si="3"/>
        <v>19221497645</v>
      </c>
      <c r="F18" s="217">
        <f t="shared" si="3"/>
        <v>132936</v>
      </c>
      <c r="G18" s="217">
        <f>G14+G17</f>
        <v>19072366815</v>
      </c>
      <c r="H18" s="217">
        <f t="shared" ref="H18:J18" si="4">H14+H17</f>
        <v>130508</v>
      </c>
      <c r="I18" s="217">
        <f t="shared" si="4"/>
        <v>148890890</v>
      </c>
      <c r="J18" s="217">
        <f t="shared" si="4"/>
        <v>2423</v>
      </c>
    </row>
    <row r="19" spans="1:10" ht="18" customHeight="1" thickTop="1" x14ac:dyDescent="0.15">
      <c r="A19" s="21" t="s">
        <v>140</v>
      </c>
      <c r="B19" s="12"/>
      <c r="C19" s="12"/>
      <c r="D19" s="12"/>
      <c r="E19" s="12"/>
      <c r="F19" s="12"/>
      <c r="G19" s="12"/>
      <c r="H19" s="12"/>
      <c r="I19" s="12"/>
      <c r="J19" s="12"/>
    </row>
    <row r="20" spans="1:10" ht="24" customHeight="1" x14ac:dyDescent="0.15">
      <c r="A20" s="12"/>
      <c r="B20" s="12"/>
      <c r="C20" s="12"/>
      <c r="D20" s="12"/>
      <c r="E20" s="12"/>
      <c r="F20" s="12"/>
      <c r="G20" s="12"/>
      <c r="H20" s="12"/>
      <c r="I20" s="12"/>
      <c r="J20" s="12"/>
    </row>
    <row r="21" spans="1:10" s="26" customFormat="1" ht="27" customHeight="1" thickBot="1" x14ac:dyDescent="0.2">
      <c r="A21" s="25" t="s">
        <v>205</v>
      </c>
      <c r="B21" s="29"/>
      <c r="C21" s="29"/>
      <c r="D21" s="29"/>
      <c r="E21" s="29"/>
      <c r="F21" s="29"/>
      <c r="G21" s="29"/>
      <c r="H21" s="29"/>
      <c r="I21" s="29"/>
      <c r="J21" s="29"/>
    </row>
    <row r="22" spans="1:10" ht="19.5" customHeight="1" thickTop="1" x14ac:dyDescent="0.15">
      <c r="A22" s="356" t="s">
        <v>14</v>
      </c>
      <c r="B22" s="357"/>
      <c r="C22" s="357"/>
      <c r="D22" s="356" t="s">
        <v>10</v>
      </c>
      <c r="E22" s="352" t="s">
        <v>8</v>
      </c>
      <c r="F22" s="352"/>
      <c r="G22" s="352" t="s">
        <v>7</v>
      </c>
      <c r="H22" s="352"/>
      <c r="I22" s="352" t="s">
        <v>9</v>
      </c>
      <c r="J22" s="353"/>
    </row>
    <row r="23" spans="1:10" ht="19.5" customHeight="1" x14ac:dyDescent="0.15">
      <c r="A23" s="358"/>
      <c r="B23" s="359"/>
      <c r="C23" s="359"/>
      <c r="D23" s="358"/>
      <c r="E23" s="113" t="s">
        <v>11</v>
      </c>
      <c r="F23" s="113" t="s">
        <v>12</v>
      </c>
      <c r="G23" s="113" t="s">
        <v>13</v>
      </c>
      <c r="H23" s="113" t="s">
        <v>12</v>
      </c>
      <c r="I23" s="113" t="s">
        <v>13</v>
      </c>
      <c r="J23" s="56" t="s">
        <v>12</v>
      </c>
    </row>
    <row r="24" spans="1:10" s="27" customFormat="1" ht="20.25" customHeight="1" x14ac:dyDescent="0.15">
      <c r="A24" s="119" t="s">
        <v>158</v>
      </c>
      <c r="B24" s="360" t="s">
        <v>0</v>
      </c>
      <c r="C24" s="355"/>
      <c r="D24" s="57">
        <f t="shared" ref="D24:I24" si="5">SUM(D25:D27)</f>
        <v>13704598000</v>
      </c>
      <c r="E24" s="57">
        <f t="shared" si="5"/>
        <v>13959349800</v>
      </c>
      <c r="F24" s="57">
        <f t="shared" si="5"/>
        <v>88659</v>
      </c>
      <c r="G24" s="57">
        <f t="shared" si="5"/>
        <v>13896841945</v>
      </c>
      <c r="H24" s="57">
        <v>87559</v>
      </c>
      <c r="I24" s="57">
        <f t="shared" si="5"/>
        <v>62455455</v>
      </c>
      <c r="J24" s="57">
        <f>F24-H24-6</f>
        <v>1094</v>
      </c>
    </row>
    <row r="25" spans="1:10" s="27" customFormat="1" ht="17.25" customHeight="1" x14ac:dyDescent="0.15">
      <c r="A25" s="119" t="s">
        <v>159</v>
      </c>
      <c r="B25" s="120"/>
      <c r="C25" s="119" t="s">
        <v>108</v>
      </c>
      <c r="D25" s="116">
        <v>12185233000</v>
      </c>
      <c r="E25" s="57">
        <v>12411704100</v>
      </c>
      <c r="F25" s="57">
        <v>86775</v>
      </c>
      <c r="G25" s="57">
        <v>12355775045</v>
      </c>
      <c r="H25" s="117" t="s">
        <v>146</v>
      </c>
      <c r="I25" s="57">
        <f>E25-G25-52400</f>
        <v>55876655</v>
      </c>
      <c r="J25" s="117" t="s">
        <v>146</v>
      </c>
    </row>
    <row r="26" spans="1:10" s="27" customFormat="1" ht="17.25" customHeight="1" x14ac:dyDescent="0.15">
      <c r="A26" s="119">
        <v>3</v>
      </c>
      <c r="B26" s="120"/>
      <c r="C26" s="119" t="s">
        <v>109</v>
      </c>
      <c r="D26" s="116">
        <v>1430936000</v>
      </c>
      <c r="E26" s="57">
        <v>1459216700</v>
      </c>
      <c r="F26" s="57">
        <v>1882</v>
      </c>
      <c r="G26" s="57">
        <v>1452637900</v>
      </c>
      <c r="H26" s="117" t="s">
        <v>146</v>
      </c>
      <c r="I26" s="57">
        <f>E26-G26</f>
        <v>6578800</v>
      </c>
      <c r="J26" s="117" t="s">
        <v>146</v>
      </c>
    </row>
    <row r="27" spans="1:10" s="27" customFormat="1" ht="20.25" customHeight="1" x14ac:dyDescent="0.15">
      <c r="A27" s="119" t="s">
        <v>149</v>
      </c>
      <c r="B27" s="120"/>
      <c r="C27" s="119" t="s">
        <v>138</v>
      </c>
      <c r="D27" s="116">
        <v>88429000</v>
      </c>
      <c r="E27" s="57">
        <v>88429000</v>
      </c>
      <c r="F27" s="57">
        <v>2</v>
      </c>
      <c r="G27" s="57">
        <v>88429000</v>
      </c>
      <c r="H27" s="57">
        <v>2</v>
      </c>
      <c r="I27" s="57">
        <v>0</v>
      </c>
      <c r="J27" s="57">
        <v>0</v>
      </c>
    </row>
    <row r="28" spans="1:10" s="27" customFormat="1" ht="20.25" customHeight="1" x14ac:dyDescent="0.15">
      <c r="A28" s="119" t="s">
        <v>150</v>
      </c>
      <c r="B28" s="354" t="s">
        <v>4</v>
      </c>
      <c r="C28" s="355"/>
      <c r="D28" s="116">
        <v>3334688000</v>
      </c>
      <c r="E28" s="57">
        <v>3375231400</v>
      </c>
      <c r="F28" s="121" t="s">
        <v>146</v>
      </c>
      <c r="G28" s="57">
        <v>3360016100</v>
      </c>
      <c r="H28" s="117" t="s">
        <v>146</v>
      </c>
      <c r="I28" s="57">
        <f>E28-G28-12800</f>
        <v>15202500</v>
      </c>
      <c r="J28" s="117" t="s">
        <v>146</v>
      </c>
    </row>
    <row r="29" spans="1:10" s="27" customFormat="1" ht="20.25" customHeight="1" x14ac:dyDescent="0.15">
      <c r="A29" s="122"/>
      <c r="B29" s="361" t="s">
        <v>94</v>
      </c>
      <c r="C29" s="362"/>
      <c r="D29" s="123">
        <f>D24+D28</f>
        <v>17039286000</v>
      </c>
      <c r="E29" s="123">
        <f>E24+E28</f>
        <v>17334581200</v>
      </c>
      <c r="F29" s="123">
        <f>F24</f>
        <v>88659</v>
      </c>
      <c r="G29" s="123">
        <f>G24+G28</f>
        <v>17256858045</v>
      </c>
      <c r="H29" s="123">
        <f>H24</f>
        <v>87559</v>
      </c>
      <c r="I29" s="123">
        <f>I24+I28</f>
        <v>77657955</v>
      </c>
      <c r="J29" s="123">
        <f>J24</f>
        <v>1094</v>
      </c>
    </row>
    <row r="30" spans="1:10" ht="20.25" customHeight="1" x14ac:dyDescent="0.15">
      <c r="A30" s="119" t="s">
        <v>158</v>
      </c>
      <c r="B30" s="354" t="s">
        <v>0</v>
      </c>
      <c r="C30" s="355"/>
      <c r="D30" s="57">
        <v>14184767000</v>
      </c>
      <c r="E30" s="57">
        <v>14457149400</v>
      </c>
      <c r="F30" s="57">
        <v>89627</v>
      </c>
      <c r="G30" s="57">
        <v>14392007258</v>
      </c>
      <c r="H30" s="57">
        <v>88403</v>
      </c>
      <c r="I30" s="57">
        <v>65135442</v>
      </c>
      <c r="J30" s="57">
        <v>1219</v>
      </c>
    </row>
    <row r="31" spans="1:10" ht="17.25" customHeight="1" x14ac:dyDescent="0.15">
      <c r="A31" s="119" t="s">
        <v>159</v>
      </c>
      <c r="B31" s="120"/>
      <c r="C31" s="119" t="s">
        <v>108</v>
      </c>
      <c r="D31" s="116">
        <v>12645270000</v>
      </c>
      <c r="E31" s="57">
        <v>12837917600</v>
      </c>
      <c r="F31" s="57">
        <v>87520</v>
      </c>
      <c r="G31" s="57">
        <v>12779734658</v>
      </c>
      <c r="H31" s="117" t="s">
        <v>156</v>
      </c>
      <c r="I31" s="57">
        <v>58176242</v>
      </c>
      <c r="J31" s="117" t="s">
        <v>156</v>
      </c>
    </row>
    <row r="32" spans="1:10" ht="17.25" customHeight="1" x14ac:dyDescent="0.15">
      <c r="A32" s="119">
        <v>4</v>
      </c>
      <c r="B32" s="120"/>
      <c r="C32" s="119" t="s">
        <v>109</v>
      </c>
      <c r="D32" s="116">
        <v>1452172000</v>
      </c>
      <c r="E32" s="57">
        <v>1531906700</v>
      </c>
      <c r="F32" s="57">
        <v>2105</v>
      </c>
      <c r="G32" s="57">
        <v>1524947500</v>
      </c>
      <c r="H32" s="117" t="s">
        <v>156</v>
      </c>
      <c r="I32" s="57">
        <v>6959200</v>
      </c>
      <c r="J32" s="117" t="s">
        <v>156</v>
      </c>
    </row>
    <row r="33" spans="1:10" ht="17.25" customHeight="1" x14ac:dyDescent="0.15">
      <c r="A33" s="119" t="s">
        <v>149</v>
      </c>
      <c r="B33" s="120"/>
      <c r="C33" s="119" t="s">
        <v>138</v>
      </c>
      <c r="D33" s="116">
        <v>87325000</v>
      </c>
      <c r="E33" s="57">
        <v>87325100</v>
      </c>
      <c r="F33" s="57">
        <v>2</v>
      </c>
      <c r="G33" s="57">
        <v>87325100</v>
      </c>
      <c r="H33" s="57">
        <v>2</v>
      </c>
      <c r="I33" s="57">
        <v>0</v>
      </c>
      <c r="J33" s="57">
        <v>0</v>
      </c>
    </row>
    <row r="34" spans="1:10" ht="20.25" customHeight="1" x14ac:dyDescent="0.15">
      <c r="A34" s="119" t="s">
        <v>150</v>
      </c>
      <c r="B34" s="354" t="s">
        <v>4</v>
      </c>
      <c r="C34" s="355"/>
      <c r="D34" s="116">
        <v>3431398000</v>
      </c>
      <c r="E34" s="57">
        <v>3480574800</v>
      </c>
      <c r="F34" s="121">
        <v>84140</v>
      </c>
      <c r="G34" s="57">
        <v>3464773700</v>
      </c>
      <c r="H34" s="117" t="s">
        <v>156</v>
      </c>
      <c r="I34" s="57">
        <v>15799500</v>
      </c>
      <c r="J34" s="117" t="s">
        <v>156</v>
      </c>
    </row>
    <row r="35" spans="1:10" ht="20.25" customHeight="1" x14ac:dyDescent="0.15">
      <c r="A35" s="122"/>
      <c r="B35" s="361" t="s">
        <v>94</v>
      </c>
      <c r="C35" s="362"/>
      <c r="D35" s="167">
        <f>D30+D34</f>
        <v>17616165000</v>
      </c>
      <c r="E35" s="123">
        <f>E30+E34</f>
        <v>17937724200</v>
      </c>
      <c r="F35" s="123">
        <f>F30+F34</f>
        <v>173767</v>
      </c>
      <c r="G35" s="123">
        <f>G30+G34</f>
        <v>17856780958</v>
      </c>
      <c r="H35" s="123">
        <f>H30</f>
        <v>88403</v>
      </c>
      <c r="I35" s="123">
        <f>I30+I34</f>
        <v>80934942</v>
      </c>
      <c r="J35" s="123">
        <f>J30</f>
        <v>1219</v>
      </c>
    </row>
    <row r="36" spans="1:10" ht="20.25" customHeight="1" x14ac:dyDescent="0.15">
      <c r="A36" s="277" t="s">
        <v>158</v>
      </c>
      <c r="B36" s="367" t="s">
        <v>0</v>
      </c>
      <c r="C36" s="368"/>
      <c r="D36" s="191">
        <f>SUM(D37:D39)</f>
        <v>14474299000</v>
      </c>
      <c r="E36" s="191">
        <f>SUM(E37:E39)</f>
        <v>14722683200</v>
      </c>
      <c r="F36" s="191">
        <f>SUM(F37:F39)</f>
        <v>90257</v>
      </c>
      <c r="G36" s="191">
        <f t="shared" ref="G36" si="6">SUM(G37:G39)</f>
        <v>14662498309</v>
      </c>
      <c r="H36" s="191">
        <v>89120</v>
      </c>
      <c r="I36" s="191">
        <f>SUM(I37:I39)</f>
        <v>60184891</v>
      </c>
      <c r="J36" s="191">
        <v>1137</v>
      </c>
    </row>
    <row r="37" spans="1:10" ht="17.25" customHeight="1" x14ac:dyDescent="0.15">
      <c r="A37" s="277" t="s">
        <v>159</v>
      </c>
      <c r="B37" s="278"/>
      <c r="C37" s="277" t="s">
        <v>108</v>
      </c>
      <c r="D37" s="193">
        <v>12919522000</v>
      </c>
      <c r="E37" s="191">
        <v>13099192700</v>
      </c>
      <c r="F37" s="191">
        <v>88127</v>
      </c>
      <c r="G37" s="191">
        <v>13045366109</v>
      </c>
      <c r="H37" s="209" t="s">
        <v>218</v>
      </c>
      <c r="I37" s="191">
        <v>53826591</v>
      </c>
      <c r="J37" s="209" t="s">
        <v>218</v>
      </c>
    </row>
    <row r="38" spans="1:10" ht="17.25" customHeight="1" x14ac:dyDescent="0.15">
      <c r="A38" s="277">
        <v>5</v>
      </c>
      <c r="B38" s="278"/>
      <c r="C38" s="277" t="s">
        <v>109</v>
      </c>
      <c r="D38" s="193">
        <v>1479422000</v>
      </c>
      <c r="E38" s="191">
        <v>1548134600</v>
      </c>
      <c r="F38" s="191">
        <v>2128</v>
      </c>
      <c r="G38" s="191">
        <v>1541776300</v>
      </c>
      <c r="H38" s="209" t="s">
        <v>219</v>
      </c>
      <c r="I38" s="191">
        <v>6358300</v>
      </c>
      <c r="J38" s="209" t="s">
        <v>218</v>
      </c>
    </row>
    <row r="39" spans="1:10" ht="17.25" customHeight="1" x14ac:dyDescent="0.15">
      <c r="A39" s="277" t="s">
        <v>149</v>
      </c>
      <c r="B39" s="278"/>
      <c r="C39" s="277" t="s">
        <v>138</v>
      </c>
      <c r="D39" s="193">
        <v>75355000</v>
      </c>
      <c r="E39" s="191">
        <v>75355900</v>
      </c>
      <c r="F39" s="191">
        <v>2</v>
      </c>
      <c r="G39" s="191">
        <v>75355900</v>
      </c>
      <c r="H39" s="191">
        <v>2</v>
      </c>
      <c r="I39" s="191">
        <v>0</v>
      </c>
      <c r="J39" s="191">
        <v>0</v>
      </c>
    </row>
    <row r="40" spans="1:10" ht="20.25" customHeight="1" x14ac:dyDescent="0.15">
      <c r="A40" s="277" t="s">
        <v>150</v>
      </c>
      <c r="B40" s="367" t="s">
        <v>4</v>
      </c>
      <c r="C40" s="368"/>
      <c r="D40" s="193">
        <v>3499713000</v>
      </c>
      <c r="E40" s="191">
        <v>3539097300</v>
      </c>
      <c r="F40" s="279">
        <v>84735</v>
      </c>
      <c r="G40" s="191">
        <v>3524554300</v>
      </c>
      <c r="H40" s="209" t="s">
        <v>218</v>
      </c>
      <c r="I40" s="191">
        <v>14543000</v>
      </c>
      <c r="J40" s="209" t="s">
        <v>218</v>
      </c>
    </row>
    <row r="41" spans="1:10" ht="20.25" customHeight="1" thickBot="1" x14ac:dyDescent="0.2">
      <c r="A41" s="280"/>
      <c r="B41" s="369" t="s">
        <v>94</v>
      </c>
      <c r="C41" s="370"/>
      <c r="D41" s="281">
        <f>D36+D40</f>
        <v>17974012000</v>
      </c>
      <c r="E41" s="217">
        <f>E36+E40</f>
        <v>18261780500</v>
      </c>
      <c r="F41" s="217">
        <f>F36+F40</f>
        <v>174992</v>
      </c>
      <c r="G41" s="217">
        <f>G36+G40</f>
        <v>18187052609</v>
      </c>
      <c r="H41" s="217">
        <f>H36</f>
        <v>89120</v>
      </c>
      <c r="I41" s="217">
        <f>I36+I40</f>
        <v>74727891</v>
      </c>
      <c r="J41" s="217">
        <f>J36</f>
        <v>1137</v>
      </c>
    </row>
    <row r="42" spans="1:10" ht="18" customHeight="1" thickTop="1" x14ac:dyDescent="0.15">
      <c r="A42" s="21" t="s">
        <v>140</v>
      </c>
    </row>
  </sheetData>
  <mergeCells count="28">
    <mergeCell ref="B36:C36"/>
    <mergeCell ref="B40:C40"/>
    <mergeCell ref="B41:C41"/>
    <mergeCell ref="I2:J2"/>
    <mergeCell ref="B8:C8"/>
    <mergeCell ref="D2:D3"/>
    <mergeCell ref="E2:F2"/>
    <mergeCell ref="G2:H2"/>
    <mergeCell ref="B4:C4"/>
    <mergeCell ref="B7:C7"/>
    <mergeCell ref="A2:C3"/>
    <mergeCell ref="B34:C34"/>
    <mergeCell ref="B13:C13"/>
    <mergeCell ref="B35:C35"/>
    <mergeCell ref="D22:D23"/>
    <mergeCell ref="E22:F22"/>
    <mergeCell ref="B12:C12"/>
    <mergeCell ref="B9:C9"/>
    <mergeCell ref="I22:J22"/>
    <mergeCell ref="B30:C30"/>
    <mergeCell ref="G22:H22"/>
    <mergeCell ref="A22:C23"/>
    <mergeCell ref="B24:C24"/>
    <mergeCell ref="B28:C28"/>
    <mergeCell ref="B29:C29"/>
    <mergeCell ref="B14:C14"/>
    <mergeCell ref="B17:C17"/>
    <mergeCell ref="B18:C18"/>
  </mergeCells>
  <phoneticPr fontId="4"/>
  <pageMargins left="0.59055118110236227" right="0.59055118110236227" top="0.86614173228346458" bottom="0.55118110236220474" header="0.39370078740157483" footer="0.2362204724409449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zoomScaleNormal="100" zoomScaleSheetLayoutView="100" workbookViewId="0">
      <selection activeCell="D29" sqref="D29"/>
    </sheetView>
  </sheetViews>
  <sheetFormatPr defaultRowHeight="13.5" x14ac:dyDescent="0.15"/>
  <cols>
    <col min="1" max="1" width="4.625" style="13" customWidth="1"/>
    <col min="2" max="2" width="8.625" style="13" customWidth="1"/>
    <col min="3" max="4" width="10.625" style="27" customWidth="1"/>
    <col min="5" max="5" width="9" style="28" bestFit="1" customWidth="1"/>
    <col min="6" max="7" width="8.625" style="27" customWidth="1"/>
    <col min="8" max="8" width="8.625" style="28" customWidth="1"/>
    <col min="9" max="10" width="8.625" style="27" customWidth="1"/>
    <col min="11" max="11" width="8.625" style="28" customWidth="1"/>
    <col min="12" max="16384" width="9" style="13"/>
  </cols>
  <sheetData>
    <row r="1" spans="1:11" s="26" customFormat="1" ht="27" customHeight="1" x14ac:dyDescent="0.15">
      <c r="A1" s="25" t="s">
        <v>206</v>
      </c>
      <c r="C1" s="27"/>
      <c r="D1" s="27"/>
      <c r="E1" s="28"/>
      <c r="F1" s="27"/>
      <c r="G1" s="27"/>
      <c r="H1" s="28"/>
      <c r="I1" s="27"/>
      <c r="J1" s="27"/>
      <c r="K1" s="28"/>
    </row>
    <row r="2" spans="1:11" ht="15" customHeight="1" thickBot="1" x14ac:dyDescent="0.2">
      <c r="A2" s="30"/>
      <c r="I2" s="376" t="s">
        <v>170</v>
      </c>
      <c r="J2" s="376"/>
      <c r="K2" s="376"/>
    </row>
    <row r="3" spans="1:11" ht="53.25" customHeight="1" thickTop="1" x14ac:dyDescent="0.15">
      <c r="A3" s="377" t="s">
        <v>91</v>
      </c>
      <c r="B3" s="378"/>
      <c r="C3" s="381" t="s">
        <v>113</v>
      </c>
      <c r="D3" s="382"/>
      <c r="E3" s="383"/>
      <c r="F3" s="384" t="s">
        <v>114</v>
      </c>
      <c r="G3" s="384"/>
      <c r="H3" s="384"/>
      <c r="I3" s="384" t="s">
        <v>118</v>
      </c>
      <c r="J3" s="384"/>
      <c r="K3" s="384"/>
    </row>
    <row r="4" spans="1:11" ht="31.5" customHeight="1" x14ac:dyDescent="0.15">
      <c r="A4" s="379"/>
      <c r="B4" s="380"/>
      <c r="C4" s="124" t="s">
        <v>191</v>
      </c>
      <c r="D4" s="125" t="s">
        <v>200</v>
      </c>
      <c r="E4" s="218" t="s">
        <v>216</v>
      </c>
      <c r="F4" s="125" t="s">
        <v>191</v>
      </c>
      <c r="G4" s="125" t="s">
        <v>200</v>
      </c>
      <c r="H4" s="218" t="s">
        <v>216</v>
      </c>
      <c r="I4" s="125" t="s">
        <v>191</v>
      </c>
      <c r="J4" s="125" t="s">
        <v>200</v>
      </c>
      <c r="K4" s="218" t="s">
        <v>216</v>
      </c>
    </row>
    <row r="5" spans="1:11" ht="32.1" customHeight="1" x14ac:dyDescent="0.15">
      <c r="A5" s="386" t="s">
        <v>115</v>
      </c>
      <c r="B5" s="387"/>
      <c r="C5" s="126">
        <v>36531207</v>
      </c>
      <c r="D5" s="126">
        <v>37667734</v>
      </c>
      <c r="E5" s="219">
        <f>E6+E10+E15+E19</f>
        <v>37389730</v>
      </c>
      <c r="F5" s="127">
        <v>100</v>
      </c>
      <c r="G5" s="127">
        <v>100</v>
      </c>
      <c r="H5" s="219">
        <f>H6+H10+H15+H19</f>
        <v>100</v>
      </c>
      <c r="I5" s="128">
        <v>351556</v>
      </c>
      <c r="J5" s="128">
        <v>355624</v>
      </c>
      <c r="K5" s="231">
        <f>K6+K10+K15+K19</f>
        <v>366545</v>
      </c>
    </row>
    <row r="6" spans="1:11" ht="32.1" customHeight="1" x14ac:dyDescent="0.15">
      <c r="A6" s="388" t="s">
        <v>37</v>
      </c>
      <c r="B6" s="129" t="s">
        <v>116</v>
      </c>
      <c r="C6" s="130">
        <v>17479268</v>
      </c>
      <c r="D6" s="130">
        <v>18102054</v>
      </c>
      <c r="E6" s="220">
        <f>SUM(E7:E9)</f>
        <v>17637168</v>
      </c>
      <c r="F6" s="131">
        <v>47.847496525368022</v>
      </c>
      <c r="G6" s="131">
        <v>48.057188680370317</v>
      </c>
      <c r="H6" s="225">
        <f>SUM(H7:H9)</f>
        <v>47.171156357641529</v>
      </c>
      <c r="I6" s="130">
        <v>121072</v>
      </c>
      <c r="J6" s="130">
        <v>123365</v>
      </c>
      <c r="K6" s="220">
        <f>SUM(K7:K9)</f>
        <v>131470</v>
      </c>
    </row>
    <row r="7" spans="1:11" ht="32.1" customHeight="1" x14ac:dyDescent="0.15">
      <c r="A7" s="389"/>
      <c r="B7" s="132" t="s">
        <v>106</v>
      </c>
      <c r="C7" s="130">
        <v>16240864</v>
      </c>
      <c r="D7" s="130">
        <v>16847238</v>
      </c>
      <c r="E7" s="220">
        <v>16348207</v>
      </c>
      <c r="F7" s="133">
        <v>44.457507248528636</v>
      </c>
      <c r="G7" s="133">
        <v>44.725913164832264</v>
      </c>
      <c r="H7" s="226">
        <f>E7/E5*100</f>
        <v>43.723789928410824</v>
      </c>
      <c r="I7" s="130">
        <v>116386</v>
      </c>
      <c r="J7" s="130">
        <v>118389</v>
      </c>
      <c r="K7" s="220">
        <v>126300</v>
      </c>
    </row>
    <row r="8" spans="1:11" ht="32.1" customHeight="1" x14ac:dyDescent="0.15">
      <c r="A8" s="389"/>
      <c r="B8" s="132" t="s">
        <v>107</v>
      </c>
      <c r="C8" s="130">
        <v>1110123</v>
      </c>
      <c r="D8" s="130">
        <v>1143643</v>
      </c>
      <c r="E8" s="220">
        <v>1184105</v>
      </c>
      <c r="F8" s="133">
        <v>3.0388347146591679</v>
      </c>
      <c r="G8" s="133">
        <v>3.0361343212203842</v>
      </c>
      <c r="H8" s="226">
        <f>E8/E5*100</f>
        <v>3.166925784165866</v>
      </c>
      <c r="I8" s="130">
        <v>4686</v>
      </c>
      <c r="J8" s="130">
        <v>4976</v>
      </c>
      <c r="K8" s="220">
        <v>5170</v>
      </c>
    </row>
    <row r="9" spans="1:11" ht="32.1" customHeight="1" x14ac:dyDescent="0.15">
      <c r="A9" s="389"/>
      <c r="B9" s="134" t="s">
        <v>152</v>
      </c>
      <c r="C9" s="130">
        <v>128281</v>
      </c>
      <c r="D9" s="130">
        <v>111173</v>
      </c>
      <c r="E9" s="220">
        <v>104856</v>
      </c>
      <c r="F9" s="135">
        <v>0.35115456218022029</v>
      </c>
      <c r="G9" s="170">
        <v>0.29514119431766189</v>
      </c>
      <c r="H9" s="227">
        <f>E9/E5*100</f>
        <v>0.28044064506483463</v>
      </c>
      <c r="I9" s="136" t="s">
        <v>156</v>
      </c>
      <c r="J9" s="136" t="s">
        <v>156</v>
      </c>
      <c r="K9" s="232" t="s">
        <v>220</v>
      </c>
    </row>
    <row r="10" spans="1:11" ht="32.1" customHeight="1" x14ac:dyDescent="0.15">
      <c r="A10" s="390" t="s">
        <v>0</v>
      </c>
      <c r="B10" s="137" t="s">
        <v>116</v>
      </c>
      <c r="C10" s="138">
        <v>14250525</v>
      </c>
      <c r="D10" s="138">
        <v>14540724</v>
      </c>
      <c r="E10" s="221">
        <f>SUM(E11:E14)</f>
        <v>14686508</v>
      </c>
      <c r="F10" s="131">
        <v>39.009181930397197</v>
      </c>
      <c r="G10" s="131">
        <v>39.067764045909634</v>
      </c>
      <c r="H10" s="225">
        <f>SUM(H11:H14)</f>
        <v>39.279524083217503</v>
      </c>
      <c r="I10" s="138">
        <v>89638</v>
      </c>
      <c r="J10" s="138">
        <v>90268</v>
      </c>
      <c r="K10" s="221">
        <f>SUM(K11:K14)</f>
        <v>91395</v>
      </c>
    </row>
    <row r="11" spans="1:11" ht="32.1" customHeight="1" x14ac:dyDescent="0.15">
      <c r="A11" s="388"/>
      <c r="B11" s="139" t="s">
        <v>108</v>
      </c>
      <c r="C11" s="130">
        <v>12645270</v>
      </c>
      <c r="D11" s="130">
        <v>12919522</v>
      </c>
      <c r="E11" s="220">
        <v>13031290</v>
      </c>
      <c r="F11" s="133">
        <v>34.61498000873609</v>
      </c>
      <c r="G11" s="133">
        <v>34.298644033113327</v>
      </c>
      <c r="H11" s="226">
        <f>E11/E5*100</f>
        <v>34.85259187482766</v>
      </c>
      <c r="I11" s="130">
        <v>87559</v>
      </c>
      <c r="J11" s="130">
        <v>88147</v>
      </c>
      <c r="K11" s="220">
        <v>89253</v>
      </c>
    </row>
    <row r="12" spans="1:11" ht="32.1" customHeight="1" x14ac:dyDescent="0.15">
      <c r="A12" s="388"/>
      <c r="B12" s="139" t="s">
        <v>109</v>
      </c>
      <c r="C12" s="130">
        <v>1452172</v>
      </c>
      <c r="D12" s="130">
        <v>1479422</v>
      </c>
      <c r="E12" s="220">
        <v>1508531</v>
      </c>
      <c r="F12" s="133">
        <v>3.9751547218245484</v>
      </c>
      <c r="G12" s="133">
        <v>3.927557734160489</v>
      </c>
      <c r="H12" s="226">
        <f>E12/E5*100</f>
        <v>4.0346132480764103</v>
      </c>
      <c r="I12" s="130">
        <v>2077</v>
      </c>
      <c r="J12" s="130">
        <v>2119</v>
      </c>
      <c r="K12" s="220">
        <v>2140</v>
      </c>
    </row>
    <row r="13" spans="1:11" ht="32.1" customHeight="1" x14ac:dyDescent="0.15">
      <c r="A13" s="388"/>
      <c r="B13" s="132" t="s">
        <v>185</v>
      </c>
      <c r="C13" s="130">
        <v>87325</v>
      </c>
      <c r="D13" s="130">
        <v>75355</v>
      </c>
      <c r="E13" s="220">
        <v>75732</v>
      </c>
      <c r="F13" s="133">
        <v>0.23904219753812131</v>
      </c>
      <c r="G13" s="133">
        <v>0.44728399990550377</v>
      </c>
      <c r="H13" s="226">
        <f>E13/E5*100</f>
        <v>0.20254759796339794</v>
      </c>
      <c r="I13" s="130">
        <v>2</v>
      </c>
      <c r="J13" s="130">
        <v>2</v>
      </c>
      <c r="K13" s="220">
        <v>2</v>
      </c>
    </row>
    <row r="14" spans="1:11" ht="32.1" customHeight="1" x14ac:dyDescent="0.15">
      <c r="A14" s="391"/>
      <c r="B14" s="134" t="s">
        <v>186</v>
      </c>
      <c r="C14" s="126">
        <v>65758</v>
      </c>
      <c r="D14" s="126">
        <v>66425</v>
      </c>
      <c r="E14" s="219">
        <v>70955</v>
      </c>
      <c r="F14" s="135">
        <v>0.18000500229844582</v>
      </c>
      <c r="G14" s="133">
        <v>0.39427827873031773</v>
      </c>
      <c r="H14" s="226">
        <f>E14/E5*100</f>
        <v>0.18977136235003569</v>
      </c>
      <c r="I14" s="136" t="s">
        <v>156</v>
      </c>
      <c r="J14" s="136" t="s">
        <v>156</v>
      </c>
      <c r="K14" s="232" t="s">
        <v>222</v>
      </c>
    </row>
    <row r="15" spans="1:11" ht="32.1" customHeight="1" x14ac:dyDescent="0.15">
      <c r="A15" s="390" t="s">
        <v>164</v>
      </c>
      <c r="B15" s="137" t="s">
        <v>116</v>
      </c>
      <c r="C15" s="138">
        <v>325463</v>
      </c>
      <c r="D15" s="138">
        <v>351920</v>
      </c>
      <c r="E15" s="221">
        <f>SUM(E16:E18)</f>
        <v>359107</v>
      </c>
      <c r="F15" s="140">
        <v>0.90166996527022825</v>
      </c>
      <c r="G15" s="140">
        <v>0.94295895082745662</v>
      </c>
      <c r="H15" s="228">
        <f>SUM(H16:H18)</f>
        <v>0.96044288097293018</v>
      </c>
      <c r="I15" s="138">
        <v>56687</v>
      </c>
      <c r="J15" s="138">
        <v>57233</v>
      </c>
      <c r="K15" s="221">
        <f>SUM(K16:K18)</f>
        <v>57828</v>
      </c>
    </row>
    <row r="16" spans="1:11" ht="32.1" customHeight="1" x14ac:dyDescent="0.15">
      <c r="A16" s="389"/>
      <c r="B16" s="141" t="s">
        <v>165</v>
      </c>
      <c r="C16" s="130">
        <v>17155</v>
      </c>
      <c r="D16" s="130">
        <v>20982</v>
      </c>
      <c r="E16" s="220">
        <v>19476</v>
      </c>
      <c r="F16" s="133">
        <v>4.6959849971559928E-2</v>
      </c>
      <c r="G16" s="133">
        <v>5.5702846367132151E-2</v>
      </c>
      <c r="H16" s="226">
        <f>E16/E5*100</f>
        <v>5.2089169940515746E-2</v>
      </c>
      <c r="I16" s="142" t="s">
        <v>156</v>
      </c>
      <c r="J16" s="142" t="s">
        <v>156</v>
      </c>
      <c r="K16" s="223" t="s">
        <v>222</v>
      </c>
    </row>
    <row r="17" spans="1:11" ht="32.1" customHeight="1" x14ac:dyDescent="0.15">
      <c r="A17" s="389"/>
      <c r="B17" s="141" t="s">
        <v>166</v>
      </c>
      <c r="C17" s="130">
        <v>305164</v>
      </c>
      <c r="D17" s="130">
        <v>328291</v>
      </c>
      <c r="E17" s="220">
        <v>337246</v>
      </c>
      <c r="F17" s="133">
        <v>0.83535153930172634</v>
      </c>
      <c r="G17" s="133">
        <v>0.87154433022172229</v>
      </c>
      <c r="H17" s="226">
        <f>E17/E5*100</f>
        <v>0.90197495408498529</v>
      </c>
      <c r="I17" s="130">
        <v>56687</v>
      </c>
      <c r="J17" s="130">
        <v>57233</v>
      </c>
      <c r="K17" s="220">
        <v>57828</v>
      </c>
    </row>
    <row r="18" spans="1:11" ht="32.1" customHeight="1" x14ac:dyDescent="0.15">
      <c r="A18" s="392"/>
      <c r="B18" s="134" t="s">
        <v>152</v>
      </c>
      <c r="C18" s="126">
        <v>3144</v>
      </c>
      <c r="D18" s="126">
        <v>2647</v>
      </c>
      <c r="E18" s="219">
        <v>2385</v>
      </c>
      <c r="F18" s="135">
        <v>1.9358575996942035E-2</v>
      </c>
      <c r="G18" s="170">
        <v>1.5711774238602198E-2</v>
      </c>
      <c r="H18" s="226">
        <f>E18/E5*100</f>
        <v>6.3787569474291475E-3</v>
      </c>
      <c r="I18" s="136" t="s">
        <v>156</v>
      </c>
      <c r="J18" s="136" t="s">
        <v>156</v>
      </c>
      <c r="K18" s="232" t="s">
        <v>222</v>
      </c>
    </row>
    <row r="19" spans="1:11" ht="32.1" customHeight="1" x14ac:dyDescent="0.15">
      <c r="A19" s="388" t="s">
        <v>117</v>
      </c>
      <c r="B19" s="129" t="s">
        <v>116</v>
      </c>
      <c r="C19" s="130">
        <v>4475951</v>
      </c>
      <c r="D19" s="130">
        <v>4673036</v>
      </c>
      <c r="E19" s="220">
        <f>SUM(E20:E23)</f>
        <v>4706947</v>
      </c>
      <c r="F19" s="131">
        <v>12.25240381463443</v>
      </c>
      <c r="G19" s="131">
        <v>12.405938727293762</v>
      </c>
      <c r="H19" s="229">
        <f>SUM(H20:H23)</f>
        <v>12.588876678168042</v>
      </c>
      <c r="I19" s="130">
        <v>84159</v>
      </c>
      <c r="J19" s="130">
        <v>84758</v>
      </c>
      <c r="K19" s="220">
        <f>SUM(K20:K23)</f>
        <v>85852</v>
      </c>
    </row>
    <row r="20" spans="1:11" ht="32.1" customHeight="1" x14ac:dyDescent="0.15">
      <c r="A20" s="389"/>
      <c r="B20" s="143" t="s">
        <v>153</v>
      </c>
      <c r="C20" s="144">
        <v>1028664</v>
      </c>
      <c r="D20" s="144">
        <v>1157337</v>
      </c>
      <c r="E20" s="222">
        <v>1142549</v>
      </c>
      <c r="F20" s="133">
        <v>2.815850021051864</v>
      </c>
      <c r="G20" s="133">
        <v>3.0724890432750747</v>
      </c>
      <c r="H20" s="226">
        <f>E20/E5*100</f>
        <v>3.0557829650013519</v>
      </c>
      <c r="I20" s="144">
        <v>7</v>
      </c>
      <c r="J20" s="144">
        <v>7</v>
      </c>
      <c r="K20" s="222">
        <v>7</v>
      </c>
    </row>
    <row r="21" spans="1:11" ht="32.1" customHeight="1" x14ac:dyDescent="0.15">
      <c r="A21" s="389"/>
      <c r="B21" s="145" t="s">
        <v>187</v>
      </c>
      <c r="C21" s="142" t="s">
        <v>156</v>
      </c>
      <c r="D21" s="142" t="s">
        <v>156</v>
      </c>
      <c r="E21" s="223" t="s">
        <v>220</v>
      </c>
      <c r="F21" s="142" t="s">
        <v>156</v>
      </c>
      <c r="G21" s="142" t="s">
        <v>156</v>
      </c>
      <c r="H21" s="223" t="s">
        <v>221</v>
      </c>
      <c r="I21" s="142" t="s">
        <v>156</v>
      </c>
      <c r="J21" s="142" t="s">
        <v>156</v>
      </c>
      <c r="K21" s="223" t="s">
        <v>220</v>
      </c>
    </row>
    <row r="22" spans="1:11" ht="32.1" customHeight="1" x14ac:dyDescent="0.15">
      <c r="A22" s="389"/>
      <c r="B22" s="134" t="s">
        <v>188</v>
      </c>
      <c r="C22" s="130">
        <v>3431398</v>
      </c>
      <c r="D22" s="130">
        <v>3499713</v>
      </c>
      <c r="E22" s="220">
        <v>3547211</v>
      </c>
      <c r="F22" s="133">
        <v>9.3930594737808697</v>
      </c>
      <c r="G22" s="133">
        <v>9.2910101786319288</v>
      </c>
      <c r="H22" s="226">
        <f>E22/E5*100</f>
        <v>9.4871265451769773</v>
      </c>
      <c r="I22" s="130">
        <v>84152</v>
      </c>
      <c r="J22" s="130">
        <v>84751</v>
      </c>
      <c r="K22" s="220">
        <v>85845</v>
      </c>
    </row>
    <row r="23" spans="1:11" ht="32.1" customHeight="1" thickBot="1" x14ac:dyDescent="0.2">
      <c r="A23" s="393"/>
      <c r="B23" s="146" t="s">
        <v>189</v>
      </c>
      <c r="C23" s="147">
        <v>15889</v>
      </c>
      <c r="D23" s="147">
        <v>15986</v>
      </c>
      <c r="E23" s="224">
        <v>17187</v>
      </c>
      <c r="F23" s="148">
        <v>4.3494319801697212E-2</v>
      </c>
      <c r="G23" s="148">
        <v>4.2439505386758863E-2</v>
      </c>
      <c r="H23" s="230">
        <f>E23/E5*100</f>
        <v>4.5967167989712683E-2</v>
      </c>
      <c r="I23" s="149" t="s">
        <v>156</v>
      </c>
      <c r="J23" s="149" t="s">
        <v>156</v>
      </c>
      <c r="K23" s="233" t="s">
        <v>222</v>
      </c>
    </row>
    <row r="24" spans="1:11" ht="14.25" thickTop="1" x14ac:dyDescent="0.15">
      <c r="A24" s="385" t="s">
        <v>154</v>
      </c>
      <c r="B24" s="385"/>
    </row>
  </sheetData>
  <mergeCells count="11">
    <mergeCell ref="A24:B24"/>
    <mergeCell ref="A5:B5"/>
    <mergeCell ref="A6:A9"/>
    <mergeCell ref="A10:A14"/>
    <mergeCell ref="A15:A18"/>
    <mergeCell ref="A19:A23"/>
    <mergeCell ref="I2:K2"/>
    <mergeCell ref="A3:B4"/>
    <mergeCell ref="C3:E3"/>
    <mergeCell ref="F3:H3"/>
    <mergeCell ref="I3:K3"/>
  </mergeCells>
  <phoneticPr fontId="14"/>
  <printOptions horizontalCentered="1"/>
  <pageMargins left="0.27559055118110237" right="0.39370078740157483" top="0.86614173228346458" bottom="0.70866141732283472" header="0.39370078740157483" footer="0.4724409448818898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</vt:i4>
      </vt:variant>
    </vt:vector>
  </HeadingPairs>
  <TitlesOfParts>
    <vt:vector size="13" baseType="lpstr">
      <vt:lpstr>仕切り</vt:lpstr>
      <vt:lpstr>グラフ(155)</vt:lpstr>
      <vt:lpstr>- 156 -</vt:lpstr>
      <vt:lpstr>- 157 -</vt:lpstr>
      <vt:lpstr>- 158 -</vt:lpstr>
      <vt:lpstr>- 159 -</vt:lpstr>
      <vt:lpstr>- 160 -</vt:lpstr>
      <vt:lpstr>- 161- </vt:lpstr>
      <vt:lpstr>- 162 -</vt:lpstr>
      <vt:lpstr>- 163 -</vt:lpstr>
      <vt:lpstr>-164-</vt:lpstr>
      <vt:lpstr>'グラフ(155)'!Print_Area</vt:lpstr>
      <vt:lpstr>仕切り!Print_Area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ばく</dc:creator>
  <cp:lastModifiedBy>Windows ユーザー</cp:lastModifiedBy>
  <cp:lastPrinted>2025-03-18T05:07:18Z</cp:lastPrinted>
  <dcterms:created xsi:type="dcterms:W3CDTF">2001-05-08T04:15:28Z</dcterms:created>
  <dcterms:modified xsi:type="dcterms:W3CDTF">2025-03-21T05:52:26Z</dcterms:modified>
</cp:coreProperties>
</file>