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3 統計担当\61 ホームページ関係\05 統計年報\R6 nenpou\市ホームページ\"/>
    </mc:Choice>
  </mc:AlternateContent>
  <bookViews>
    <workbookView xWindow="-120" yWindow="-120" windowWidth="20730" windowHeight="11040" tabRatio="916"/>
  </bookViews>
  <sheets>
    <sheet name="仕切り" sheetId="113" r:id="rId1"/>
    <sheet name="- 7 -" sheetId="4" r:id="rId2"/>
    <sheet name="- 8 -" sheetId="21" r:id="rId3"/>
    <sheet name="- 9 - " sheetId="114" r:id="rId4"/>
    <sheet name="- 10 -" sheetId="89" r:id="rId5"/>
    <sheet name="- 11 -" sheetId="107" r:id="rId6"/>
    <sheet name="- 12 -" sheetId="108" r:id="rId7"/>
    <sheet name="- 13 -" sheetId="109" r:id="rId8"/>
    <sheet name="-14-" sheetId="85" r:id="rId9"/>
    <sheet name="- 15 -" sheetId="86" r:id="rId10"/>
    <sheet name="- 16 -" sheetId="31" r:id="rId11"/>
    <sheet name="- 17 -" sheetId="37" r:id="rId12"/>
    <sheet name="- 18 -" sheetId="87" r:id="rId13"/>
    <sheet name="- 19 -" sheetId="88" r:id="rId14"/>
    <sheet name="- 20 -" sheetId="96" r:id="rId15"/>
    <sheet name="- 21 -" sheetId="97" r:id="rId16"/>
    <sheet name="- 22 -" sheetId="25" r:id="rId17"/>
    <sheet name="- 23 -" sheetId="32" r:id="rId18"/>
    <sheet name="- 24 -" sheetId="90" r:id="rId19"/>
    <sheet name="- 25 -" sheetId="91" r:id="rId20"/>
    <sheet name="- 26 -" sheetId="92" r:id="rId21"/>
    <sheet name="- 27 -" sheetId="93" r:id="rId22"/>
    <sheet name="- 28 -" sheetId="94" r:id="rId23"/>
    <sheet name="- 29 -" sheetId="95" r:id="rId24"/>
    <sheet name="- 30 -" sheetId="111" r:id="rId25"/>
  </sheets>
  <definedNames>
    <definedName name="Data" localSheetId="10">'- 16 -'!#REF!</definedName>
    <definedName name="Data" localSheetId="11">'- 17 -'!#REF!</definedName>
    <definedName name="Data" localSheetId="12">'- 18 -'!#REF!</definedName>
    <definedName name="Data" localSheetId="13">'- 19 -'!#REF!</definedName>
    <definedName name="Data">#REF!</definedName>
    <definedName name="DataEnd" localSheetId="10">'- 16 -'!#REF!</definedName>
    <definedName name="DataEnd" localSheetId="11">'- 17 -'!#REF!</definedName>
    <definedName name="DataEnd" localSheetId="12">'- 18 -'!#REF!</definedName>
    <definedName name="DataEnd" localSheetId="13">'- 19 -'!#REF!</definedName>
    <definedName name="DataEnd" localSheetId="3">#REF!</definedName>
    <definedName name="DataEnd">#REF!</definedName>
    <definedName name="Hyousoku" localSheetId="10">'- 16 -'!#REF!</definedName>
    <definedName name="Hyousoku" localSheetId="11">'- 17 -'!#REF!</definedName>
    <definedName name="Hyousoku" localSheetId="12">'- 18 -'!#REF!</definedName>
    <definedName name="Hyousoku" localSheetId="13">'- 19 -'!#REF!</definedName>
    <definedName name="Hyousoku">#REF!</definedName>
    <definedName name="HyousokuArea" localSheetId="10">'- 16 -'!#REF!</definedName>
    <definedName name="HyousokuArea" localSheetId="11">'- 17 -'!#REF!</definedName>
    <definedName name="HyousokuArea" localSheetId="12">'- 18 -'!#REF!</definedName>
    <definedName name="HyousokuArea" localSheetId="13">'- 19 -'!#REF!</definedName>
    <definedName name="HyousokuArea">#REF!</definedName>
    <definedName name="HyousokuEnd" localSheetId="10">'- 16 -'!#REF!</definedName>
    <definedName name="HyousokuEnd" localSheetId="11">'- 17 -'!#REF!</definedName>
    <definedName name="HyousokuEnd" localSheetId="12">'- 18 -'!#REF!</definedName>
    <definedName name="HyousokuEnd" localSheetId="13">'- 19 -'!#REF!</definedName>
    <definedName name="HyousokuEnd" localSheetId="3">#REF!</definedName>
    <definedName name="HyousokuEnd">#REF!</definedName>
    <definedName name="Hyoutou" localSheetId="10">'- 16 -'!#REF!</definedName>
    <definedName name="Hyoutou" localSheetId="11">'- 17 -'!#REF!</definedName>
    <definedName name="Hyoutou" localSheetId="12">'- 18 -'!#REF!</definedName>
    <definedName name="Hyoutou" localSheetId="13">'- 19 -'!#REF!</definedName>
    <definedName name="Hyoutou">#REF!</definedName>
    <definedName name="_xlnm.Print_Area" localSheetId="4">'- 10 -'!$A$1:$K$54</definedName>
    <definedName name="_xlnm.Print_Area" localSheetId="10">'- 16 -'!$A$1:$L$50</definedName>
    <definedName name="_xlnm.Print_Area" localSheetId="11">'- 17 -'!$A$1:$L$50</definedName>
    <definedName name="_xlnm.Print_Area" localSheetId="12">'- 18 -'!$A$1:$H$52</definedName>
    <definedName name="_xlnm.Print_Area" localSheetId="13">'- 19 -'!$A$1:$H$52</definedName>
    <definedName name="_xlnm.Print_Area" localSheetId="14">'- 20 -'!$A$1:$K$43</definedName>
    <definedName name="_xlnm.Print_Area" localSheetId="15">'- 21 -'!$A$1:$K$34</definedName>
    <definedName name="_xlnm.Print_Area" localSheetId="16">'- 22 -'!$A$1:$G$30</definedName>
    <definedName name="_xlnm.Print_Area" localSheetId="17">'- 23 -'!$A$1:$P$44</definedName>
    <definedName name="_xlnm.Print_Area" localSheetId="18">'- 24 -'!$A$1:$O$54</definedName>
    <definedName name="_xlnm.Print_Area" localSheetId="19">'- 25 -'!$A$1:$M$53</definedName>
    <definedName name="_xlnm.Print_Area" localSheetId="20">'- 26 -'!$A$1:$O$54</definedName>
    <definedName name="_xlnm.Print_Area" localSheetId="21">'- 27 -'!$A$1:$M$53</definedName>
    <definedName name="_xlnm.Print_Area" localSheetId="22">'- 28 -'!$A$1:$O$47</definedName>
    <definedName name="_xlnm.Print_Area" localSheetId="23">'- 29 -'!$A$1:$M$49</definedName>
    <definedName name="_xlnm.Print_Area" localSheetId="24">'- 30 -'!$A$1:$L$24</definedName>
    <definedName name="_xlnm.Print_Area" localSheetId="1">'- 7 -'!$A$1:$G$51</definedName>
    <definedName name="_xlnm.Print_Area" localSheetId="2">'- 8 -'!$A$1:$G$58</definedName>
    <definedName name="_xlnm.Print_Area" localSheetId="3">'- 9 - '!$A$1:$L$58</definedName>
    <definedName name="_xlnm.Print_Titles" localSheetId="9">'- 15 -'!$2:$3</definedName>
    <definedName name="_xlnm.Print_Titles" localSheetId="10">'- 16 -'!$2:$2</definedName>
    <definedName name="_xlnm.Print_Titles" localSheetId="11">'- 17 -'!$2:$2</definedName>
    <definedName name="_xlnm.Print_Titles" localSheetId="12">'- 18 -'!$3:$4</definedName>
    <definedName name="_xlnm.Print_Titles" localSheetId="13">'- 19 -'!$3:$4</definedName>
    <definedName name="_xlnm.Print_Titles" localSheetId="18">'- 24 -'!$A:$B,'- 24 -'!$1:$4</definedName>
    <definedName name="_xlnm.Print_Titles" localSheetId="20">'- 26 -'!$A:$B,'- 26 -'!$1:$4</definedName>
    <definedName name="_xlnm.Print_Titles" localSheetId="22">'- 28 -'!$A:$B,'- 28 -'!$1:$4</definedName>
    <definedName name="_xlnm.Print_Titles" localSheetId="8">'-14-'!$1:$3</definedName>
    <definedName name="Rangai0" localSheetId="10">'- 16 -'!#REF!</definedName>
    <definedName name="Rangai0" localSheetId="11">'- 17 -'!#REF!</definedName>
    <definedName name="Rangai0" localSheetId="12">'- 18 -'!#REF!</definedName>
    <definedName name="Rangai0" localSheetId="13">'- 19 -'!#REF!</definedName>
    <definedName name="Rangai0">#REF!</definedName>
    <definedName name="Title" localSheetId="10">'- 16 -'!#REF!</definedName>
    <definedName name="Title" localSheetId="11">'- 17 -'!#REF!</definedName>
    <definedName name="Title" localSheetId="12">'- 18 -'!#REF!</definedName>
    <definedName name="Title" localSheetId="13">'- 19 -'!#REF!</definedName>
    <definedName name="Title">#REF!</definedName>
    <definedName name="TitleEnglish" localSheetId="10">'- 16 -'!#REF!</definedName>
    <definedName name="TitleEnglish" localSheetId="11">'- 17 -'!#REF!</definedName>
    <definedName name="TitleEnglish" localSheetId="12">'- 18 -'!#REF!</definedName>
    <definedName name="TitleEnglish" localSheetId="13">'- 19 -'!#REF!</definedName>
    <definedName name="TitleEnglish">#REF!</definedName>
  </definedNames>
  <calcPr calcId="162913"/>
</workbook>
</file>

<file path=xl/calcChain.xml><?xml version="1.0" encoding="utf-8"?>
<calcChain xmlns="http://schemas.openxmlformats.org/spreadsheetml/2006/main">
  <c r="F21" i="88" l="1"/>
  <c r="L23" i="111" l="1"/>
  <c r="K23" i="111"/>
  <c r="J23" i="111"/>
  <c r="I41" i="95" l="1"/>
  <c r="H41" i="95"/>
  <c r="G41" i="95"/>
  <c r="F41" i="95"/>
  <c r="E41" i="95"/>
  <c r="D41" i="95"/>
  <c r="C41" i="95"/>
  <c r="B41" i="95"/>
  <c r="A41" i="95"/>
  <c r="J34" i="95"/>
  <c r="J26" i="93" l="1"/>
  <c r="J33" i="91" l="1"/>
  <c r="O38" i="32" l="1"/>
  <c r="M38" i="32"/>
  <c r="C48" i="87" l="1"/>
  <c r="F55" i="21"/>
  <c r="F47" i="89" l="1"/>
  <c r="I43" i="89"/>
  <c r="I50" i="89" l="1"/>
  <c r="F50" i="89"/>
  <c r="E50" i="89"/>
  <c r="D50" i="89"/>
  <c r="I49" i="89"/>
  <c r="F49" i="89"/>
  <c r="E49" i="89"/>
  <c r="D49" i="89"/>
  <c r="I48" i="89"/>
  <c r="F48" i="89"/>
  <c r="E48" i="89"/>
  <c r="D48" i="89"/>
  <c r="I47" i="89"/>
  <c r="E47" i="89"/>
  <c r="D47" i="89"/>
  <c r="I46" i="89"/>
  <c r="F46" i="89"/>
  <c r="E46" i="89"/>
  <c r="D46" i="89"/>
  <c r="I45" i="89"/>
  <c r="F45" i="89"/>
  <c r="E45" i="89"/>
  <c r="D45" i="89"/>
  <c r="I44" i="89"/>
  <c r="F44" i="89"/>
  <c r="E44" i="89"/>
  <c r="D44" i="89"/>
  <c r="F43" i="89"/>
  <c r="E43" i="89"/>
  <c r="D43" i="89"/>
  <c r="I42" i="89"/>
  <c r="F42" i="89"/>
  <c r="E42" i="89"/>
  <c r="D42" i="89"/>
  <c r="C42" i="89" s="1"/>
  <c r="I41" i="89"/>
  <c r="F41" i="89"/>
  <c r="E41" i="89"/>
  <c r="D41" i="89"/>
  <c r="I40" i="89"/>
  <c r="F40" i="89"/>
  <c r="E40" i="89"/>
  <c r="D40" i="89"/>
  <c r="I39" i="89"/>
  <c r="F39" i="89"/>
  <c r="E39" i="89"/>
  <c r="D39" i="89"/>
  <c r="K36" i="89"/>
  <c r="K37" i="89" s="1"/>
  <c r="J36" i="89"/>
  <c r="J37" i="89" s="1"/>
  <c r="H36" i="89"/>
  <c r="H37" i="89" s="1"/>
  <c r="G36" i="89"/>
  <c r="G37" i="89" s="1"/>
  <c r="E19" i="89"/>
  <c r="E20" i="89"/>
  <c r="E21" i="89"/>
  <c r="E22" i="89"/>
  <c r="E23" i="89"/>
  <c r="E24" i="89"/>
  <c r="E25" i="89"/>
  <c r="E26" i="89"/>
  <c r="E27" i="89"/>
  <c r="E28" i="89"/>
  <c r="E29" i="89"/>
  <c r="E30" i="89"/>
  <c r="D20" i="89"/>
  <c r="D21" i="89"/>
  <c r="D22" i="89"/>
  <c r="D23" i="89"/>
  <c r="D24" i="89"/>
  <c r="D25" i="89"/>
  <c r="D26" i="89"/>
  <c r="D27" i="89"/>
  <c r="D28" i="89"/>
  <c r="D29" i="89"/>
  <c r="C29" i="89" s="1"/>
  <c r="D30" i="89"/>
  <c r="D19" i="89"/>
  <c r="I30" i="89"/>
  <c r="I29" i="89"/>
  <c r="I28" i="89"/>
  <c r="I27" i="89"/>
  <c r="I26" i="89"/>
  <c r="I25" i="89"/>
  <c r="I24" i="89"/>
  <c r="I23" i="89"/>
  <c r="I22" i="89"/>
  <c r="I21" i="89"/>
  <c r="I20" i="89"/>
  <c r="I19" i="89"/>
  <c r="F30" i="89"/>
  <c r="F29" i="89"/>
  <c r="F28" i="89"/>
  <c r="F27" i="89"/>
  <c r="F26" i="89"/>
  <c r="F25" i="89"/>
  <c r="F24" i="89"/>
  <c r="F23" i="89"/>
  <c r="F22" i="89"/>
  <c r="F21" i="89"/>
  <c r="F20" i="89"/>
  <c r="F19" i="89"/>
  <c r="F54" i="21"/>
  <c r="J5" i="91"/>
  <c r="C46" i="90"/>
  <c r="F53" i="21"/>
  <c r="E7" i="96"/>
  <c r="H7" i="96" s="1"/>
  <c r="J5" i="96"/>
  <c r="F52" i="21"/>
  <c r="D12" i="88"/>
  <c r="D19" i="87"/>
  <c r="F20" i="88"/>
  <c r="D40" i="88"/>
  <c r="C40" i="88"/>
  <c r="B33" i="88"/>
  <c r="D33" i="88"/>
  <c r="C33" i="88"/>
  <c r="B26" i="88"/>
  <c r="D26" i="88"/>
  <c r="C26" i="88"/>
  <c r="B19" i="88"/>
  <c r="F19" i="88"/>
  <c r="D19" i="88"/>
  <c r="C19" i="88"/>
  <c r="F12" i="88"/>
  <c r="B12" i="88"/>
  <c r="H12" i="88"/>
  <c r="G12" i="88"/>
  <c r="C12" i="88"/>
  <c r="F5" i="88"/>
  <c r="B5" i="88"/>
  <c r="H5" i="88"/>
  <c r="G5" i="88"/>
  <c r="D5" i="88"/>
  <c r="C5" i="88"/>
  <c r="B40" i="87"/>
  <c r="H40" i="87"/>
  <c r="G40" i="87"/>
  <c r="D40" i="87"/>
  <c r="C40" i="87"/>
  <c r="H33" i="87"/>
  <c r="G33" i="87"/>
  <c r="D33" i="87"/>
  <c r="C33" i="87"/>
  <c r="F26" i="87"/>
  <c r="H26" i="87"/>
  <c r="G26" i="87"/>
  <c r="D26" i="87"/>
  <c r="C26" i="87"/>
  <c r="F19" i="87"/>
  <c r="H19" i="87"/>
  <c r="G19" i="87"/>
  <c r="C19" i="87"/>
  <c r="F12" i="87"/>
  <c r="H12" i="87"/>
  <c r="G12" i="87"/>
  <c r="D12" i="87"/>
  <c r="C12" i="87"/>
  <c r="B5" i="87"/>
  <c r="F5" i="87"/>
  <c r="H5" i="87"/>
  <c r="G5" i="87"/>
  <c r="D5" i="87"/>
  <c r="C5" i="87"/>
  <c r="J42" i="91"/>
  <c r="F51" i="21"/>
  <c r="F48" i="21"/>
  <c r="J34" i="97"/>
  <c r="E34" i="97"/>
  <c r="K34" i="97" s="1"/>
  <c r="J33" i="97"/>
  <c r="E33" i="97"/>
  <c r="K33" i="97" s="1"/>
  <c r="J32" i="97"/>
  <c r="E32" i="97"/>
  <c r="H32" i="97" s="1"/>
  <c r="J31" i="97"/>
  <c r="E31" i="97"/>
  <c r="K31" i="97" s="1"/>
  <c r="J30" i="97"/>
  <c r="E30" i="97"/>
  <c r="K30" i="97" s="1"/>
  <c r="J29" i="97"/>
  <c r="E29" i="97"/>
  <c r="K29" i="97" s="1"/>
  <c r="J28" i="97"/>
  <c r="E28" i="97"/>
  <c r="H28" i="97" s="1"/>
  <c r="J27" i="97"/>
  <c r="E27" i="97"/>
  <c r="K27" i="97" s="1"/>
  <c r="J26" i="97"/>
  <c r="E26" i="97"/>
  <c r="K26" i="97" s="1"/>
  <c r="J25" i="97"/>
  <c r="E25" i="97"/>
  <c r="K25" i="97" s="1"/>
  <c r="J24" i="97"/>
  <c r="E24" i="97"/>
  <c r="K24" i="97" s="1"/>
  <c r="J23" i="97"/>
  <c r="E23" i="97"/>
  <c r="K23" i="97" s="1"/>
  <c r="J22" i="97"/>
  <c r="E22" i="97"/>
  <c r="K22" i="97" s="1"/>
  <c r="J21" i="97"/>
  <c r="E21" i="97"/>
  <c r="K21" i="97" s="1"/>
  <c r="J20" i="97"/>
  <c r="E20" i="97"/>
  <c r="K20" i="97" s="1"/>
  <c r="J19" i="97"/>
  <c r="E19" i="97"/>
  <c r="H19" i="97" s="1"/>
  <c r="J18" i="97"/>
  <c r="E18" i="97"/>
  <c r="K18" i="97" s="1"/>
  <c r="J17" i="97"/>
  <c r="E17" i="97"/>
  <c r="H17" i="97" s="1"/>
  <c r="J16" i="97"/>
  <c r="E16" i="97"/>
  <c r="K16" i="97" s="1"/>
  <c r="J15" i="97"/>
  <c r="E15" i="97"/>
  <c r="J14" i="97"/>
  <c r="E14" i="97"/>
  <c r="K14" i="97" s="1"/>
  <c r="J13" i="97"/>
  <c r="E13" i="97"/>
  <c r="K13" i="97" s="1"/>
  <c r="J12" i="97"/>
  <c r="E12" i="97"/>
  <c r="K12" i="97" s="1"/>
  <c r="J11" i="97"/>
  <c r="E11" i="97"/>
  <c r="J10" i="97"/>
  <c r="E10" i="97"/>
  <c r="K10" i="97" s="1"/>
  <c r="J9" i="97"/>
  <c r="E9" i="97"/>
  <c r="H9" i="97" s="1"/>
  <c r="J8" i="97"/>
  <c r="E8" i="97"/>
  <c r="K8" i="97" s="1"/>
  <c r="J7" i="97"/>
  <c r="E7" i="97"/>
  <c r="H7" i="97" s="1"/>
  <c r="J6" i="97"/>
  <c r="E6" i="97"/>
  <c r="K6" i="97" s="1"/>
  <c r="J5" i="97"/>
  <c r="E5" i="97"/>
  <c r="K5" i="97" s="1"/>
  <c r="J39" i="96"/>
  <c r="E39" i="96"/>
  <c r="H39" i="96" s="1"/>
  <c r="J38" i="96"/>
  <c r="E38" i="96"/>
  <c r="H38" i="96" s="1"/>
  <c r="J37" i="96"/>
  <c r="E37" i="96"/>
  <c r="H37" i="96" s="1"/>
  <c r="J36" i="96"/>
  <c r="E36" i="96"/>
  <c r="H36" i="96" s="1"/>
  <c r="J34" i="96"/>
  <c r="E34" i="96"/>
  <c r="H34" i="96" s="1"/>
  <c r="J33" i="96"/>
  <c r="E33" i="96"/>
  <c r="H33" i="96" s="1"/>
  <c r="J32" i="96"/>
  <c r="E32" i="96"/>
  <c r="J31" i="96"/>
  <c r="E31" i="96"/>
  <c r="H31" i="96" s="1"/>
  <c r="J30" i="96"/>
  <c r="E30" i="96"/>
  <c r="H30" i="96" s="1"/>
  <c r="J29" i="96"/>
  <c r="E29" i="96"/>
  <c r="H29" i="96" s="1"/>
  <c r="J28" i="96"/>
  <c r="E28" i="96"/>
  <c r="H28" i="96" s="1"/>
  <c r="J27" i="96"/>
  <c r="E27" i="96"/>
  <c r="H27" i="96" s="1"/>
  <c r="J25" i="96"/>
  <c r="E25" i="96"/>
  <c r="H25" i="96" s="1"/>
  <c r="J24" i="96"/>
  <c r="E24" i="96"/>
  <c r="H24" i="96" s="1"/>
  <c r="J23" i="96"/>
  <c r="E23" i="96"/>
  <c r="H23" i="96" s="1"/>
  <c r="J22" i="96"/>
  <c r="E22" i="96"/>
  <c r="H22" i="96" s="1"/>
  <c r="J21" i="96"/>
  <c r="E21" i="96"/>
  <c r="H21" i="96" s="1"/>
  <c r="J20" i="96"/>
  <c r="E20" i="96"/>
  <c r="H20" i="96" s="1"/>
  <c r="J19" i="96"/>
  <c r="E19" i="96"/>
  <c r="H19" i="96" s="1"/>
  <c r="J18" i="96"/>
  <c r="E18" i="96"/>
  <c r="H18" i="96" s="1"/>
  <c r="J17" i="96"/>
  <c r="E17" i="96"/>
  <c r="H17" i="96" s="1"/>
  <c r="J16" i="96"/>
  <c r="E16" i="96"/>
  <c r="H16" i="96" s="1"/>
  <c r="J15" i="96"/>
  <c r="E15" i="96"/>
  <c r="H15" i="96" s="1"/>
  <c r="J14" i="96"/>
  <c r="E14" i="96"/>
  <c r="H14" i="96" s="1"/>
  <c r="J13" i="96"/>
  <c r="E13" i="96"/>
  <c r="J12" i="96"/>
  <c r="E12" i="96"/>
  <c r="H12" i="96" s="1"/>
  <c r="J11" i="96"/>
  <c r="E11" i="96"/>
  <c r="J10" i="96"/>
  <c r="E10" i="96"/>
  <c r="H10" i="96" s="1"/>
  <c r="J9" i="96"/>
  <c r="E9" i="96"/>
  <c r="H9" i="96" s="1"/>
  <c r="J8" i="96"/>
  <c r="E8" i="96"/>
  <c r="H8" i="96" s="1"/>
  <c r="J7" i="96"/>
  <c r="E5" i="96"/>
  <c r="M43" i="95"/>
  <c r="M45" i="95" s="1"/>
  <c r="M39" i="95"/>
  <c r="M41" i="95" s="1"/>
  <c r="M35" i="95"/>
  <c r="M34" i="95"/>
  <c r="M33" i="95"/>
  <c r="M32" i="95"/>
  <c r="M28" i="95"/>
  <c r="M27" i="95"/>
  <c r="M26" i="95"/>
  <c r="M25" i="95"/>
  <c r="M24" i="95"/>
  <c r="M23" i="95"/>
  <c r="M22" i="95"/>
  <c r="M21" i="95"/>
  <c r="M20" i="95"/>
  <c r="M19" i="95"/>
  <c r="M18" i="95"/>
  <c r="M17" i="95"/>
  <c r="M16" i="95"/>
  <c r="M15" i="95"/>
  <c r="M14" i="95"/>
  <c r="M13" i="95"/>
  <c r="M12" i="95"/>
  <c r="M11" i="95"/>
  <c r="M10" i="95"/>
  <c r="M9" i="95"/>
  <c r="M8" i="95"/>
  <c r="M7" i="95"/>
  <c r="M6" i="95"/>
  <c r="M5" i="95"/>
  <c r="L43" i="95"/>
  <c r="L45" i="95" s="1"/>
  <c r="L39" i="95"/>
  <c r="L41" i="95" s="1"/>
  <c r="L35" i="95"/>
  <c r="L34" i="95"/>
  <c r="L33" i="95"/>
  <c r="L32" i="95"/>
  <c r="L28" i="95"/>
  <c r="L27" i="95"/>
  <c r="L26" i="95"/>
  <c r="L25" i="95"/>
  <c r="L24" i="95"/>
  <c r="L23" i="95"/>
  <c r="L22" i="95"/>
  <c r="L21" i="95"/>
  <c r="L20" i="95"/>
  <c r="L19" i="95"/>
  <c r="L18" i="95"/>
  <c r="L17" i="95"/>
  <c r="L16" i="95"/>
  <c r="L15" i="95"/>
  <c r="L14" i="95"/>
  <c r="L13" i="95"/>
  <c r="L12" i="95"/>
  <c r="L11" i="95"/>
  <c r="L10" i="95"/>
  <c r="L9" i="95"/>
  <c r="L8" i="95"/>
  <c r="L7" i="95"/>
  <c r="L6" i="95"/>
  <c r="L5" i="95"/>
  <c r="K43" i="95"/>
  <c r="K45" i="95" s="1"/>
  <c r="K39" i="95"/>
  <c r="K35" i="95"/>
  <c r="K34" i="95"/>
  <c r="K33" i="95"/>
  <c r="K32" i="95"/>
  <c r="K28" i="95"/>
  <c r="K27" i="95"/>
  <c r="K26" i="95"/>
  <c r="K25" i="95"/>
  <c r="K24" i="95"/>
  <c r="K23" i="95"/>
  <c r="K22" i="95"/>
  <c r="K21" i="95"/>
  <c r="K20" i="95"/>
  <c r="K19" i="95"/>
  <c r="K18" i="95"/>
  <c r="K17" i="95"/>
  <c r="K16" i="95"/>
  <c r="K15" i="95"/>
  <c r="K14" i="95"/>
  <c r="K13" i="95"/>
  <c r="K12" i="95"/>
  <c r="K11" i="95"/>
  <c r="K10" i="95"/>
  <c r="K9" i="95"/>
  <c r="K8" i="95"/>
  <c r="K7" i="95"/>
  <c r="K6" i="95"/>
  <c r="K5" i="95"/>
  <c r="L53" i="93"/>
  <c r="L52" i="93"/>
  <c r="L51" i="93"/>
  <c r="L50" i="93"/>
  <c r="L49" i="93"/>
  <c r="L48" i="93"/>
  <c r="L44" i="93"/>
  <c r="L43" i="93"/>
  <c r="L42" i="93"/>
  <c r="L41" i="93"/>
  <c r="L40" i="93"/>
  <c r="L39" i="93"/>
  <c r="L38" i="93"/>
  <c r="L37" i="93"/>
  <c r="L36" i="93"/>
  <c r="L35" i="93"/>
  <c r="L34" i="93"/>
  <c r="L33" i="93"/>
  <c r="L32" i="93"/>
  <c r="L31" i="93"/>
  <c r="L30" i="93"/>
  <c r="L29" i="93"/>
  <c r="L28" i="93"/>
  <c r="L27" i="93"/>
  <c r="L26" i="93"/>
  <c r="L25" i="93"/>
  <c r="L24" i="93"/>
  <c r="L23" i="93"/>
  <c r="L22" i="93"/>
  <c r="L21" i="93"/>
  <c r="L20" i="93"/>
  <c r="L16" i="93"/>
  <c r="L15" i="93"/>
  <c r="L14" i="93"/>
  <c r="L13" i="93"/>
  <c r="L12" i="93"/>
  <c r="L11" i="93"/>
  <c r="L10" i="93"/>
  <c r="L9" i="93"/>
  <c r="L8" i="93"/>
  <c r="L7" i="93"/>
  <c r="L6" i="93"/>
  <c r="L5" i="93"/>
  <c r="K53" i="93"/>
  <c r="K52" i="93"/>
  <c r="K51" i="93"/>
  <c r="K50" i="93"/>
  <c r="K49" i="93"/>
  <c r="K48" i="93"/>
  <c r="K44" i="93"/>
  <c r="K43" i="93"/>
  <c r="K42" i="93"/>
  <c r="K41" i="93"/>
  <c r="K40" i="93"/>
  <c r="K39" i="93"/>
  <c r="K38" i="93"/>
  <c r="K37" i="93"/>
  <c r="K36" i="93"/>
  <c r="K35" i="93"/>
  <c r="K34" i="93"/>
  <c r="K33" i="93"/>
  <c r="K32" i="93"/>
  <c r="K31" i="93"/>
  <c r="K30" i="93"/>
  <c r="K29" i="93"/>
  <c r="K28" i="93"/>
  <c r="K27" i="93"/>
  <c r="K26" i="93"/>
  <c r="K25" i="93"/>
  <c r="K24" i="93"/>
  <c r="K23" i="93"/>
  <c r="K22" i="93"/>
  <c r="K21" i="93"/>
  <c r="K20" i="93"/>
  <c r="K16" i="93"/>
  <c r="K15" i="93"/>
  <c r="K14" i="93"/>
  <c r="K13" i="93"/>
  <c r="K12" i="93"/>
  <c r="K11" i="93"/>
  <c r="K10" i="93"/>
  <c r="K9" i="93"/>
  <c r="K8" i="93"/>
  <c r="K7" i="93"/>
  <c r="K6" i="93"/>
  <c r="K5" i="93"/>
  <c r="M53" i="93"/>
  <c r="M52" i="93"/>
  <c r="M51" i="93"/>
  <c r="M50" i="93"/>
  <c r="M49" i="93"/>
  <c r="M48" i="93"/>
  <c r="M44" i="93"/>
  <c r="M43" i="93"/>
  <c r="M42" i="93"/>
  <c r="M41" i="93"/>
  <c r="M40" i="93"/>
  <c r="M39" i="93"/>
  <c r="M38" i="93"/>
  <c r="M37" i="93"/>
  <c r="M36" i="93"/>
  <c r="M35" i="93"/>
  <c r="M34" i="93"/>
  <c r="M33" i="93"/>
  <c r="M32" i="93"/>
  <c r="M31" i="93"/>
  <c r="M30" i="93"/>
  <c r="M29" i="93"/>
  <c r="M28" i="93"/>
  <c r="M27" i="93"/>
  <c r="M26" i="93"/>
  <c r="M25" i="93"/>
  <c r="M24" i="93"/>
  <c r="M23" i="93"/>
  <c r="M22" i="93"/>
  <c r="M21" i="93"/>
  <c r="M20" i="93"/>
  <c r="M16" i="93"/>
  <c r="M15" i="93"/>
  <c r="M14" i="93"/>
  <c r="M13" i="93"/>
  <c r="M12" i="93"/>
  <c r="M11" i="93"/>
  <c r="M10" i="93"/>
  <c r="M9" i="93"/>
  <c r="M8" i="93"/>
  <c r="M7" i="93"/>
  <c r="M6" i="93"/>
  <c r="M5" i="93"/>
  <c r="J5" i="93" s="1"/>
  <c r="M53" i="91"/>
  <c r="M52" i="91"/>
  <c r="M51" i="91"/>
  <c r="M50" i="91"/>
  <c r="M49" i="91"/>
  <c r="M48" i="91"/>
  <c r="L53" i="91"/>
  <c r="L52" i="91"/>
  <c r="L51" i="91"/>
  <c r="L50" i="91"/>
  <c r="L49" i="91"/>
  <c r="L48" i="91"/>
  <c r="K53" i="91"/>
  <c r="K52" i="91"/>
  <c r="K51" i="91"/>
  <c r="K50" i="91"/>
  <c r="K49" i="91"/>
  <c r="K48" i="91"/>
  <c r="M44" i="91"/>
  <c r="M43" i="91"/>
  <c r="M42" i="91"/>
  <c r="M41" i="91"/>
  <c r="M40" i="91"/>
  <c r="M39" i="91"/>
  <c r="M38" i="91"/>
  <c r="M37" i="91"/>
  <c r="M36" i="91"/>
  <c r="M35" i="91"/>
  <c r="M34" i="91"/>
  <c r="M33" i="91"/>
  <c r="M32" i="91"/>
  <c r="M31" i="91"/>
  <c r="M30" i="91"/>
  <c r="M29" i="91"/>
  <c r="M28" i="91"/>
  <c r="M27" i="91"/>
  <c r="M26" i="91"/>
  <c r="M25" i="91"/>
  <c r="M24" i="91"/>
  <c r="M23" i="91"/>
  <c r="M22" i="91"/>
  <c r="M21" i="91"/>
  <c r="M20" i="91"/>
  <c r="M19" i="91"/>
  <c r="M18" i="91"/>
  <c r="M17" i="91"/>
  <c r="M16" i="91"/>
  <c r="M15" i="91"/>
  <c r="M14" i="91"/>
  <c r="M13" i="91"/>
  <c r="M12" i="91"/>
  <c r="M11" i="91"/>
  <c r="M10" i="91"/>
  <c r="M9" i="91"/>
  <c r="M8" i="91"/>
  <c r="M7" i="91"/>
  <c r="M6" i="91"/>
  <c r="M5" i="91"/>
  <c r="L44" i="91"/>
  <c r="L43" i="91"/>
  <c r="L42" i="91"/>
  <c r="L41" i="91"/>
  <c r="L40" i="91"/>
  <c r="L39" i="91"/>
  <c r="L38" i="91"/>
  <c r="L37" i="91"/>
  <c r="L36" i="91"/>
  <c r="L35" i="91"/>
  <c r="L34" i="91"/>
  <c r="L33" i="91"/>
  <c r="L32" i="91"/>
  <c r="L31" i="91"/>
  <c r="L30" i="91"/>
  <c r="L29" i="91"/>
  <c r="L28" i="91"/>
  <c r="L27" i="91"/>
  <c r="L26" i="91"/>
  <c r="L25" i="91"/>
  <c r="L24" i="91"/>
  <c r="L23" i="91"/>
  <c r="L22" i="91"/>
  <c r="L21" i="91"/>
  <c r="L20" i="91"/>
  <c r="L19" i="91"/>
  <c r="L18" i="91"/>
  <c r="L17" i="91"/>
  <c r="L16" i="91"/>
  <c r="L15" i="91"/>
  <c r="L14" i="91"/>
  <c r="L13" i="91"/>
  <c r="L12" i="91"/>
  <c r="L11" i="91"/>
  <c r="L10" i="91"/>
  <c r="L9" i="91"/>
  <c r="L8" i="91"/>
  <c r="L7" i="91"/>
  <c r="L6" i="91"/>
  <c r="L5" i="91"/>
  <c r="K44" i="91"/>
  <c r="K43" i="91"/>
  <c r="K42" i="91"/>
  <c r="K41" i="91"/>
  <c r="K40" i="91"/>
  <c r="K39" i="91"/>
  <c r="K38" i="91"/>
  <c r="K37" i="91"/>
  <c r="K36" i="91"/>
  <c r="K35" i="91"/>
  <c r="K34" i="91"/>
  <c r="K33" i="91"/>
  <c r="K32" i="91"/>
  <c r="K31" i="91"/>
  <c r="K30" i="91"/>
  <c r="K29" i="91"/>
  <c r="K28" i="91"/>
  <c r="K27" i="91"/>
  <c r="K26" i="91"/>
  <c r="K25" i="91"/>
  <c r="K24" i="91"/>
  <c r="K23" i="91"/>
  <c r="K22" i="91"/>
  <c r="K21" i="91"/>
  <c r="K20" i="91"/>
  <c r="K19" i="91"/>
  <c r="K18" i="91"/>
  <c r="K17" i="91"/>
  <c r="K16" i="91"/>
  <c r="K15" i="91"/>
  <c r="K14" i="91"/>
  <c r="K13" i="91"/>
  <c r="K12" i="91"/>
  <c r="K11" i="91"/>
  <c r="K10" i="91"/>
  <c r="K9" i="91"/>
  <c r="K8" i="91"/>
  <c r="K7" i="91"/>
  <c r="K6" i="91"/>
  <c r="K5" i="91"/>
  <c r="J53" i="91"/>
  <c r="J52" i="91"/>
  <c r="J51" i="91"/>
  <c r="J50" i="91"/>
  <c r="J49" i="91"/>
  <c r="J48" i="91"/>
  <c r="J44" i="91"/>
  <c r="J43" i="91"/>
  <c r="J41" i="91"/>
  <c r="J40" i="91"/>
  <c r="J39" i="91"/>
  <c r="J38" i="91"/>
  <c r="J37" i="91"/>
  <c r="J36" i="91"/>
  <c r="J35" i="91"/>
  <c r="J34" i="91"/>
  <c r="J32" i="91"/>
  <c r="J31" i="91"/>
  <c r="J30" i="91"/>
  <c r="J29" i="91"/>
  <c r="J28" i="91"/>
  <c r="J27" i="91"/>
  <c r="J26" i="91"/>
  <c r="J25" i="91"/>
  <c r="J24" i="91"/>
  <c r="J23" i="91"/>
  <c r="J22" i="91"/>
  <c r="J21" i="91"/>
  <c r="J20" i="91"/>
  <c r="J19" i="91"/>
  <c r="J18" i="91"/>
  <c r="J17" i="91"/>
  <c r="J16" i="91"/>
  <c r="J15" i="91"/>
  <c r="J14" i="91"/>
  <c r="J13" i="91"/>
  <c r="J12" i="91"/>
  <c r="J11" i="91"/>
  <c r="J10" i="91"/>
  <c r="J9" i="91"/>
  <c r="J8" i="91"/>
  <c r="J7" i="91"/>
  <c r="J6" i="91"/>
  <c r="I45" i="95"/>
  <c r="H45" i="95"/>
  <c r="G45" i="95"/>
  <c r="F45" i="95"/>
  <c r="E45" i="95"/>
  <c r="D45" i="95"/>
  <c r="C45" i="95"/>
  <c r="B45" i="95"/>
  <c r="A45" i="95"/>
  <c r="I37" i="95"/>
  <c r="H37" i="95"/>
  <c r="G37" i="95"/>
  <c r="F37" i="95"/>
  <c r="E37" i="95"/>
  <c r="D37" i="95"/>
  <c r="C37" i="95"/>
  <c r="B37" i="95"/>
  <c r="A37" i="95"/>
  <c r="I30" i="95"/>
  <c r="H30" i="95"/>
  <c r="G30" i="95"/>
  <c r="F30" i="95"/>
  <c r="E30" i="95"/>
  <c r="D30" i="95"/>
  <c r="C30" i="95"/>
  <c r="B30" i="95"/>
  <c r="A30" i="95"/>
  <c r="O45" i="94"/>
  <c r="N45" i="94"/>
  <c r="M45" i="94"/>
  <c r="L45" i="94"/>
  <c r="K45" i="94"/>
  <c r="J45" i="94"/>
  <c r="I45" i="94"/>
  <c r="H45" i="94"/>
  <c r="G45" i="94"/>
  <c r="F45" i="94"/>
  <c r="E45" i="94"/>
  <c r="D45" i="94"/>
  <c r="C45" i="94"/>
  <c r="O41" i="94"/>
  <c r="N41" i="94"/>
  <c r="M41" i="94"/>
  <c r="L41" i="94"/>
  <c r="K41" i="94"/>
  <c r="J41" i="94"/>
  <c r="I41" i="94"/>
  <c r="H41" i="94"/>
  <c r="G41" i="94"/>
  <c r="F41" i="94"/>
  <c r="E41" i="94"/>
  <c r="D41" i="94"/>
  <c r="C41" i="94"/>
  <c r="O37" i="94"/>
  <c r="N37" i="94"/>
  <c r="M37" i="94"/>
  <c r="L37" i="94"/>
  <c r="K37" i="94"/>
  <c r="J37" i="94"/>
  <c r="I37" i="94"/>
  <c r="H37" i="94"/>
  <c r="G37" i="94"/>
  <c r="F37" i="94"/>
  <c r="E37" i="94"/>
  <c r="D37" i="94"/>
  <c r="C37" i="94"/>
  <c r="O30" i="94"/>
  <c r="N30" i="94"/>
  <c r="M30" i="94"/>
  <c r="L30" i="94"/>
  <c r="K30" i="94"/>
  <c r="J30" i="94"/>
  <c r="I30" i="94"/>
  <c r="H30" i="94"/>
  <c r="G30" i="94"/>
  <c r="F30" i="94"/>
  <c r="E30" i="94"/>
  <c r="D30" i="94"/>
  <c r="C30" i="94"/>
  <c r="I46" i="93"/>
  <c r="H46" i="93"/>
  <c r="G46" i="93"/>
  <c r="F46" i="93"/>
  <c r="E46" i="93"/>
  <c r="D46" i="93"/>
  <c r="C46" i="93"/>
  <c r="B46" i="93"/>
  <c r="A46" i="93"/>
  <c r="I18" i="93"/>
  <c r="H18" i="93"/>
  <c r="G18" i="93"/>
  <c r="F18" i="93"/>
  <c r="E18" i="93"/>
  <c r="D18" i="93"/>
  <c r="C18" i="93"/>
  <c r="B18" i="93"/>
  <c r="A18" i="93"/>
  <c r="O46" i="92"/>
  <c r="N46" i="92"/>
  <c r="M46" i="92"/>
  <c r="L46" i="92"/>
  <c r="K46" i="92"/>
  <c r="J46" i="92"/>
  <c r="I46" i="92"/>
  <c r="H46" i="92"/>
  <c r="G46" i="92"/>
  <c r="F46" i="92"/>
  <c r="E46" i="92"/>
  <c r="D46" i="92"/>
  <c r="C46" i="92"/>
  <c r="O18" i="92"/>
  <c r="N18" i="92"/>
  <c r="M18" i="92"/>
  <c r="L18" i="92"/>
  <c r="K18" i="92"/>
  <c r="J18" i="92"/>
  <c r="I18" i="92"/>
  <c r="H18" i="92"/>
  <c r="G18" i="92"/>
  <c r="F18" i="92"/>
  <c r="E18" i="92"/>
  <c r="D18" i="92"/>
  <c r="C18" i="92"/>
  <c r="F47" i="21"/>
  <c r="F46" i="21"/>
  <c r="F45" i="21"/>
  <c r="F37" i="21"/>
  <c r="F36" i="21"/>
  <c r="F35" i="21"/>
  <c r="F34" i="21"/>
  <c r="F33" i="21"/>
  <c r="F31" i="21"/>
  <c r="F30" i="21"/>
  <c r="F29" i="21"/>
  <c r="F28" i="21"/>
  <c r="F27" i="21"/>
  <c r="F25" i="21"/>
  <c r="C25" i="21"/>
  <c r="F24" i="21"/>
  <c r="C24" i="21"/>
  <c r="F23" i="21"/>
  <c r="C23" i="21"/>
  <c r="F22" i="21"/>
  <c r="C22" i="21"/>
  <c r="F21" i="21"/>
  <c r="C21" i="21"/>
  <c r="F19" i="21"/>
  <c r="C19" i="21"/>
  <c r="F18" i="21"/>
  <c r="C18" i="21"/>
  <c r="F17" i="21"/>
  <c r="C17" i="21"/>
  <c r="F16" i="21"/>
  <c r="C16" i="21"/>
  <c r="F15" i="21"/>
  <c r="C15" i="21"/>
  <c r="F13" i="21"/>
  <c r="C13" i="21"/>
  <c r="F12" i="21"/>
  <c r="C12" i="21"/>
  <c r="F11" i="21"/>
  <c r="C11" i="21"/>
  <c r="F10" i="21"/>
  <c r="C10" i="21"/>
  <c r="F9" i="21"/>
  <c r="C9" i="21"/>
  <c r="F50" i="4"/>
  <c r="C50" i="4"/>
  <c r="F49" i="4"/>
  <c r="C49" i="4"/>
  <c r="F48" i="4"/>
  <c r="C48" i="4"/>
  <c r="F47" i="4"/>
  <c r="C47" i="4"/>
  <c r="F46" i="4"/>
  <c r="C46" i="4"/>
  <c r="F44" i="4"/>
  <c r="C44" i="4"/>
  <c r="F43" i="4"/>
  <c r="C43" i="4"/>
  <c r="F42" i="4"/>
  <c r="C42" i="4"/>
  <c r="F41" i="4"/>
  <c r="C41" i="4"/>
  <c r="F40" i="4"/>
  <c r="C40" i="4"/>
  <c r="C39" i="4"/>
  <c r="F38" i="4"/>
  <c r="C38" i="4"/>
  <c r="F37" i="4"/>
  <c r="C37" i="4"/>
  <c r="F36" i="4"/>
  <c r="C36" i="4"/>
  <c r="F35" i="4"/>
  <c r="C35" i="4"/>
  <c r="F34" i="4"/>
  <c r="C34" i="4"/>
  <c r="C33" i="4"/>
  <c r="F32" i="4"/>
  <c r="C32" i="4"/>
  <c r="F31" i="4"/>
  <c r="C31" i="4"/>
  <c r="F30" i="4"/>
  <c r="C30" i="4"/>
  <c r="F29" i="4"/>
  <c r="C29" i="4"/>
  <c r="F28" i="4"/>
  <c r="C28" i="4"/>
  <c r="C27" i="4"/>
  <c r="F26" i="4"/>
  <c r="C26" i="4"/>
  <c r="F25" i="4"/>
  <c r="C25" i="4"/>
  <c r="F24" i="4"/>
  <c r="C24" i="4"/>
  <c r="F23" i="4"/>
  <c r="C23" i="4"/>
  <c r="F22" i="4"/>
  <c r="C22" i="4"/>
  <c r="C21" i="4"/>
  <c r="F20" i="4"/>
  <c r="C20" i="4"/>
  <c r="F19" i="4"/>
  <c r="C19" i="4"/>
  <c r="F18" i="4"/>
  <c r="C18" i="4"/>
  <c r="F17" i="4"/>
  <c r="C17" i="4"/>
  <c r="F16" i="4"/>
  <c r="C16" i="4"/>
  <c r="C15" i="4"/>
  <c r="F14" i="4"/>
  <c r="C14" i="4"/>
  <c r="F13" i="4"/>
  <c r="C13" i="4"/>
  <c r="F12" i="4"/>
  <c r="C12" i="4"/>
  <c r="F11" i="4"/>
  <c r="C11" i="4"/>
  <c r="F10" i="4"/>
  <c r="C10" i="4"/>
  <c r="H46" i="91"/>
  <c r="I46" i="91"/>
  <c r="G46" i="91"/>
  <c r="F46" i="91"/>
  <c r="E46" i="91"/>
  <c r="D46" i="91"/>
  <c r="C46" i="91"/>
  <c r="B46" i="91"/>
  <c r="A46" i="91"/>
  <c r="O46" i="90"/>
  <c r="N46" i="90"/>
  <c r="M46" i="90"/>
  <c r="L46" i="90"/>
  <c r="K46" i="90"/>
  <c r="J46" i="90"/>
  <c r="I46" i="90"/>
  <c r="H46" i="90"/>
  <c r="G46" i="90"/>
  <c r="F46" i="90"/>
  <c r="E46" i="90"/>
  <c r="D46" i="90"/>
  <c r="G16" i="89"/>
  <c r="G17" i="89" s="1"/>
  <c r="H16" i="89"/>
  <c r="H17" i="89" s="1"/>
  <c r="K16" i="89"/>
  <c r="K17" i="89" s="1"/>
  <c r="J16" i="89"/>
  <c r="H14" i="97"/>
  <c r="K24" i="96"/>
  <c r="K12" i="96"/>
  <c r="B40" i="88"/>
  <c r="H12" i="97"/>
  <c r="K33" i="96"/>
  <c r="H5" i="96"/>
  <c r="H11" i="96"/>
  <c r="K21" i="96"/>
  <c r="F40" i="87"/>
  <c r="F33" i="87"/>
  <c r="B33" i="87"/>
  <c r="B26" i="87"/>
  <c r="B19" i="87"/>
  <c r="B12" i="87"/>
  <c r="C44" i="89"/>
  <c r="K37" i="96" l="1"/>
  <c r="K32" i="96"/>
  <c r="J35" i="95"/>
  <c r="J32" i="95"/>
  <c r="J28" i="95"/>
  <c r="J27" i="95"/>
  <c r="J23" i="95"/>
  <c r="J24" i="95"/>
  <c r="J18" i="95"/>
  <c r="J16" i="95"/>
  <c r="J15" i="95"/>
  <c r="J13" i="95"/>
  <c r="J5" i="95"/>
  <c r="J53" i="93"/>
  <c r="K30" i="95"/>
  <c r="J38" i="93"/>
  <c r="J35" i="93"/>
  <c r="J32" i="93"/>
  <c r="J30" i="93"/>
  <c r="J23" i="93"/>
  <c r="J22" i="93"/>
  <c r="J12" i="93"/>
  <c r="J11" i="93"/>
  <c r="J8" i="93"/>
  <c r="J6" i="93"/>
  <c r="L18" i="93"/>
  <c r="C30" i="89"/>
  <c r="C49" i="89"/>
  <c r="K39" i="96"/>
  <c r="C28" i="89"/>
  <c r="K46" i="91"/>
  <c r="G47" i="95"/>
  <c r="J7" i="95"/>
  <c r="C24" i="89"/>
  <c r="K17" i="97"/>
  <c r="H16" i="97"/>
  <c r="L46" i="91"/>
  <c r="H29" i="97"/>
  <c r="K15" i="96"/>
  <c r="J43" i="95"/>
  <c r="J45" i="95" s="1"/>
  <c r="E47" i="94"/>
  <c r="J20" i="95"/>
  <c r="J26" i="95"/>
  <c r="J10" i="93"/>
  <c r="J52" i="93"/>
  <c r="J8" i="95"/>
  <c r="H33" i="97"/>
  <c r="C22" i="89"/>
  <c r="H5" i="97"/>
  <c r="K36" i="96"/>
  <c r="J11" i="95"/>
  <c r="J21" i="95"/>
  <c r="K32" i="97"/>
  <c r="C47" i="89"/>
  <c r="J40" i="93"/>
  <c r="C39" i="89"/>
  <c r="K28" i="96"/>
  <c r="K10" i="96"/>
  <c r="M47" i="94"/>
  <c r="J12" i="95"/>
  <c r="J22" i="95"/>
  <c r="K9" i="97"/>
  <c r="K14" i="96"/>
  <c r="K30" i="96"/>
  <c r="J16" i="93"/>
  <c r="J43" i="93"/>
  <c r="J24" i="93"/>
  <c r="J51" i="93"/>
  <c r="C41" i="89"/>
  <c r="C48" i="89"/>
  <c r="C46" i="89"/>
  <c r="I36" i="89"/>
  <c r="I37" i="89" s="1"/>
  <c r="C43" i="89"/>
  <c r="C40" i="89"/>
  <c r="F36" i="89"/>
  <c r="F37" i="89" s="1"/>
  <c r="E36" i="89"/>
  <c r="E37" i="89" s="1"/>
  <c r="I16" i="89"/>
  <c r="I17" i="89" s="1"/>
  <c r="C27" i="89"/>
  <c r="J17" i="89"/>
  <c r="C23" i="89"/>
  <c r="C21" i="89"/>
  <c r="C20" i="89"/>
  <c r="E16" i="89"/>
  <c r="E17" i="89" s="1"/>
  <c r="C19" i="89"/>
  <c r="F16" i="89"/>
  <c r="F17" i="89" s="1"/>
  <c r="A47" i="95"/>
  <c r="E47" i="95"/>
  <c r="J39" i="95"/>
  <c r="J41" i="95" s="1"/>
  <c r="J33" i="95"/>
  <c r="M37" i="95"/>
  <c r="M30" i="95"/>
  <c r="J9" i="95"/>
  <c r="J25" i="95"/>
  <c r="I47" i="95"/>
  <c r="J10" i="95"/>
  <c r="J17" i="95"/>
  <c r="O47" i="94"/>
  <c r="D47" i="94"/>
  <c r="L47" i="94"/>
  <c r="C47" i="94"/>
  <c r="K37" i="95"/>
  <c r="L37" i="95"/>
  <c r="G47" i="94"/>
  <c r="J19" i="95"/>
  <c r="J6" i="95"/>
  <c r="J14" i="95"/>
  <c r="J50" i="93"/>
  <c r="J20" i="93"/>
  <c r="J44" i="93"/>
  <c r="J27" i="93"/>
  <c r="D47" i="95"/>
  <c r="F47" i="95"/>
  <c r="J21" i="93"/>
  <c r="J29" i="93"/>
  <c r="H47" i="95"/>
  <c r="J34" i="93"/>
  <c r="J31" i="93"/>
  <c r="J39" i="93"/>
  <c r="J13" i="93"/>
  <c r="J9" i="93"/>
  <c r="C47" i="95"/>
  <c r="J15" i="93"/>
  <c r="J48" i="93"/>
  <c r="J28" i="93"/>
  <c r="J42" i="93"/>
  <c r="J36" i="93"/>
  <c r="J37" i="93"/>
  <c r="J25" i="93"/>
  <c r="J33" i="93"/>
  <c r="J41" i="93"/>
  <c r="J47" i="94"/>
  <c r="J14" i="93"/>
  <c r="I47" i="94"/>
  <c r="J7" i="93"/>
  <c r="B47" i="95"/>
  <c r="M18" i="93"/>
  <c r="J46" i="91"/>
  <c r="M46" i="91"/>
  <c r="F47" i="94"/>
  <c r="N47" i="94"/>
  <c r="H47" i="94"/>
  <c r="K47" i="94"/>
  <c r="K7" i="97"/>
  <c r="H8" i="97"/>
  <c r="H20" i="97"/>
  <c r="K11" i="97"/>
  <c r="H11" i="97"/>
  <c r="K19" i="97"/>
  <c r="K22" i="96"/>
  <c r="K9" i="96"/>
  <c r="K13" i="96"/>
  <c r="K34" i="96"/>
  <c r="K8" i="96"/>
  <c r="K29" i="96"/>
  <c r="K25" i="96"/>
  <c r="K7" i="96"/>
  <c r="K31" i="96"/>
  <c r="C50" i="89"/>
  <c r="D36" i="89"/>
  <c r="D37" i="89" s="1"/>
  <c r="C45" i="89"/>
  <c r="C26" i="89"/>
  <c r="D16" i="89"/>
  <c r="D17" i="89" s="1"/>
  <c r="C25" i="89"/>
  <c r="H34" i="97"/>
  <c r="H31" i="97"/>
  <c r="H30" i="97"/>
  <c r="K28" i="97"/>
  <c r="H27" i="97"/>
  <c r="H26" i="97"/>
  <c r="H25" i="97"/>
  <c r="H24" i="97"/>
  <c r="H23" i="97"/>
  <c r="H22" i="97"/>
  <c r="H21" i="97"/>
  <c r="H18" i="97"/>
  <c r="H15" i="97"/>
  <c r="H13" i="97"/>
  <c r="H6" i="97"/>
  <c r="K38" i="96"/>
  <c r="H32" i="96"/>
  <c r="K27" i="96"/>
  <c r="K20" i="96"/>
  <c r="K19" i="96"/>
  <c r="K18" i="96"/>
  <c r="K16" i="96"/>
  <c r="H13" i="96"/>
  <c r="K11" i="96"/>
  <c r="K23" i="96"/>
  <c r="K18" i="93"/>
  <c r="L30" i="95"/>
  <c r="L46" i="93"/>
  <c r="H10" i="97"/>
  <c r="K46" i="93"/>
  <c r="M46" i="93"/>
  <c r="K41" i="95"/>
  <c r="K17" i="96"/>
  <c r="J49" i="93"/>
  <c r="J37" i="95" l="1"/>
  <c r="J46" i="93"/>
  <c r="C50" i="87"/>
  <c r="C49" i="87"/>
  <c r="J18" i="93"/>
  <c r="C17" i="89"/>
  <c r="J30" i="95"/>
  <c r="L47" i="95"/>
  <c r="K47" i="95"/>
  <c r="M47" i="95"/>
  <c r="C37" i="89"/>
  <c r="C36" i="89"/>
  <c r="C16" i="89"/>
  <c r="J47" i="95" l="1"/>
</calcChain>
</file>

<file path=xl/sharedStrings.xml><?xml version="1.0" encoding="utf-8"?>
<sst xmlns="http://schemas.openxmlformats.org/spreadsheetml/2006/main" count="1407" uniqueCount="886">
  <si>
    <t>　　 61年</t>
    <phoneticPr fontId="3"/>
  </si>
  <si>
    <t>　　 20年</t>
    <rPh sb="5" eb="6">
      <t>ネン</t>
    </rPh>
    <phoneticPr fontId="3"/>
  </si>
  <si>
    <t>　　 26年</t>
  </si>
  <si>
    <t>　　 27年</t>
  </si>
  <si>
    <t>　　 28年</t>
  </si>
  <si>
    <t>　　 29年</t>
  </si>
  <si>
    <t>　　 31年</t>
  </si>
  <si>
    <t>　　 32年</t>
  </si>
  <si>
    <t>　　 33年</t>
  </si>
  <si>
    <t>　　 34年</t>
  </si>
  <si>
    <t>　　 36年</t>
  </si>
  <si>
    <t>　　 37年</t>
  </si>
  <si>
    <t>　　 38年</t>
  </si>
  <si>
    <t>　　 39年</t>
  </si>
  <si>
    <t>　　 41年</t>
  </si>
  <si>
    <t>　　 42年</t>
  </si>
  <si>
    <t>　　 43年</t>
  </si>
  <si>
    <t>　　 44年</t>
  </si>
  <si>
    <t>　　 46年</t>
  </si>
  <si>
    <t>　　 47年</t>
  </si>
  <si>
    <t>　　 48年</t>
  </si>
  <si>
    <t>　　 49年</t>
  </si>
  <si>
    <t>　　 51年</t>
  </si>
  <si>
    <t>　　 52年</t>
  </si>
  <si>
    <t>　　 53年</t>
  </si>
  <si>
    <t>　　 54年</t>
  </si>
  <si>
    <t>　　 56年</t>
  </si>
  <si>
    <t>　　 57年</t>
  </si>
  <si>
    <t>　　 58年</t>
  </si>
  <si>
    <t>　　 59年</t>
  </si>
  <si>
    <t>男</t>
    <rPh sb="0" eb="1">
      <t>オトコ</t>
    </rPh>
    <phoneticPr fontId="3"/>
  </si>
  <si>
    <t>女</t>
    <rPh sb="0" eb="1">
      <t>オンナ</t>
    </rPh>
    <phoneticPr fontId="3"/>
  </si>
  <si>
    <t>11月１日現在人口調査</t>
    <rPh sb="2" eb="3">
      <t>ガツ</t>
    </rPh>
    <rPh sb="4" eb="5">
      <t>ニチ</t>
    </rPh>
    <rPh sb="5" eb="7">
      <t>ゲンザイ</t>
    </rPh>
    <rPh sb="7" eb="9">
      <t>ジンコウ</t>
    </rPh>
    <rPh sb="9" eb="11">
      <t>チョウサ</t>
    </rPh>
    <phoneticPr fontId="3"/>
  </si>
  <si>
    <t>につき男</t>
    <phoneticPr fontId="3"/>
  </si>
  <si>
    <t>女100人</t>
    <rPh sb="0" eb="1">
      <t>オンナ</t>
    </rPh>
    <rPh sb="4" eb="5">
      <t>ニン</t>
    </rPh>
    <phoneticPr fontId="3"/>
  </si>
  <si>
    <t>　　 62年</t>
  </si>
  <si>
    <t>　　 63年</t>
  </si>
  <si>
    <t>　　 ３年</t>
  </si>
  <si>
    <t>　　 ４年</t>
  </si>
  <si>
    <t>　　 ５年</t>
  </si>
  <si>
    <t>　　 ６年</t>
  </si>
  <si>
    <t>　　 ８年</t>
  </si>
  <si>
    <t>　　 ９年</t>
  </si>
  <si>
    <t>２月</t>
  </si>
  <si>
    <t>３月</t>
  </si>
  <si>
    <t>４月</t>
  </si>
  <si>
    <t>５月</t>
  </si>
  <si>
    <t>７月</t>
  </si>
  <si>
    <t>８月</t>
  </si>
  <si>
    <t>９月</t>
  </si>
  <si>
    <t>総　 数</t>
    <rPh sb="0" eb="4">
      <t>ソウスウ</t>
    </rPh>
    <phoneticPr fontId="3"/>
  </si>
  <si>
    <t>世 帯 数</t>
    <rPh sb="0" eb="5">
      <t>セタイスウ</t>
    </rPh>
    <phoneticPr fontId="3"/>
  </si>
  <si>
    <t>人　　          　　口</t>
    <rPh sb="0" eb="16">
      <t>ジンコウ</t>
    </rPh>
    <phoneticPr fontId="3"/>
  </si>
  <si>
    <t>備               考</t>
    <rPh sb="0" eb="17">
      <t>ビコウ</t>
    </rPh>
    <phoneticPr fontId="3"/>
  </si>
  <si>
    <t>増　　　　　減</t>
    <rPh sb="0" eb="7">
      <t>ゾウゲン</t>
    </rPh>
    <phoneticPr fontId="3"/>
  </si>
  <si>
    <t>総　　数</t>
    <rPh sb="0" eb="4">
      <t>ソウスウ</t>
    </rPh>
    <phoneticPr fontId="3"/>
  </si>
  <si>
    <t>男</t>
    <rPh sb="0" eb="1">
      <t>オトコ</t>
    </rPh>
    <phoneticPr fontId="3"/>
  </si>
  <si>
    <t>女</t>
    <rPh sb="0" eb="1">
      <t>オンナ</t>
    </rPh>
    <phoneticPr fontId="3"/>
  </si>
  <si>
    <t>月平均</t>
    <rPh sb="0" eb="3">
      <t>ツキヘイキン</t>
    </rPh>
    <phoneticPr fontId="3"/>
  </si>
  <si>
    <t>増　　　　減</t>
    <rPh sb="0" eb="6">
      <t>ゾウゲン</t>
    </rPh>
    <phoneticPr fontId="3"/>
  </si>
  <si>
    <t>出　　　　生</t>
    <rPh sb="0" eb="6">
      <t>シュッショウ</t>
    </rPh>
    <phoneticPr fontId="3"/>
  </si>
  <si>
    <t>死　　　　亡</t>
    <rPh sb="0" eb="6">
      <t>シボウ</t>
    </rPh>
    <phoneticPr fontId="3"/>
  </si>
  <si>
    <t>総　数</t>
    <rPh sb="0" eb="3">
      <t>ソウスウ</t>
    </rPh>
    <phoneticPr fontId="3"/>
  </si>
  <si>
    <t>世 帯 数</t>
    <rPh sb="0" eb="5">
      <t>セタイスウ</t>
    </rPh>
    <phoneticPr fontId="3"/>
  </si>
  <si>
    <t>人　　          　　口</t>
    <rPh sb="0" eb="16">
      <t>ジンコウ</t>
    </rPh>
    <phoneticPr fontId="3"/>
  </si>
  <si>
    <t>女100人</t>
    <rPh sb="0" eb="1">
      <t>オンナ</t>
    </rPh>
    <rPh sb="4" eb="5">
      <t>ニン</t>
    </rPh>
    <phoneticPr fontId="3"/>
  </si>
  <si>
    <t>総　 数</t>
    <rPh sb="0" eb="4">
      <t>ソウスウ</t>
    </rPh>
    <phoneticPr fontId="3"/>
  </si>
  <si>
    <t>につき男</t>
    <phoneticPr fontId="3"/>
  </si>
  <si>
    <t>国勢調査人口</t>
    <rPh sb="0" eb="2">
      <t>コクセイ</t>
    </rPh>
    <rPh sb="2" eb="4">
      <t>チョウサ</t>
    </rPh>
    <rPh sb="4" eb="6">
      <t>ジンコウ</t>
    </rPh>
    <phoneticPr fontId="3"/>
  </si>
  <si>
    <t>備                考</t>
    <rPh sb="0" eb="18">
      <t>ビコウ</t>
    </rPh>
    <phoneticPr fontId="3"/>
  </si>
  <si>
    <t>　　 10年</t>
    <phoneticPr fontId="3"/>
  </si>
  <si>
    <t>　　 15年</t>
    <rPh sb="5" eb="6">
      <t>ネン</t>
    </rPh>
    <phoneticPr fontId="3"/>
  </si>
  <si>
    <t>国勢調査人口(市制施行)</t>
    <rPh sb="0" eb="2">
      <t>コクセイ</t>
    </rPh>
    <rPh sb="2" eb="4">
      <t>チョウサ</t>
    </rPh>
    <rPh sb="4" eb="6">
      <t>ジンコウ</t>
    </rPh>
    <rPh sb="7" eb="9">
      <t>シセイ</t>
    </rPh>
    <rPh sb="9" eb="11">
      <t>シコウ</t>
    </rPh>
    <phoneticPr fontId="3"/>
  </si>
  <si>
    <t>　　 25年</t>
    <phoneticPr fontId="3"/>
  </si>
  <si>
    <t>　　 30年</t>
    <phoneticPr fontId="3"/>
  </si>
  <si>
    <t>　　 35年</t>
    <phoneticPr fontId="3"/>
  </si>
  <si>
    <t>　　 40年</t>
    <phoneticPr fontId="3"/>
  </si>
  <si>
    <t>　　 45年</t>
    <phoneticPr fontId="3"/>
  </si>
  <si>
    <t>　　 50年</t>
    <phoneticPr fontId="3"/>
  </si>
  <si>
    <t>　　 ２年</t>
    <phoneticPr fontId="3"/>
  </si>
  <si>
    <t>　　 ７年</t>
    <phoneticPr fontId="3"/>
  </si>
  <si>
    <t>出生</t>
    <rPh sb="0" eb="2">
      <t>シュッショウ</t>
    </rPh>
    <phoneticPr fontId="3"/>
  </si>
  <si>
    <t>婚姻</t>
    <rPh sb="0" eb="2">
      <t>コンイン</t>
    </rPh>
    <phoneticPr fontId="3"/>
  </si>
  <si>
    <t>離婚</t>
    <rPh sb="0" eb="2">
      <t>リコン</t>
    </rPh>
    <phoneticPr fontId="3"/>
  </si>
  <si>
    <t>死亡</t>
    <rPh sb="0" eb="2">
      <t>シボウ</t>
    </rPh>
    <phoneticPr fontId="3"/>
  </si>
  <si>
    <t>転籍</t>
    <rPh sb="0" eb="2">
      <t>テンセキ</t>
    </rPh>
    <phoneticPr fontId="3"/>
  </si>
  <si>
    <t>その他</t>
    <rPh sb="2" eb="3">
      <t>タ</t>
    </rPh>
    <phoneticPr fontId="3"/>
  </si>
  <si>
    <t>総数</t>
    <rPh sb="0" eb="2">
      <t>ソウスウ</t>
    </rPh>
    <phoneticPr fontId="3"/>
  </si>
  <si>
    <t>男</t>
  </si>
  <si>
    <t>女</t>
  </si>
  <si>
    <t xml:space="preserve">　　　0    </t>
  </si>
  <si>
    <t xml:space="preserve">　　　40    </t>
  </si>
  <si>
    <t xml:space="preserve">　　　1    </t>
  </si>
  <si>
    <t xml:space="preserve">　　　41    </t>
  </si>
  <si>
    <t xml:space="preserve">　　　2    </t>
  </si>
  <si>
    <t xml:space="preserve">　　　42    </t>
  </si>
  <si>
    <t xml:space="preserve">　　　3    </t>
  </si>
  <si>
    <t xml:space="preserve">　　　43    </t>
  </si>
  <si>
    <t xml:space="preserve">　　　4    </t>
  </si>
  <si>
    <t xml:space="preserve">　　　44    </t>
  </si>
  <si>
    <t xml:space="preserve">　　　5    </t>
  </si>
  <si>
    <t xml:space="preserve">　　　45    </t>
  </si>
  <si>
    <t xml:space="preserve">　　　6    </t>
  </si>
  <si>
    <t xml:space="preserve">　　　46    </t>
  </si>
  <si>
    <t xml:space="preserve">　　　7    </t>
  </si>
  <si>
    <t xml:space="preserve">　　　47    </t>
  </si>
  <si>
    <t xml:space="preserve">　　　8    </t>
  </si>
  <si>
    <t xml:space="preserve">　　　48    </t>
  </si>
  <si>
    <t xml:space="preserve">　　　9    </t>
  </si>
  <si>
    <t xml:space="preserve">　　　49    </t>
  </si>
  <si>
    <t xml:space="preserve">　　　10    </t>
  </si>
  <si>
    <t xml:space="preserve">　　　50    </t>
  </si>
  <si>
    <t xml:space="preserve">　　　11    </t>
  </si>
  <si>
    <t xml:space="preserve">　　　51    </t>
  </si>
  <si>
    <t xml:space="preserve">　　　12    </t>
  </si>
  <si>
    <t xml:space="preserve">　　　52    </t>
  </si>
  <si>
    <t xml:space="preserve">　　　13    </t>
  </si>
  <si>
    <t xml:space="preserve">　　　53    </t>
  </si>
  <si>
    <t xml:space="preserve">　　　14    </t>
  </si>
  <si>
    <t xml:space="preserve">　　　54    </t>
  </si>
  <si>
    <t xml:space="preserve">　　　15    </t>
  </si>
  <si>
    <t xml:space="preserve">　　　55    </t>
  </si>
  <si>
    <t xml:space="preserve">　　　16    </t>
  </si>
  <si>
    <t xml:space="preserve">　　　56    </t>
  </si>
  <si>
    <t xml:space="preserve">　　　17    </t>
  </si>
  <si>
    <t xml:space="preserve">　　　57    </t>
  </si>
  <si>
    <t xml:space="preserve">　　　18    </t>
  </si>
  <si>
    <t xml:space="preserve">　　　58    </t>
  </si>
  <si>
    <t xml:space="preserve">　　　19    </t>
  </si>
  <si>
    <t xml:space="preserve">　　　59    </t>
  </si>
  <si>
    <t xml:space="preserve">　　　20    </t>
  </si>
  <si>
    <t xml:space="preserve">　　　60    </t>
  </si>
  <si>
    <t xml:space="preserve">　　　21    </t>
  </si>
  <si>
    <t xml:space="preserve">　　　61    </t>
  </si>
  <si>
    <t xml:space="preserve">　　　22    </t>
  </si>
  <si>
    <t xml:space="preserve">　　　62    </t>
  </si>
  <si>
    <t xml:space="preserve">　　　23    </t>
  </si>
  <si>
    <t xml:space="preserve">　　　63    </t>
  </si>
  <si>
    <t xml:space="preserve">　　　24    </t>
  </si>
  <si>
    <t xml:space="preserve">　　　64    </t>
  </si>
  <si>
    <t xml:space="preserve">　　　25    </t>
  </si>
  <si>
    <t xml:space="preserve">　　　65    </t>
  </si>
  <si>
    <t xml:space="preserve">　　　26    </t>
  </si>
  <si>
    <t xml:space="preserve">　　　66    </t>
  </si>
  <si>
    <t xml:space="preserve">　　　27    </t>
  </si>
  <si>
    <t xml:space="preserve">　　　67    </t>
  </si>
  <si>
    <t xml:space="preserve">　　　28    </t>
  </si>
  <si>
    <t xml:space="preserve">　　　68    </t>
  </si>
  <si>
    <t xml:space="preserve">　　　29    </t>
  </si>
  <si>
    <t xml:space="preserve">　　　69    </t>
  </si>
  <si>
    <t xml:space="preserve">　　　30    </t>
  </si>
  <si>
    <t xml:space="preserve">　　　70    </t>
  </si>
  <si>
    <t xml:space="preserve">　　　31    </t>
  </si>
  <si>
    <t xml:space="preserve">　　　71    </t>
  </si>
  <si>
    <t xml:space="preserve">　　　32    </t>
  </si>
  <si>
    <t xml:space="preserve">　　　72    </t>
  </si>
  <si>
    <t xml:space="preserve">　　　33    </t>
  </si>
  <si>
    <t xml:space="preserve">　　　73    </t>
  </si>
  <si>
    <t xml:space="preserve">　　　34    </t>
  </si>
  <si>
    <t xml:space="preserve">　　　74    </t>
  </si>
  <si>
    <t xml:space="preserve">　　　35    </t>
  </si>
  <si>
    <t xml:space="preserve">　　　75    </t>
  </si>
  <si>
    <t xml:space="preserve">　　　36    </t>
  </si>
  <si>
    <t xml:space="preserve">　　　76    </t>
  </si>
  <si>
    <t xml:space="preserve">　　　37    </t>
  </si>
  <si>
    <t xml:space="preserve">　　　77    </t>
  </si>
  <si>
    <t xml:space="preserve">　　　38    </t>
  </si>
  <si>
    <t xml:space="preserve">　　　78    </t>
  </si>
  <si>
    <t xml:space="preserve">　　　39    </t>
  </si>
  <si>
    <t xml:space="preserve">　　　79    </t>
  </si>
  <si>
    <t xml:space="preserve">　　　80    </t>
  </si>
  <si>
    <t xml:space="preserve">　　　81    </t>
  </si>
  <si>
    <t xml:space="preserve">　　　82    </t>
  </si>
  <si>
    <t xml:space="preserve">　　　83    </t>
  </si>
  <si>
    <t xml:space="preserve">　　　84    </t>
  </si>
  <si>
    <t xml:space="preserve">　　　85    </t>
  </si>
  <si>
    <t xml:space="preserve">　　　86    </t>
  </si>
  <si>
    <t xml:space="preserve">　　　87    </t>
  </si>
  <si>
    <t xml:space="preserve">　　　88    </t>
  </si>
  <si>
    <t xml:space="preserve">　　　89    </t>
  </si>
  <si>
    <t xml:space="preserve">　　　90    </t>
  </si>
  <si>
    <t xml:space="preserve">　　　91    </t>
  </si>
  <si>
    <t xml:space="preserve">　　　92    </t>
  </si>
  <si>
    <t xml:space="preserve">　　　93    </t>
  </si>
  <si>
    <t xml:space="preserve">　　　94    </t>
  </si>
  <si>
    <t xml:space="preserve">　　　95    </t>
  </si>
  <si>
    <t xml:space="preserve">　　　96    </t>
  </si>
  <si>
    <t xml:space="preserve">　　　97    </t>
  </si>
  <si>
    <t xml:space="preserve">　　　98    </t>
  </si>
  <si>
    <t xml:space="preserve">　　　99    </t>
  </si>
  <si>
    <t>年齢（各歳）</t>
    <rPh sb="0" eb="2">
      <t>ネンレイ</t>
    </rPh>
    <rPh sb="3" eb="4">
      <t>カク</t>
    </rPh>
    <rPh sb="4" eb="5">
      <t>サイ</t>
    </rPh>
    <phoneticPr fontId="11"/>
  </si>
  <si>
    <t>総数</t>
    <rPh sb="0" eb="2">
      <t>ソウスウ</t>
    </rPh>
    <phoneticPr fontId="11"/>
  </si>
  <si>
    <t>茅ヶ崎</t>
  </si>
  <si>
    <t>東海岸北　五丁目</t>
  </si>
  <si>
    <t>香川</t>
  </si>
  <si>
    <t>松浪　一丁目</t>
  </si>
  <si>
    <t>茅ヶ崎　一丁目</t>
  </si>
  <si>
    <t>東海岸南　一丁目</t>
  </si>
  <si>
    <t>松風台</t>
  </si>
  <si>
    <t>松浪　二丁目</t>
  </si>
  <si>
    <t>茅ヶ崎　二丁目</t>
  </si>
  <si>
    <t>東海岸南　二丁目</t>
  </si>
  <si>
    <t>甘沼</t>
  </si>
  <si>
    <t>常盤町</t>
  </si>
  <si>
    <t>茅ヶ崎　三丁目</t>
  </si>
  <si>
    <t>東海岸南　三丁目</t>
  </si>
  <si>
    <t>赤羽根</t>
  </si>
  <si>
    <t>富士見町</t>
  </si>
  <si>
    <t>本村　一丁目</t>
  </si>
  <si>
    <t>東海岸南　四丁目</t>
  </si>
  <si>
    <t>高田　一丁目</t>
  </si>
  <si>
    <t>平和町</t>
  </si>
  <si>
    <t>本村　二丁目</t>
  </si>
  <si>
    <t>東海岸南　五丁目</t>
  </si>
  <si>
    <t>高田　二丁目</t>
  </si>
  <si>
    <t>松が丘　一丁目</t>
  </si>
  <si>
    <t>本村　三丁目</t>
  </si>
  <si>
    <t>東海岸南　六丁目</t>
  </si>
  <si>
    <t>高田　三丁目</t>
  </si>
  <si>
    <t>松が丘　二丁目</t>
  </si>
  <si>
    <t>本村　四丁目</t>
  </si>
  <si>
    <t>茅ヶ崎地区計</t>
  </si>
  <si>
    <t>高田　四丁目</t>
  </si>
  <si>
    <t>菱沼海岸</t>
  </si>
  <si>
    <t>本村　五丁目</t>
  </si>
  <si>
    <t>高田　五丁目</t>
  </si>
  <si>
    <t>白浜町</t>
  </si>
  <si>
    <t>元町</t>
  </si>
  <si>
    <t>室田　一丁目</t>
  </si>
  <si>
    <t>浜須賀</t>
  </si>
  <si>
    <t>若松町</t>
  </si>
  <si>
    <t>萩園</t>
  </si>
  <si>
    <t>室田　二丁目</t>
  </si>
  <si>
    <t>緑が浜</t>
  </si>
  <si>
    <t>幸町</t>
  </si>
  <si>
    <t>平太夫新田</t>
  </si>
  <si>
    <t>室田　三丁目</t>
  </si>
  <si>
    <t>汐見台</t>
  </si>
  <si>
    <t>新栄町</t>
  </si>
  <si>
    <t>西久保</t>
  </si>
  <si>
    <t>小和田　一丁目</t>
  </si>
  <si>
    <t>松林地区計</t>
  </si>
  <si>
    <t>十間坂　一丁目</t>
  </si>
  <si>
    <t>円蔵</t>
  </si>
  <si>
    <t>小和田　二丁目</t>
  </si>
  <si>
    <t>十間坂　二丁目</t>
  </si>
  <si>
    <t>円蔵　一丁目</t>
  </si>
  <si>
    <t>小和田　三丁目</t>
  </si>
  <si>
    <t>十間坂　三丁目</t>
  </si>
  <si>
    <t>円蔵　二丁目</t>
  </si>
  <si>
    <t>菱沼　一丁目</t>
  </si>
  <si>
    <t>行谷</t>
  </si>
  <si>
    <t>共恵　一丁目</t>
  </si>
  <si>
    <t>鶴が台</t>
  </si>
  <si>
    <t>菱沼　二丁目</t>
  </si>
  <si>
    <t>芹沢</t>
  </si>
  <si>
    <t>共恵　二丁目</t>
  </si>
  <si>
    <t>矢畑</t>
  </si>
  <si>
    <t>菱沼　三丁目</t>
  </si>
  <si>
    <t>堤</t>
  </si>
  <si>
    <t>南湖　一丁目</t>
  </si>
  <si>
    <t>浜之郷</t>
  </si>
  <si>
    <t>松林　一丁目</t>
  </si>
  <si>
    <t>下寺尾</t>
  </si>
  <si>
    <t>南湖　二丁目</t>
  </si>
  <si>
    <t>下町屋　一丁目</t>
  </si>
  <si>
    <t>松林　二丁目</t>
  </si>
  <si>
    <t>小出地区計</t>
  </si>
  <si>
    <t>南湖　三丁目</t>
  </si>
  <si>
    <t>下町屋　二丁目</t>
  </si>
  <si>
    <t>松林　三丁目</t>
  </si>
  <si>
    <t>南湖　四丁目</t>
  </si>
  <si>
    <t>下町屋　三丁目</t>
  </si>
  <si>
    <t>小桜町</t>
  </si>
  <si>
    <t>南湖　五丁目</t>
  </si>
  <si>
    <t>今宿</t>
  </si>
  <si>
    <t>代官町</t>
  </si>
  <si>
    <t>南湖　六丁目</t>
  </si>
  <si>
    <t>中島</t>
  </si>
  <si>
    <t>本宿町</t>
  </si>
  <si>
    <t>南湖　七丁目</t>
  </si>
  <si>
    <t>松尾</t>
  </si>
  <si>
    <t>赤松町</t>
  </si>
  <si>
    <t>中海岸　一丁目</t>
  </si>
  <si>
    <t>柳島　一丁目</t>
  </si>
  <si>
    <t>浜竹　一丁目</t>
  </si>
  <si>
    <t>中海岸　二丁目</t>
  </si>
  <si>
    <t>柳島　二丁目</t>
  </si>
  <si>
    <t>浜竹　二丁目</t>
  </si>
  <si>
    <t>中海岸　三丁目</t>
  </si>
  <si>
    <t>柳島</t>
  </si>
  <si>
    <t>浜竹　三丁目</t>
  </si>
  <si>
    <t>中海岸　四丁目</t>
  </si>
  <si>
    <t>柳島海岸</t>
  </si>
  <si>
    <t>浜竹　四丁目</t>
  </si>
  <si>
    <t>東海岸北　一丁目</t>
  </si>
  <si>
    <t>浜     見     平</t>
  </si>
  <si>
    <t>出口町</t>
  </si>
  <si>
    <t>東海岸北　二丁目</t>
  </si>
  <si>
    <t>鶴嶺地区計</t>
  </si>
  <si>
    <t>ひばりが丘</t>
  </si>
  <si>
    <t>東海岸北　三丁目</t>
  </si>
  <si>
    <t>旭が丘</t>
  </si>
  <si>
    <t>東海岸北　四丁目</t>
  </si>
  <si>
    <t>美住町</t>
  </si>
  <si>
    <t>人口</t>
    <rPh sb="0" eb="2">
      <t>ジンコウ</t>
    </rPh>
    <phoneticPr fontId="11"/>
  </si>
  <si>
    <t>０～１４歳</t>
    <rPh sb="4" eb="5">
      <t>サイ</t>
    </rPh>
    <phoneticPr fontId="11"/>
  </si>
  <si>
    <t>１５～６４歳</t>
    <rPh sb="5" eb="6">
      <t>サイ</t>
    </rPh>
    <phoneticPr fontId="11"/>
  </si>
  <si>
    <t>６５歳以上</t>
    <rPh sb="2" eb="3">
      <t>サイ</t>
    </rPh>
    <rPh sb="3" eb="5">
      <t>イジョウ</t>
    </rPh>
    <phoneticPr fontId="11"/>
  </si>
  <si>
    <t>男</t>
    <rPh sb="0" eb="1">
      <t>オトコ</t>
    </rPh>
    <phoneticPr fontId="11"/>
  </si>
  <si>
    <t>女</t>
    <rPh sb="0" eb="1">
      <t>オンナ</t>
    </rPh>
    <phoneticPr fontId="11"/>
  </si>
  <si>
    <t>区分</t>
    <rPh sb="0" eb="2">
      <t>クブン</t>
    </rPh>
    <phoneticPr fontId="11"/>
  </si>
  <si>
    <t>計</t>
    <rPh sb="0" eb="1">
      <t>ケイ</t>
    </rPh>
    <phoneticPr fontId="11"/>
  </si>
  <si>
    <t>不詳</t>
    <phoneticPr fontId="11"/>
  </si>
  <si>
    <t>率</t>
    <rPh sb="0" eb="1">
      <t>リツ</t>
    </rPh>
    <phoneticPr fontId="3"/>
  </si>
  <si>
    <t>区分</t>
    <rPh sb="0" eb="2">
      <t>クブン</t>
    </rPh>
    <phoneticPr fontId="3"/>
  </si>
  <si>
    <t>人口</t>
    <rPh sb="0" eb="2">
      <t>ジンコウ</t>
    </rPh>
    <phoneticPr fontId="3"/>
  </si>
  <si>
    <t>世帯数</t>
    <rPh sb="0" eb="3">
      <t>セタイスウ</t>
    </rPh>
    <phoneticPr fontId="3"/>
  </si>
  <si>
    <t>年月</t>
    <rPh sb="0" eb="2">
      <t>ネンゲツ</t>
    </rPh>
    <phoneticPr fontId="3"/>
  </si>
  <si>
    <t>本籍数</t>
    <rPh sb="0" eb="2">
      <t>ホンセキ</t>
    </rPh>
    <rPh sb="2" eb="3">
      <t>スウ</t>
    </rPh>
    <phoneticPr fontId="3"/>
  </si>
  <si>
    <t>本籍</t>
    <rPh sb="0" eb="2">
      <t>ホンセキ</t>
    </rPh>
    <phoneticPr fontId="3"/>
  </si>
  <si>
    <t>住民登録</t>
    <rPh sb="0" eb="2">
      <t>ジュウミン</t>
    </rPh>
    <rPh sb="2" eb="4">
      <t>トウロク</t>
    </rPh>
    <phoneticPr fontId="3"/>
  </si>
  <si>
    <t>60～64</t>
    <phoneticPr fontId="11"/>
  </si>
  <si>
    <t>90～94</t>
    <phoneticPr fontId="11"/>
  </si>
  <si>
    <t xml:space="preserve">65～69    </t>
    <phoneticPr fontId="11"/>
  </si>
  <si>
    <t>95～99</t>
    <phoneticPr fontId="11"/>
  </si>
  <si>
    <t>70～74</t>
    <phoneticPr fontId="11"/>
  </si>
  <si>
    <t>100 歳以上</t>
    <phoneticPr fontId="11"/>
  </si>
  <si>
    <t>　　 11年</t>
    <phoneticPr fontId="3"/>
  </si>
  <si>
    <t>○３区分別人口</t>
    <rPh sb="2" eb="4">
      <t>クブン</t>
    </rPh>
    <rPh sb="4" eb="5">
      <t>ベツ</t>
    </rPh>
    <rPh sb="5" eb="7">
      <t>ジンコウ</t>
    </rPh>
    <phoneticPr fontId="11"/>
  </si>
  <si>
    <t>世帯数</t>
    <rPh sb="0" eb="2">
      <t>セタイ</t>
    </rPh>
    <rPh sb="2" eb="3">
      <t>スウ</t>
    </rPh>
    <phoneticPr fontId="3"/>
  </si>
  <si>
    <t>計</t>
    <rPh sb="0" eb="1">
      <t>ケイ</t>
    </rPh>
    <phoneticPr fontId="3"/>
  </si>
  <si>
    <t>自然増減</t>
    <rPh sb="0" eb="2">
      <t>シゼン</t>
    </rPh>
    <rPh sb="2" eb="4">
      <t>ゾウゲン</t>
    </rPh>
    <phoneticPr fontId="3"/>
  </si>
  <si>
    <t>社会増減</t>
    <rPh sb="0" eb="2">
      <t>シャカイ</t>
    </rPh>
    <rPh sb="2" eb="4">
      <t>ゾウゲン</t>
    </rPh>
    <phoneticPr fontId="3"/>
  </si>
  <si>
    <t>神奈川県合計</t>
    <rPh sb="0" eb="4">
      <t>カナガワケン</t>
    </rPh>
    <rPh sb="4" eb="6">
      <t>ゴウケイ</t>
    </rPh>
    <phoneticPr fontId="3"/>
  </si>
  <si>
    <t>横浜市</t>
    <rPh sb="0" eb="3">
      <t>ヨコハマシ</t>
    </rPh>
    <phoneticPr fontId="3"/>
  </si>
  <si>
    <t>鶴見区</t>
    <rPh sb="0" eb="3">
      <t>ツルミク</t>
    </rPh>
    <phoneticPr fontId="3"/>
  </si>
  <si>
    <t>神奈川区</t>
    <rPh sb="0" eb="4">
      <t>カナガワク</t>
    </rPh>
    <phoneticPr fontId="3"/>
  </si>
  <si>
    <t>西区</t>
    <rPh sb="0" eb="2">
      <t>ニシク</t>
    </rPh>
    <phoneticPr fontId="3"/>
  </si>
  <si>
    <t>中区</t>
    <rPh sb="0" eb="2">
      <t>ナカク</t>
    </rPh>
    <phoneticPr fontId="3"/>
  </si>
  <si>
    <t>南区</t>
    <rPh sb="0" eb="2">
      <t>ミナミク</t>
    </rPh>
    <phoneticPr fontId="3"/>
  </si>
  <si>
    <t>港南区</t>
    <rPh sb="0" eb="3">
      <t>コウナンク</t>
    </rPh>
    <phoneticPr fontId="3"/>
  </si>
  <si>
    <t>旭区</t>
    <rPh sb="0" eb="2">
      <t>アサヒク</t>
    </rPh>
    <phoneticPr fontId="3"/>
  </si>
  <si>
    <t>磯子区</t>
    <rPh sb="0" eb="3">
      <t>イソゴク</t>
    </rPh>
    <phoneticPr fontId="3"/>
  </si>
  <si>
    <t>金沢区</t>
    <rPh sb="0" eb="3">
      <t>カナザワク</t>
    </rPh>
    <phoneticPr fontId="3"/>
  </si>
  <si>
    <t>港北区</t>
    <rPh sb="0" eb="3">
      <t>コウホクク</t>
    </rPh>
    <phoneticPr fontId="3"/>
  </si>
  <si>
    <t>緑区</t>
    <rPh sb="0" eb="2">
      <t>ミドリク</t>
    </rPh>
    <phoneticPr fontId="3"/>
  </si>
  <si>
    <t>青葉区</t>
    <rPh sb="0" eb="3">
      <t>アオバク</t>
    </rPh>
    <phoneticPr fontId="3"/>
  </si>
  <si>
    <t>都筑区</t>
    <rPh sb="0" eb="3">
      <t>ツヅキク</t>
    </rPh>
    <phoneticPr fontId="3"/>
  </si>
  <si>
    <t>戸塚区</t>
    <rPh sb="0" eb="3">
      <t>トツカク</t>
    </rPh>
    <phoneticPr fontId="3"/>
  </si>
  <si>
    <t>栄区</t>
    <rPh sb="0" eb="2">
      <t>サカエク</t>
    </rPh>
    <phoneticPr fontId="3"/>
  </si>
  <si>
    <t>泉区</t>
    <rPh sb="0" eb="2">
      <t>イズミク</t>
    </rPh>
    <phoneticPr fontId="3"/>
  </si>
  <si>
    <t>瀬谷区</t>
    <rPh sb="0" eb="3">
      <t>セヤク</t>
    </rPh>
    <phoneticPr fontId="3"/>
  </si>
  <si>
    <t>川崎市</t>
    <rPh sb="0" eb="3">
      <t>カワサキシ</t>
    </rPh>
    <phoneticPr fontId="3"/>
  </si>
  <si>
    <t>川崎区</t>
    <rPh sb="0" eb="3">
      <t>カワサキク</t>
    </rPh>
    <phoneticPr fontId="3"/>
  </si>
  <si>
    <t>幸区</t>
    <rPh sb="0" eb="2">
      <t>サイワイク</t>
    </rPh>
    <phoneticPr fontId="3"/>
  </si>
  <si>
    <t>中原区</t>
    <rPh sb="0" eb="3">
      <t>ナカハラク</t>
    </rPh>
    <phoneticPr fontId="3"/>
  </si>
  <si>
    <t>高津区</t>
    <rPh sb="0" eb="3">
      <t>タカツク</t>
    </rPh>
    <phoneticPr fontId="3"/>
  </si>
  <si>
    <t>宮前区</t>
    <rPh sb="0" eb="3">
      <t>ミヤマエク</t>
    </rPh>
    <phoneticPr fontId="3"/>
  </si>
  <si>
    <t>多摩区</t>
    <rPh sb="0" eb="3">
      <t>タマク</t>
    </rPh>
    <phoneticPr fontId="3"/>
  </si>
  <si>
    <t>麻生区</t>
    <rPh sb="0" eb="2">
      <t>アソウ</t>
    </rPh>
    <rPh sb="2" eb="3">
      <t>ク</t>
    </rPh>
    <phoneticPr fontId="3"/>
  </si>
  <si>
    <t>横須賀市</t>
    <rPh sb="0" eb="4">
      <t>ヨコスカシ</t>
    </rPh>
    <phoneticPr fontId="3"/>
  </si>
  <si>
    <t>平塚市</t>
    <rPh sb="0" eb="3">
      <t>ヒラツカシ</t>
    </rPh>
    <phoneticPr fontId="3"/>
  </si>
  <si>
    <t>鎌倉市</t>
    <rPh sb="0" eb="3">
      <t>カマクラシ</t>
    </rPh>
    <phoneticPr fontId="3"/>
  </si>
  <si>
    <t>藤沢市</t>
    <rPh sb="0" eb="3">
      <t>フジサワシ</t>
    </rPh>
    <phoneticPr fontId="3"/>
  </si>
  <si>
    <t>茅ヶ崎市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</si>
  <si>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</si>
  <si>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</si>
  <si>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</si>
  <si>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</si>
  <si>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</si>
  <si>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3">
      <t>ヤマトシ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</si>
  <si>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</si>
  <si>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</si>
  <si>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</si>
  <si>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</si>
  <si>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</si>
  <si>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</si>
  <si>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</si>
  <si>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</si>
  <si>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</si>
  <si>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</si>
  <si>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3">
      <t>オオイマチ</t>
    </rPh>
    <phoneticPr fontId="3"/>
  </si>
  <si>
    <t>松田町</t>
    <rPh sb="0" eb="3">
      <t>マツダマチ</t>
    </rPh>
    <phoneticPr fontId="3"/>
  </si>
  <si>
    <t>山北町</t>
    <rPh sb="0" eb="3">
      <t>ヤマキタマチ</t>
    </rPh>
    <phoneticPr fontId="3"/>
  </si>
  <si>
    <t>開成町</t>
    <rPh sb="0" eb="3">
      <t>カイセイマチ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</si>
  <si>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</si>
  <si>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</si>
  <si>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</si>
  <si>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</si>
  <si>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</si>
  <si>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６月</t>
  </si>
  <si>
    <t>１１月</t>
  </si>
  <si>
    <t>１２月</t>
  </si>
  <si>
    <t>（１）世帯数の推移</t>
    <rPh sb="3" eb="6">
      <t>セタイスウ</t>
    </rPh>
    <rPh sb="7" eb="9">
      <t>スイイ</t>
    </rPh>
    <phoneticPr fontId="23"/>
  </si>
  <si>
    <t>（各月１日現在）</t>
    <rPh sb="1" eb="3">
      <t>カクツキ</t>
    </rPh>
    <rPh sb="4" eb="5">
      <t>ニチ</t>
    </rPh>
    <rPh sb="5" eb="7">
      <t>ゲンザイ</t>
    </rPh>
    <phoneticPr fontId="23"/>
  </si>
  <si>
    <t>１月</t>
    <rPh sb="1" eb="2">
      <t>ガツ</t>
    </rPh>
    <phoneticPr fontId="11"/>
  </si>
  <si>
    <t>（２）人口の推移</t>
    <rPh sb="3" eb="5">
      <t>ジンコウ</t>
    </rPh>
    <rPh sb="6" eb="8">
      <t>スイイ</t>
    </rPh>
    <phoneticPr fontId="23"/>
  </si>
  <si>
    <t>計</t>
    <rPh sb="0" eb="1">
      <t>ケイ</t>
    </rPh>
    <phoneticPr fontId="23"/>
  </si>
  <si>
    <t>男性</t>
    <rPh sb="0" eb="2">
      <t>ダンセイ</t>
    </rPh>
    <phoneticPr fontId="11"/>
  </si>
  <si>
    <t>女性</t>
    <rPh sb="0" eb="2">
      <t>ジョセイ</t>
    </rPh>
    <phoneticPr fontId="11"/>
  </si>
  <si>
    <t>２月</t>
    <rPh sb="1" eb="2">
      <t>ガツ</t>
    </rPh>
    <phoneticPr fontId="11"/>
  </si>
  <si>
    <t>３月</t>
    <rPh sb="1" eb="2">
      <t>ガツ</t>
    </rPh>
    <phoneticPr fontId="11"/>
  </si>
  <si>
    <t>町丁・字名</t>
    <rPh sb="0" eb="1">
      <t>マチ</t>
    </rPh>
    <rPh sb="1" eb="2">
      <t>チョウ</t>
    </rPh>
    <phoneticPr fontId="11"/>
  </si>
  <si>
    <t>世帯数</t>
    <rPh sb="0" eb="2">
      <t>セタイ</t>
    </rPh>
    <rPh sb="2" eb="3">
      <t>スウ</t>
    </rPh>
    <phoneticPr fontId="11"/>
  </si>
  <si>
    <t>合計</t>
    <rPh sb="0" eb="2">
      <t>ゴウケイ</t>
    </rPh>
    <phoneticPr fontId="11"/>
  </si>
  <si>
    <t>　　 13年</t>
    <phoneticPr fontId="3"/>
  </si>
  <si>
    <t>　　 14年</t>
    <phoneticPr fontId="3"/>
  </si>
  <si>
    <t>　　 12年</t>
    <phoneticPr fontId="3"/>
  </si>
  <si>
    <t>合計
特殊
出生率</t>
    <rPh sb="0" eb="2">
      <t>ゴウケイ</t>
    </rPh>
    <rPh sb="3" eb="5">
      <t>トクシュ</t>
    </rPh>
    <rPh sb="6" eb="9">
      <t>シュッショウリツ</t>
    </rPh>
    <phoneticPr fontId="3"/>
  </si>
  <si>
    <t>区分</t>
    <rPh sb="0" eb="2">
      <t>クブン</t>
    </rPh>
    <phoneticPr fontId="23"/>
  </si>
  <si>
    <t>（率：人口千人に対する率）</t>
    <rPh sb="1" eb="2">
      <t>リツ</t>
    </rPh>
    <rPh sb="3" eb="5">
      <t>ジンコウ</t>
    </rPh>
    <rPh sb="5" eb="6">
      <t>セン</t>
    </rPh>
    <rPh sb="6" eb="7">
      <t>ニン</t>
    </rPh>
    <rPh sb="8" eb="9">
      <t>タイ</t>
    </rPh>
    <rPh sb="11" eb="12">
      <t>リツ</t>
    </rPh>
    <phoneticPr fontId="3"/>
  </si>
  <si>
    <t>　　 15年</t>
  </si>
  <si>
    <t>香川一丁目</t>
    <rPh sb="0" eb="2">
      <t>カガワ</t>
    </rPh>
    <rPh sb="2" eb="3">
      <t>イッ</t>
    </rPh>
    <rPh sb="3" eb="5">
      <t>チョウメ</t>
    </rPh>
    <phoneticPr fontId="11"/>
  </si>
  <si>
    <t>香川二丁目</t>
    <rPh sb="0" eb="2">
      <t>カガワ</t>
    </rPh>
    <rPh sb="2" eb="3">
      <t>ニ</t>
    </rPh>
    <rPh sb="3" eb="5">
      <t>チョウメ</t>
    </rPh>
    <phoneticPr fontId="11"/>
  </si>
  <si>
    <t>香川三丁目</t>
    <rPh sb="0" eb="2">
      <t>カガワ</t>
    </rPh>
    <rPh sb="2" eb="3">
      <t>サン</t>
    </rPh>
    <rPh sb="3" eb="5">
      <t>チョウメ</t>
    </rPh>
    <phoneticPr fontId="11"/>
  </si>
  <si>
    <t>香川四丁目</t>
    <rPh sb="0" eb="2">
      <t>カガワ</t>
    </rPh>
    <rPh sb="2" eb="3">
      <t>ヨン</t>
    </rPh>
    <rPh sb="3" eb="5">
      <t>チョウメ</t>
    </rPh>
    <phoneticPr fontId="11"/>
  </si>
  <si>
    <t>香川五丁目</t>
    <rPh sb="0" eb="2">
      <t>カガワ</t>
    </rPh>
    <rPh sb="2" eb="3">
      <t>ゴ</t>
    </rPh>
    <rPh sb="3" eb="5">
      <t>チョウメ</t>
    </rPh>
    <phoneticPr fontId="11"/>
  </si>
  <si>
    <t>香川六丁目</t>
    <rPh sb="0" eb="2">
      <t>カガワ</t>
    </rPh>
    <rPh sb="2" eb="3">
      <t>ロク</t>
    </rPh>
    <rPh sb="3" eb="5">
      <t>チョウメ</t>
    </rPh>
    <phoneticPr fontId="11"/>
  </si>
  <si>
    <t>香川七丁目</t>
    <rPh sb="0" eb="2">
      <t>カガワ</t>
    </rPh>
    <rPh sb="2" eb="3">
      <t>ナナ</t>
    </rPh>
    <rPh sb="3" eb="5">
      <t>チョウメ</t>
    </rPh>
    <phoneticPr fontId="11"/>
  </si>
  <si>
    <t>15～19</t>
  </si>
  <si>
    <t>20～24</t>
  </si>
  <si>
    <t>25～29</t>
  </si>
  <si>
    <t>30～34</t>
  </si>
  <si>
    <t>35～39</t>
  </si>
  <si>
    <t>40～44</t>
  </si>
  <si>
    <t>45～49</t>
  </si>
  <si>
    <t>50～54</t>
  </si>
  <si>
    <t>55～59</t>
  </si>
  <si>
    <t>60～64</t>
  </si>
  <si>
    <t>65～69</t>
  </si>
  <si>
    <t>70～74</t>
  </si>
  <si>
    <t>75～79</t>
  </si>
  <si>
    <t>80～84</t>
  </si>
  <si>
    <t>85～89</t>
  </si>
  <si>
    <t>計</t>
  </si>
  <si>
    <t>90～94</t>
  </si>
  <si>
    <t>95～99</t>
  </si>
  <si>
    <t>100～104</t>
  </si>
  <si>
    <t>105～</t>
  </si>
  <si>
    <t>0～14</t>
  </si>
  <si>
    <t>15～64</t>
  </si>
  <si>
    <t>浜見平</t>
  </si>
  <si>
    <t>年齢別（５歳階級）</t>
    <rPh sb="0" eb="3">
      <t>ネンレイベツ</t>
    </rPh>
    <rPh sb="5" eb="6">
      <t>サイ</t>
    </rPh>
    <rPh sb="6" eb="8">
      <t>カイキュウ</t>
    </rPh>
    <phoneticPr fontId="23"/>
  </si>
  <si>
    <t>０～４</t>
    <phoneticPr fontId="23"/>
  </si>
  <si>
    <t>５～９</t>
    <phoneticPr fontId="23"/>
  </si>
  <si>
    <t>10～14</t>
    <phoneticPr fontId="23"/>
  </si>
  <si>
    <t>年齢（３区分）</t>
    <rPh sb="0" eb="2">
      <t>ネンレイ</t>
    </rPh>
    <rPh sb="4" eb="6">
      <t>クブン</t>
    </rPh>
    <phoneticPr fontId="23"/>
  </si>
  <si>
    <t>区分</t>
  </si>
  <si>
    <t>件数</t>
  </si>
  <si>
    <t>手数料（円）</t>
  </si>
  <si>
    <t>戸籍謄・抄本等</t>
  </si>
  <si>
    <t>住民票の写し等</t>
  </si>
  <si>
    <t>印鑑登録証明書</t>
  </si>
  <si>
    <t>転出証明書</t>
  </si>
  <si>
    <t>諸証明等</t>
  </si>
  <si>
    <t>合  計</t>
  </si>
  <si>
    <t>【茅ヶ崎地区】</t>
    <rPh sb="1" eb="4">
      <t>チガサキ</t>
    </rPh>
    <rPh sb="4" eb="6">
      <t>チク</t>
    </rPh>
    <phoneticPr fontId="23"/>
  </si>
  <si>
    <t>【鶴嶺地区】</t>
    <rPh sb="1" eb="2">
      <t>ツル</t>
    </rPh>
    <rPh sb="2" eb="3">
      <t>ミネ</t>
    </rPh>
    <rPh sb="3" eb="5">
      <t>チク</t>
    </rPh>
    <phoneticPr fontId="23"/>
  </si>
  <si>
    <t>65歳以上</t>
    <rPh sb="2" eb="3">
      <t>サイ</t>
    </rPh>
    <rPh sb="3" eb="5">
      <t>イジョウ</t>
    </rPh>
    <phoneticPr fontId="23"/>
  </si>
  <si>
    <t>　　 16年</t>
    <phoneticPr fontId="3"/>
  </si>
  <si>
    <t>香川　一丁目</t>
    <rPh sb="0" eb="2">
      <t>カガワ</t>
    </rPh>
    <rPh sb="3" eb="4">
      <t>イッ</t>
    </rPh>
    <rPh sb="4" eb="6">
      <t>チョウメ</t>
    </rPh>
    <phoneticPr fontId="11"/>
  </si>
  <si>
    <t>香川　二丁目</t>
    <rPh sb="0" eb="2">
      <t>カガワ</t>
    </rPh>
    <rPh sb="3" eb="4">
      <t>ニ</t>
    </rPh>
    <rPh sb="4" eb="6">
      <t>チョウメ</t>
    </rPh>
    <phoneticPr fontId="11"/>
  </si>
  <si>
    <t>香川　三丁目</t>
    <rPh sb="0" eb="2">
      <t>カガワ</t>
    </rPh>
    <rPh sb="3" eb="4">
      <t>サン</t>
    </rPh>
    <rPh sb="4" eb="6">
      <t>チョウメ</t>
    </rPh>
    <phoneticPr fontId="11"/>
  </si>
  <si>
    <t>香川　四丁目</t>
    <rPh sb="0" eb="2">
      <t>カガワ</t>
    </rPh>
    <rPh sb="3" eb="4">
      <t>ヨン</t>
    </rPh>
    <rPh sb="4" eb="6">
      <t>チョウメ</t>
    </rPh>
    <phoneticPr fontId="11"/>
  </si>
  <si>
    <t>香川　五丁目</t>
    <rPh sb="0" eb="2">
      <t>カガワ</t>
    </rPh>
    <rPh sb="3" eb="4">
      <t>ゴ</t>
    </rPh>
    <rPh sb="4" eb="6">
      <t>チョウメ</t>
    </rPh>
    <phoneticPr fontId="11"/>
  </si>
  <si>
    <t>香川　六丁目</t>
    <rPh sb="0" eb="2">
      <t>カガワ</t>
    </rPh>
    <rPh sb="3" eb="4">
      <t>ロク</t>
    </rPh>
    <rPh sb="4" eb="6">
      <t>チョウメ</t>
    </rPh>
    <phoneticPr fontId="11"/>
  </si>
  <si>
    <t>香川　七丁目</t>
    <rPh sb="0" eb="2">
      <t>カガワ</t>
    </rPh>
    <rPh sb="3" eb="4">
      <t>ナナ</t>
    </rPh>
    <rPh sb="4" eb="6">
      <t>チョウメ</t>
    </rPh>
    <phoneticPr fontId="11"/>
  </si>
  <si>
    <t>45～49</t>
    <phoneticPr fontId="11"/>
  </si>
  <si>
    <t>75～79</t>
    <phoneticPr fontId="11"/>
  </si>
  <si>
    <t>85～89</t>
    <phoneticPr fontId="11"/>
  </si>
  <si>
    <t>差増</t>
    <rPh sb="0" eb="1">
      <t>サ</t>
    </rPh>
    <rPh sb="1" eb="2">
      <t>ゾウ</t>
    </rPh>
    <phoneticPr fontId="3"/>
  </si>
  <si>
    <t>（３）　社会増減</t>
    <rPh sb="4" eb="6">
      <t>シャカイ</t>
    </rPh>
    <rPh sb="6" eb="8">
      <t>ゾウゲン</t>
    </rPh>
    <phoneticPr fontId="3"/>
  </si>
  <si>
    <t>２１　住民基本台帳　町丁・字別、年齢（５歳階級）別人口</t>
    <rPh sb="3" eb="5">
      <t>ジュウミン</t>
    </rPh>
    <rPh sb="5" eb="7">
      <t>キホン</t>
    </rPh>
    <rPh sb="7" eb="9">
      <t>ダイチョウ</t>
    </rPh>
    <rPh sb="10" eb="11">
      <t>マチ</t>
    </rPh>
    <rPh sb="11" eb="12">
      <t>チョウ</t>
    </rPh>
    <rPh sb="13" eb="14">
      <t>アザ</t>
    </rPh>
    <rPh sb="14" eb="15">
      <t>ベツ</t>
    </rPh>
    <rPh sb="16" eb="18">
      <t>ネンレイ</t>
    </rPh>
    <rPh sb="20" eb="21">
      <t>サイ</t>
    </rPh>
    <rPh sb="21" eb="23">
      <t>カイキュウ</t>
    </rPh>
    <rPh sb="24" eb="25">
      <t>ベツ</t>
    </rPh>
    <rPh sb="25" eb="27">
      <t>ジンコウ</t>
    </rPh>
    <phoneticPr fontId="23"/>
  </si>
  <si>
    <t>２１　住民基本台帳　町丁・字別、年齢（５歳階級）別人口（つづき）</t>
    <rPh sb="3" eb="5">
      <t>ジュウミン</t>
    </rPh>
    <rPh sb="5" eb="7">
      <t>キホン</t>
    </rPh>
    <rPh sb="7" eb="9">
      <t>ダイチョウ</t>
    </rPh>
    <rPh sb="10" eb="11">
      <t>マチ</t>
    </rPh>
    <rPh sb="11" eb="12">
      <t>チョウ</t>
    </rPh>
    <rPh sb="13" eb="14">
      <t>アザ</t>
    </rPh>
    <rPh sb="14" eb="15">
      <t>ベツ</t>
    </rPh>
    <rPh sb="16" eb="18">
      <t>ネンレイ</t>
    </rPh>
    <rPh sb="20" eb="21">
      <t>サイ</t>
    </rPh>
    <rPh sb="21" eb="23">
      <t>カイキュウ</t>
    </rPh>
    <rPh sb="24" eb="25">
      <t>ベツ</t>
    </rPh>
    <rPh sb="25" eb="27">
      <t>ジンコウ</t>
    </rPh>
    <phoneticPr fontId="23"/>
  </si>
  <si>
    <t>17年</t>
    <rPh sb="2" eb="3">
      <t>ネン</t>
    </rPh>
    <phoneticPr fontId="3"/>
  </si>
  <si>
    <t>転　入　・　そ　の　他　増</t>
    <rPh sb="0" eb="1">
      <t>テン</t>
    </rPh>
    <rPh sb="2" eb="3">
      <t>イリ</t>
    </rPh>
    <rPh sb="10" eb="11">
      <t>タ</t>
    </rPh>
    <rPh sb="12" eb="13">
      <t>ゾウ</t>
    </rPh>
    <phoneticPr fontId="3"/>
  </si>
  <si>
    <t>転　出　・　そ　の　他　減</t>
    <rPh sb="0" eb="1">
      <t>テン</t>
    </rPh>
    <rPh sb="2" eb="3">
      <t>デ</t>
    </rPh>
    <rPh sb="10" eb="11">
      <t>タ</t>
    </rPh>
    <rPh sb="12" eb="13">
      <t>ゲン</t>
    </rPh>
    <phoneticPr fontId="3"/>
  </si>
  <si>
    <t>転入・他</t>
    <rPh sb="0" eb="2">
      <t>テンニュウ</t>
    </rPh>
    <rPh sb="3" eb="4">
      <t>タ</t>
    </rPh>
    <phoneticPr fontId="3"/>
  </si>
  <si>
    <t>転出・他</t>
    <rPh sb="0" eb="2">
      <t>テンシュツ</t>
    </rPh>
    <rPh sb="3" eb="4">
      <t>ホカ</t>
    </rPh>
    <phoneticPr fontId="3"/>
  </si>
  <si>
    <t>１１　自然増減及び社会増減</t>
    <rPh sb="3" eb="5">
      <t>シゼン</t>
    </rPh>
    <rPh sb="5" eb="7">
      <t>ゾウゲン</t>
    </rPh>
    <rPh sb="7" eb="8">
      <t>オヨ</t>
    </rPh>
    <rPh sb="9" eb="11">
      <t>シャカイ</t>
    </rPh>
    <rPh sb="11" eb="13">
      <t>ゾウゲン</t>
    </rPh>
    <phoneticPr fontId="3"/>
  </si>
  <si>
    <t>１７　本籍及び住民基本台帳人口</t>
    <rPh sb="3" eb="5">
      <t>ホンセキ</t>
    </rPh>
    <rPh sb="5" eb="6">
      <t>オヨ</t>
    </rPh>
    <rPh sb="7" eb="9">
      <t>ジュウミン</t>
    </rPh>
    <rPh sb="9" eb="11">
      <t>キホン</t>
    </rPh>
    <rPh sb="11" eb="13">
      <t>ダイチョウ</t>
    </rPh>
    <rPh sb="13" eb="15">
      <t>ジンコウ</t>
    </rPh>
    <phoneticPr fontId="3"/>
  </si>
  <si>
    <t>１８　戸籍届出件数</t>
    <rPh sb="3" eb="5">
      <t>コセキ</t>
    </rPh>
    <rPh sb="5" eb="7">
      <t>トドケデ</t>
    </rPh>
    <rPh sb="7" eb="9">
      <t>ケンスウ</t>
    </rPh>
    <phoneticPr fontId="3"/>
  </si>
  <si>
    <t>１９　出生率・死亡率及び婚姻率・離婚率</t>
    <rPh sb="3" eb="6">
      <t>シュッショウリツ</t>
    </rPh>
    <rPh sb="7" eb="10">
      <t>シボウリツ</t>
    </rPh>
    <rPh sb="10" eb="11">
      <t>オヨ</t>
    </rPh>
    <rPh sb="12" eb="14">
      <t>コンイン</t>
    </rPh>
    <rPh sb="14" eb="15">
      <t>リツ</t>
    </rPh>
    <rPh sb="16" eb="19">
      <t>リコンリツ</t>
    </rPh>
    <phoneticPr fontId="3"/>
  </si>
  <si>
    <t>１６　県内市区町村別人口と世帯数</t>
    <rPh sb="3" eb="5">
      <t>ケンナイ</t>
    </rPh>
    <rPh sb="5" eb="9">
      <t>シクチョウソン</t>
    </rPh>
    <rPh sb="9" eb="10">
      <t>ベツ</t>
    </rPh>
    <rPh sb="10" eb="12">
      <t>ジンコウ</t>
    </rPh>
    <rPh sb="13" eb="15">
      <t>セタイ</t>
    </rPh>
    <rPh sb="15" eb="16">
      <t>スウ</t>
    </rPh>
    <phoneticPr fontId="3"/>
  </si>
  <si>
    <t>18年</t>
    <rPh sb="2" eb="3">
      <t>ネン</t>
    </rPh>
    <phoneticPr fontId="3"/>
  </si>
  <si>
    <t>１３　町丁・字別・男女別人口と世帯数</t>
    <rPh sb="3" eb="4">
      <t>マチ</t>
    </rPh>
    <rPh sb="4" eb="5">
      <t>チョウ</t>
    </rPh>
    <rPh sb="6" eb="7">
      <t>アザ</t>
    </rPh>
    <rPh sb="7" eb="8">
      <t>ベツ</t>
    </rPh>
    <rPh sb="9" eb="12">
      <t>ダンジョベツ</t>
    </rPh>
    <rPh sb="12" eb="14">
      <t>ジンコウ</t>
    </rPh>
    <rPh sb="15" eb="17">
      <t>セタイ</t>
    </rPh>
    <rPh sb="17" eb="18">
      <t>カズ</t>
    </rPh>
    <phoneticPr fontId="11"/>
  </si>
  <si>
    <t>みずき一丁目</t>
    <rPh sb="3" eb="4">
      <t>イチ</t>
    </rPh>
    <rPh sb="4" eb="6">
      <t>チョウメ</t>
    </rPh>
    <phoneticPr fontId="11"/>
  </si>
  <si>
    <t>みずき二丁目</t>
    <rPh sb="3" eb="4">
      <t>ニ</t>
    </rPh>
    <rPh sb="4" eb="6">
      <t>チョウメ</t>
    </rPh>
    <phoneticPr fontId="11"/>
  </si>
  <si>
    <t>みずき三丁目</t>
    <rPh sb="3" eb="4">
      <t>サン</t>
    </rPh>
    <rPh sb="4" eb="6">
      <t>チョウメ</t>
    </rPh>
    <phoneticPr fontId="11"/>
  </si>
  <si>
    <t>○３区分別構成比（％）</t>
    <rPh sb="2" eb="4">
      <t>クブン</t>
    </rPh>
    <rPh sb="4" eb="5">
      <t>ベツ</t>
    </rPh>
    <rPh sb="5" eb="8">
      <t>コウセイヒ</t>
    </rPh>
    <phoneticPr fontId="11"/>
  </si>
  <si>
    <t>【　浜見平地区　】</t>
  </si>
  <si>
    <t>【　鶴が台地区　】</t>
  </si>
  <si>
    <t>資料：行政総務課</t>
    <rPh sb="0" eb="2">
      <t>シリョウ</t>
    </rPh>
    <rPh sb="3" eb="5">
      <t>ギョウセイ</t>
    </rPh>
    <rPh sb="5" eb="7">
      <t>ソウム</t>
    </rPh>
    <rPh sb="7" eb="8">
      <t>カ</t>
    </rPh>
    <phoneticPr fontId="11"/>
  </si>
  <si>
    <t>資料：行政総務課・市民課</t>
    <rPh sb="0" eb="2">
      <t>シリョウ</t>
    </rPh>
    <rPh sb="3" eb="5">
      <t>ギョウセイ</t>
    </rPh>
    <rPh sb="5" eb="7">
      <t>ソウム</t>
    </rPh>
    <rPh sb="7" eb="8">
      <t>カ</t>
    </rPh>
    <rPh sb="9" eb="11">
      <t>シミン</t>
    </rPh>
    <rPh sb="11" eb="12">
      <t>カ</t>
    </rPh>
    <phoneticPr fontId="3"/>
  </si>
  <si>
    <t>資料：行政総務課</t>
    <rPh sb="0" eb="2">
      <t>シリョウ</t>
    </rPh>
    <rPh sb="3" eb="5">
      <t>ギョウセイ</t>
    </rPh>
    <rPh sb="5" eb="7">
      <t>ソウム</t>
    </rPh>
    <rPh sb="7" eb="8">
      <t>カ</t>
    </rPh>
    <phoneticPr fontId="23"/>
  </si>
  <si>
    <t>資料：行政総務課</t>
    <rPh sb="0" eb="2">
      <t>シリョウ</t>
    </rPh>
    <rPh sb="3" eb="5">
      <t>ギョウセイ</t>
    </rPh>
    <rPh sb="5" eb="7">
      <t>ソウム</t>
    </rPh>
    <rPh sb="7" eb="8">
      <t>カ</t>
    </rPh>
    <phoneticPr fontId="3"/>
  </si>
  <si>
    <t>資料：市民課</t>
    <rPh sb="0" eb="2">
      <t>シリョウ</t>
    </rPh>
    <rPh sb="3" eb="5">
      <t>シミン</t>
    </rPh>
    <rPh sb="5" eb="6">
      <t>カ</t>
    </rPh>
    <phoneticPr fontId="3"/>
  </si>
  <si>
    <t>資料：市民課</t>
    <rPh sb="0" eb="2">
      <t>シリョウ</t>
    </rPh>
    <rPh sb="3" eb="5">
      <t>シミン</t>
    </rPh>
    <rPh sb="5" eb="6">
      <t>カ</t>
    </rPh>
    <phoneticPr fontId="23"/>
  </si>
  <si>
    <t>総数</t>
  </si>
  <si>
    <t>ブ ラ ジ ル</t>
  </si>
  <si>
    <t>中 国</t>
  </si>
  <si>
    <t>イ ン ド</t>
  </si>
  <si>
    <t>インドネシア</t>
  </si>
  <si>
    <t>ペ ル ー</t>
  </si>
  <si>
    <t>フ ィ リ ピ ン</t>
  </si>
  <si>
    <t>タ イ</t>
  </si>
  <si>
    <t>米国</t>
  </si>
  <si>
    <t>その他</t>
  </si>
  <si>
    <t>ス リラ ン カ</t>
    <phoneticPr fontId="3"/>
  </si>
  <si>
    <t>べトナム</t>
    <phoneticPr fontId="3"/>
  </si>
  <si>
    <t>１５　年齢（各歳）、男女別人口</t>
    <rPh sb="3" eb="5">
      <t>ネンレイ</t>
    </rPh>
    <rPh sb="6" eb="7">
      <t>カク</t>
    </rPh>
    <rPh sb="7" eb="8">
      <t>サイ</t>
    </rPh>
    <rPh sb="10" eb="13">
      <t>ダンジョベツ</t>
    </rPh>
    <rPh sb="13" eb="15">
      <t>ジンコウ</t>
    </rPh>
    <phoneticPr fontId="11"/>
  </si>
  <si>
    <t>構成比（％）</t>
    <rPh sb="0" eb="3">
      <t>コウセイヒ</t>
    </rPh>
    <phoneticPr fontId="11"/>
  </si>
  <si>
    <t>19年</t>
    <rPh sb="2" eb="3">
      <t>ネン</t>
    </rPh>
    <phoneticPr fontId="3"/>
  </si>
  <si>
    <t>みずき四丁目</t>
    <rPh sb="3" eb="4">
      <t>ヨン</t>
    </rPh>
    <rPh sb="4" eb="6">
      <t>チョウメ</t>
    </rPh>
    <phoneticPr fontId="11"/>
  </si>
  <si>
    <t>資料：神奈川県人口統計調査結果「神奈川県の人口と世帯」</t>
    <rPh sb="0" eb="2">
      <t>シリョウ</t>
    </rPh>
    <phoneticPr fontId="3"/>
  </si>
  <si>
    <t>みずき四丁目</t>
    <rPh sb="3" eb="4">
      <t>シ</t>
    </rPh>
    <rPh sb="4" eb="6">
      <t>チョウメ</t>
    </rPh>
    <phoneticPr fontId="11"/>
  </si>
  <si>
    <t>資料：市民課</t>
  </si>
  <si>
    <t>20年</t>
  </si>
  <si>
    <t>21年</t>
    <rPh sb="2" eb="3">
      <t>ネン</t>
    </rPh>
    <phoneticPr fontId="3"/>
  </si>
  <si>
    <t>22年</t>
    <rPh sb="2" eb="3">
      <t>ネン</t>
    </rPh>
    <phoneticPr fontId="3"/>
  </si>
  <si>
    <t>　　　</t>
    <phoneticPr fontId="3"/>
  </si>
  <si>
    <t>（２）　自然増減</t>
    <rPh sb="4" eb="6">
      <t>シゼン</t>
    </rPh>
    <phoneticPr fontId="3"/>
  </si>
  <si>
    <t>中央区</t>
    <rPh sb="0" eb="3">
      <t>チュウオウク</t>
    </rPh>
    <phoneticPr fontId="3"/>
  </si>
  <si>
    <t>小田原市</t>
    <rPh sb="0" eb="3">
      <t>オダワラ</t>
    </rPh>
    <rPh sb="3" eb="4">
      <t>シ</t>
    </rPh>
    <phoneticPr fontId="3"/>
  </si>
  <si>
    <t>23年</t>
    <rPh sb="2" eb="3">
      <t>ネン</t>
    </rPh>
    <phoneticPr fontId="3"/>
  </si>
  <si>
    <t>　　　66</t>
  </si>
  <si>
    <t>　　　67</t>
  </si>
  <si>
    <t>　　　68</t>
  </si>
  <si>
    <t>　　　69</t>
  </si>
  <si>
    <t>　　　65</t>
  </si>
  <si>
    <t>　　　71</t>
  </si>
  <si>
    <t>　　　72</t>
  </si>
  <si>
    <t>　　　73</t>
  </si>
  <si>
    <t>　　　74</t>
  </si>
  <si>
    <t>　　　70</t>
  </si>
  <si>
    <t>　　　76</t>
  </si>
  <si>
    <t>　　　77</t>
  </si>
  <si>
    <t>　　　78</t>
  </si>
  <si>
    <t>　　　79</t>
  </si>
  <si>
    <t>　　　75</t>
  </si>
  <si>
    <t>　　　81</t>
  </si>
  <si>
    <t>　　　82</t>
  </si>
  <si>
    <t>　　　83</t>
  </si>
  <si>
    <t>　　　84</t>
  </si>
  <si>
    <t>　　　80</t>
  </si>
  <si>
    <t>　　　86</t>
  </si>
  <si>
    <t>　　　87</t>
  </si>
  <si>
    <t>　　　88</t>
  </si>
  <si>
    <t>　　　89</t>
  </si>
  <si>
    <t>　　　85</t>
  </si>
  <si>
    <t>　　　91</t>
  </si>
  <si>
    <t>　　　92</t>
  </si>
  <si>
    <t>　　　93</t>
  </si>
  <si>
    <t>　　　94</t>
  </si>
  <si>
    <t>　　　90</t>
  </si>
  <si>
    <t>　　　96</t>
  </si>
  <si>
    <t>　　　97</t>
  </si>
  <si>
    <t>　　　98</t>
  </si>
  <si>
    <t>　　　99</t>
  </si>
  <si>
    <t>　　　95</t>
  </si>
  <si>
    <t>15</t>
    <phoneticPr fontId="11"/>
  </si>
  <si>
    <t>47</t>
    <phoneticPr fontId="11"/>
  </si>
  <si>
    <t>50</t>
    <phoneticPr fontId="11"/>
  </si>
  <si>
    <t>51</t>
    <phoneticPr fontId="11"/>
  </si>
  <si>
    <t>56</t>
    <phoneticPr fontId="11"/>
  </si>
  <si>
    <t>２２　国籍、男女別外国人人口</t>
    <rPh sb="3" eb="5">
      <t>コクセキ</t>
    </rPh>
    <rPh sb="6" eb="9">
      <t>ダンジョベツ</t>
    </rPh>
    <rPh sb="9" eb="12">
      <t>ガイコクジン</t>
    </rPh>
    <rPh sb="12" eb="14">
      <t>ジンコウ</t>
    </rPh>
    <phoneticPr fontId="3"/>
  </si>
  <si>
    <t>24年</t>
    <rPh sb="2" eb="3">
      <t>ネン</t>
    </rPh>
    <phoneticPr fontId="3"/>
  </si>
  <si>
    <t>X</t>
  </si>
  <si>
    <t>（注）年齢３区分別構成比は年齢不詳を除いて算出しています。</t>
    <rPh sb="1" eb="2">
      <t>チュウ</t>
    </rPh>
    <phoneticPr fontId="11"/>
  </si>
  <si>
    <t>【　松林地区　】</t>
    <phoneticPr fontId="23"/>
  </si>
  <si>
    <t>【小和田地区】</t>
    <phoneticPr fontId="23"/>
  </si>
  <si>
    <t>【　小出地区　】</t>
    <phoneticPr fontId="23"/>
  </si>
  <si>
    <t xml:space="preserve">総合計 </t>
    <phoneticPr fontId="23"/>
  </si>
  <si>
    <t>資料：神奈川県年齢別人口統計調査結果報告</t>
    <rPh sb="0" eb="2">
      <t>シリョウ</t>
    </rPh>
    <rPh sb="3" eb="7">
      <t>カナガワケン</t>
    </rPh>
    <rPh sb="7" eb="10">
      <t>ネンレイベツ</t>
    </rPh>
    <rPh sb="10" eb="12">
      <t>ジンコウ</t>
    </rPh>
    <rPh sb="12" eb="14">
      <t>トウケイ</t>
    </rPh>
    <rPh sb="14" eb="16">
      <t>チョウサ</t>
    </rPh>
    <rPh sb="16" eb="18">
      <t>ケッカ</t>
    </rPh>
    <rPh sb="18" eb="20">
      <t>ホウコク</t>
    </rPh>
    <phoneticPr fontId="11"/>
  </si>
  <si>
    <t>東海岸南　一丁目</t>
    <rPh sb="5" eb="6">
      <t>イチ</t>
    </rPh>
    <phoneticPr fontId="11"/>
  </si>
  <si>
    <t>25年</t>
    <rPh sb="2" eb="3">
      <t>ネン</t>
    </rPh>
    <phoneticPr fontId="3"/>
  </si>
  <si>
    <t>　　</t>
    <phoneticPr fontId="3"/>
  </si>
  <si>
    <t>26年</t>
    <rPh sb="2" eb="3">
      <t>ネン</t>
    </rPh>
    <phoneticPr fontId="3"/>
  </si>
  <si>
    <t>27年</t>
    <rPh sb="2" eb="3">
      <t>ネン</t>
    </rPh>
    <phoneticPr fontId="3"/>
  </si>
  <si>
    <t>世帯数</t>
    <rPh sb="0" eb="3">
      <t>セタイスウ</t>
    </rPh>
    <phoneticPr fontId="11"/>
  </si>
  <si>
    <t>（注）　この数値は国勢調査の確定値を基に、毎月の自然動態・社会動態を住民基本台帳法及び戸籍法の定める</t>
    <rPh sb="1" eb="2">
      <t>チュウ</t>
    </rPh>
    <rPh sb="6" eb="8">
      <t>スウチ</t>
    </rPh>
    <rPh sb="9" eb="11">
      <t>コクセイ</t>
    </rPh>
    <rPh sb="11" eb="13">
      <t>チョウサ</t>
    </rPh>
    <rPh sb="14" eb="17">
      <t>カクテイチ</t>
    </rPh>
    <rPh sb="18" eb="19">
      <t>モト</t>
    </rPh>
    <rPh sb="21" eb="23">
      <t>マイツキ</t>
    </rPh>
    <rPh sb="24" eb="26">
      <t>シゼン</t>
    </rPh>
    <rPh sb="26" eb="28">
      <t>ドウタイ</t>
    </rPh>
    <rPh sb="29" eb="31">
      <t>シャカイ</t>
    </rPh>
    <rPh sb="31" eb="33">
      <t>ドウタイ</t>
    </rPh>
    <rPh sb="34" eb="36">
      <t>ジュウミン</t>
    </rPh>
    <rPh sb="36" eb="38">
      <t>キホン</t>
    </rPh>
    <rPh sb="38" eb="40">
      <t>ダイチョウ</t>
    </rPh>
    <rPh sb="40" eb="41">
      <t>ホウ</t>
    </rPh>
    <rPh sb="41" eb="42">
      <t>オヨ</t>
    </rPh>
    <rPh sb="43" eb="45">
      <t>コセキ</t>
    </rPh>
    <rPh sb="45" eb="46">
      <t>ホウ</t>
    </rPh>
    <rPh sb="47" eb="48">
      <t>サダ</t>
    </rPh>
    <phoneticPr fontId="3"/>
  </si>
  <si>
    <t xml:space="preserve">      　届出等により集計し加算したものです。</t>
    <rPh sb="7" eb="9">
      <t>トドケデ</t>
    </rPh>
    <rPh sb="9" eb="10">
      <t>ナド</t>
    </rPh>
    <rPh sb="13" eb="15">
      <t>シュウケイ</t>
    </rPh>
    <rPh sb="16" eb="18">
      <t>カサン</t>
    </rPh>
    <phoneticPr fontId="3"/>
  </si>
  <si>
    <t>10月</t>
    <phoneticPr fontId="23"/>
  </si>
  <si>
    <t>11月</t>
    <phoneticPr fontId="23"/>
  </si>
  <si>
    <t>12月</t>
    <phoneticPr fontId="23"/>
  </si>
  <si>
    <t>１０月</t>
    <phoneticPr fontId="23"/>
  </si>
  <si>
    <t>国勢調査人口</t>
    <phoneticPr fontId="3"/>
  </si>
  <si>
    <t>28年</t>
    <rPh sb="2" eb="3">
      <t>ネン</t>
    </rPh>
    <phoneticPr fontId="3"/>
  </si>
  <si>
    <t>29年</t>
    <rPh sb="2" eb="3">
      <t>ネン</t>
    </rPh>
    <phoneticPr fontId="3"/>
  </si>
  <si>
    <t>２０　年度別事務取扱状況</t>
    <phoneticPr fontId="3"/>
  </si>
  <si>
    <t>市民課</t>
    <rPh sb="0" eb="3">
      <t>シミンカ</t>
    </rPh>
    <phoneticPr fontId="3"/>
  </si>
  <si>
    <t>小出
支所</t>
    <rPh sb="0" eb="2">
      <t>コイデ</t>
    </rPh>
    <rPh sb="3" eb="5">
      <t>シショ</t>
    </rPh>
    <phoneticPr fontId="3"/>
  </si>
  <si>
    <t>30年</t>
    <rPh sb="2" eb="3">
      <t>ネン</t>
    </rPh>
    <phoneticPr fontId="3"/>
  </si>
  <si>
    <t>資料：「神奈川県人口統計調査結果報告」</t>
    <rPh sb="0" eb="2">
      <t>シリョウ</t>
    </rPh>
    <rPh sb="4" eb="8">
      <t>カナガワケン</t>
    </rPh>
    <rPh sb="8" eb="10">
      <t>ジンコウ</t>
    </rPh>
    <rPh sb="10" eb="12">
      <t>トウケイ</t>
    </rPh>
    <rPh sb="12" eb="14">
      <t>チョウサ</t>
    </rPh>
    <rPh sb="14" eb="16">
      <t>ケッカ</t>
    </rPh>
    <rPh sb="16" eb="18">
      <t>ホウコク</t>
    </rPh>
    <phoneticPr fontId="3"/>
  </si>
  <si>
    <t>台湾</t>
    <rPh sb="0" eb="2">
      <t>タイワン</t>
    </rPh>
    <phoneticPr fontId="3"/>
  </si>
  <si>
    <t>ネパール</t>
    <phoneticPr fontId="3"/>
  </si>
  <si>
    <r>
      <t xml:space="preserve">　   </t>
    </r>
    <r>
      <rPr>
        <sz val="6"/>
        <color indexed="8"/>
        <rFont val="ＭＳ Ｐ明朝"/>
        <family val="1"/>
        <charset val="128"/>
      </rPr>
      <t>　</t>
    </r>
    <r>
      <rPr>
        <sz val="9"/>
        <color indexed="8"/>
        <rFont val="ＭＳ Ｐ明朝"/>
        <family val="1"/>
        <charset val="128"/>
      </rPr>
      <t>２　転出証明書は無料です。</t>
    </r>
    <rPh sb="7" eb="9">
      <t>テンシュツ</t>
    </rPh>
    <rPh sb="9" eb="12">
      <t>ショウメイショ</t>
    </rPh>
    <rPh sb="13" eb="15">
      <t>ムリョウ</t>
    </rPh>
    <phoneticPr fontId="3"/>
  </si>
  <si>
    <t>（注）　この数値は住民基本台帳に基づく人数であり、毎月公表している「茅ヶ崎の人口と世帯」の数値及び後日公表される</t>
    <rPh sb="1" eb="2">
      <t>チュウ</t>
    </rPh>
    <rPh sb="38" eb="40">
      <t>ジンコウ</t>
    </rPh>
    <rPh sb="41" eb="43">
      <t>セタイ</t>
    </rPh>
    <phoneticPr fontId="23"/>
  </si>
  <si>
    <t>昭和 10年</t>
    <rPh sb="0" eb="2">
      <t>ショウワ</t>
    </rPh>
    <rPh sb="5" eb="6">
      <t>ネン</t>
    </rPh>
    <phoneticPr fontId="3"/>
  </si>
  <si>
    <t xml:space="preserve">         〃</t>
  </si>
  <si>
    <t>　　 22年</t>
  </si>
  <si>
    <t>国勢調査人口</t>
  </si>
  <si>
    <t xml:space="preserve"> 55年</t>
    <phoneticPr fontId="3"/>
  </si>
  <si>
    <t>　　昭和 60年</t>
    <rPh sb="2" eb="4">
      <t>ショウワ</t>
    </rPh>
    <phoneticPr fontId="3"/>
  </si>
  <si>
    <t>平成 元年</t>
    <rPh sb="0" eb="2">
      <t>ヘイセイ</t>
    </rPh>
    <rPh sb="3" eb="4">
      <t>ゲン</t>
    </rPh>
    <rPh sb="4" eb="5">
      <t>ネン</t>
    </rPh>
    <phoneticPr fontId="3"/>
  </si>
  <si>
    <t>令和 元年</t>
    <rPh sb="0" eb="1">
      <t>レイ</t>
    </rPh>
    <rPh sb="1" eb="2">
      <t>ワ</t>
    </rPh>
    <rPh sb="3" eb="4">
      <t>ゲン</t>
    </rPh>
    <rPh sb="4" eb="5">
      <t>ネン</t>
    </rPh>
    <phoneticPr fontId="3"/>
  </si>
  <si>
    <t>令和元年</t>
    <rPh sb="0" eb="1">
      <t>レイ</t>
    </rPh>
    <rPh sb="1" eb="2">
      <t>ワ</t>
    </rPh>
    <rPh sb="2" eb="3">
      <t>ガン</t>
    </rPh>
    <phoneticPr fontId="23"/>
  </si>
  <si>
    <t xml:space="preserve">     　　</t>
    <phoneticPr fontId="3"/>
  </si>
  <si>
    <r>
      <t>（注）１　市民課には、辻堂駅前出張所・香川駅前出張所</t>
    </r>
    <r>
      <rPr>
        <sz val="9"/>
        <color indexed="8"/>
        <rFont val="ＭＳ Ｐ明朝"/>
        <family val="1"/>
        <charset val="128"/>
      </rPr>
      <t>・ハマミーナ出張所・茅ヶ崎駅前市民窓口センター・萩園市民窓口センター</t>
    </r>
    <rPh sb="1" eb="2">
      <t>チュウ</t>
    </rPh>
    <rPh sb="5" eb="8">
      <t>シミンカ</t>
    </rPh>
    <rPh sb="11" eb="14">
      <t>ツジドウエキ</t>
    </rPh>
    <rPh sb="14" eb="15">
      <t>マエ</t>
    </rPh>
    <rPh sb="15" eb="17">
      <t>シュッチョウ</t>
    </rPh>
    <rPh sb="17" eb="18">
      <t>ジョ</t>
    </rPh>
    <rPh sb="19" eb="21">
      <t>カガワ</t>
    </rPh>
    <rPh sb="21" eb="23">
      <t>エキマエ</t>
    </rPh>
    <rPh sb="23" eb="25">
      <t>シュッチョウ</t>
    </rPh>
    <rPh sb="25" eb="26">
      <t>ジョ</t>
    </rPh>
    <rPh sb="32" eb="34">
      <t>シュッチョウ</t>
    </rPh>
    <rPh sb="34" eb="35">
      <t>ジョ</t>
    </rPh>
    <rPh sb="36" eb="39">
      <t>チガサキ</t>
    </rPh>
    <rPh sb="39" eb="41">
      <t>エキマエ</t>
    </rPh>
    <rPh sb="41" eb="43">
      <t>シミン</t>
    </rPh>
    <phoneticPr fontId="11"/>
  </si>
  <si>
    <t xml:space="preserve">     取扱分を含みます。</t>
    <phoneticPr fontId="3"/>
  </si>
  <si>
    <t>25～29</t>
    <phoneticPr fontId="23"/>
  </si>
  <si>
    <t>対前年増減率(%)</t>
    <rPh sb="0" eb="1">
      <t>タイ</t>
    </rPh>
    <rPh sb="1" eb="3">
      <t>ゼンネン</t>
    </rPh>
    <rPh sb="3" eb="5">
      <t>ゾウゲン</t>
    </rPh>
    <rPh sb="5" eb="6">
      <t>リツ</t>
    </rPh>
    <phoneticPr fontId="3"/>
  </si>
  <si>
    <t>人口増減</t>
    <rPh sb="0" eb="2">
      <t>ジンコウ</t>
    </rPh>
    <rPh sb="2" eb="4">
      <t>ゾウゲン</t>
    </rPh>
    <phoneticPr fontId="3"/>
  </si>
  <si>
    <r>
      <t xml:space="preserve">    </t>
    </r>
    <r>
      <rPr>
        <sz val="6"/>
        <color indexed="8"/>
        <rFont val="ＭＳ Ｐ明朝"/>
        <family val="1"/>
        <charset val="128"/>
      </rPr>
      <t>　</t>
    </r>
    <r>
      <rPr>
        <sz val="9"/>
        <color indexed="8"/>
        <rFont val="ＭＳ Ｐ明朝"/>
        <family val="1"/>
        <charset val="128"/>
      </rPr>
      <t xml:space="preserve"> ３</t>
    </r>
    <r>
      <rPr>
        <sz val="8"/>
        <color indexed="8"/>
        <rFont val="ＭＳ Ｐ明朝"/>
        <family val="1"/>
        <charset val="128"/>
      </rPr>
      <t>　</t>
    </r>
    <r>
      <rPr>
        <sz val="9"/>
        <color indexed="8"/>
        <rFont val="ＭＳ Ｐ明朝"/>
        <family val="1"/>
        <charset val="128"/>
      </rPr>
      <t>件数は無料交付分、公用交付分を含みます。</t>
    </r>
    <phoneticPr fontId="3"/>
  </si>
  <si>
    <t>保土ケ谷区</t>
    <rPh sb="0" eb="4">
      <t>ホドガヤ</t>
    </rPh>
    <rPh sb="4" eb="5">
      <t>ク</t>
    </rPh>
    <phoneticPr fontId="3"/>
  </si>
  <si>
    <t>１世帯当たりの人員（人）</t>
    <rPh sb="1" eb="3">
      <t>セタイ</t>
    </rPh>
    <rPh sb="3" eb="4">
      <t>ア</t>
    </rPh>
    <rPh sb="7" eb="9">
      <t>ジンイン</t>
    </rPh>
    <rPh sb="10" eb="11">
      <t>ニン</t>
    </rPh>
    <phoneticPr fontId="3"/>
  </si>
  <si>
    <t>女性100人
につき男性（人）</t>
    <rPh sb="0" eb="2">
      <t>ジョセイ</t>
    </rPh>
    <rPh sb="5" eb="6">
      <t>ヒト</t>
    </rPh>
    <rPh sb="10" eb="12">
      <t>ダンセイ</t>
    </rPh>
    <rPh sb="13" eb="14">
      <t>ニン</t>
    </rPh>
    <phoneticPr fontId="3"/>
  </si>
  <si>
    <t>人口総数
割合（％）</t>
    <rPh sb="0" eb="2">
      <t>ジンコウ</t>
    </rPh>
    <rPh sb="2" eb="4">
      <t>ソウスウ</t>
    </rPh>
    <rPh sb="5" eb="7">
      <t>ワリアイ</t>
    </rPh>
    <phoneticPr fontId="3"/>
  </si>
  <si>
    <t>人口総数
割合(％)</t>
    <rPh sb="0" eb="2">
      <t>ジンコウ</t>
    </rPh>
    <rPh sb="2" eb="4">
      <t>ソウスウ</t>
    </rPh>
    <rPh sb="5" eb="7">
      <t>ワリアイ</t>
    </rPh>
    <phoneticPr fontId="3"/>
  </si>
  <si>
    <t>令和２年</t>
    <rPh sb="0" eb="1">
      <t>レイ</t>
    </rPh>
    <rPh sb="1" eb="2">
      <t>ワ</t>
    </rPh>
    <rPh sb="3" eb="4">
      <t>ネン</t>
    </rPh>
    <phoneticPr fontId="3"/>
  </si>
  <si>
    <t>令和元年</t>
    <rPh sb="0" eb="2">
      <t>レイワ</t>
    </rPh>
    <rPh sb="2" eb="4">
      <t>ガンネン</t>
    </rPh>
    <rPh sb="3" eb="4">
      <t>ネン</t>
    </rPh>
    <phoneticPr fontId="11"/>
  </si>
  <si>
    <t>令和元年</t>
    <rPh sb="0" eb="2">
      <t>レイワ</t>
    </rPh>
    <rPh sb="2" eb="4">
      <t>ガンネン</t>
    </rPh>
    <phoneticPr fontId="11"/>
  </si>
  <si>
    <t>５月</t>
    <phoneticPr fontId="3"/>
  </si>
  <si>
    <t>(各年１０月１日現在)　</t>
    <rPh sb="1" eb="3">
      <t>カクネン</t>
    </rPh>
    <rPh sb="5" eb="6">
      <t>ガツ</t>
    </rPh>
    <rPh sb="7" eb="8">
      <t>ニチ</t>
    </rPh>
    <rPh sb="8" eb="10">
      <t>ゲンザイ</t>
    </rPh>
    <phoneticPr fontId="3"/>
  </si>
  <si>
    <t>１２月</t>
    <phoneticPr fontId="3"/>
  </si>
  <si>
    <t>１１月</t>
    <phoneticPr fontId="3"/>
  </si>
  <si>
    <t>平成２８年</t>
  </si>
  <si>
    <t>平成２９年</t>
  </si>
  <si>
    <t>（各年１０月１日現在）</t>
    <rPh sb="1" eb="3">
      <t>カクネン</t>
    </rPh>
    <rPh sb="5" eb="6">
      <t>ガツ</t>
    </rPh>
    <rPh sb="7" eb="8">
      <t>ニチ</t>
    </rPh>
    <rPh sb="8" eb="10">
      <t>ゲンザイ</t>
    </rPh>
    <phoneticPr fontId="11"/>
  </si>
  <si>
    <t>平成２７年</t>
  </si>
  <si>
    <t>(各年１月１日現在)</t>
    <rPh sb="1" eb="2">
      <t>カク</t>
    </rPh>
    <rPh sb="2" eb="3">
      <t>トシ</t>
    </rPh>
    <rPh sb="4" eb="5">
      <t>ガツ</t>
    </rPh>
    <rPh sb="6" eb="7">
      <t>ニチ</t>
    </rPh>
    <rPh sb="7" eb="9">
      <t>ゲンザイ</t>
    </rPh>
    <phoneticPr fontId="11"/>
  </si>
  <si>
    <t>　　　　　　　　１０月</t>
    <phoneticPr fontId="3"/>
  </si>
  <si>
    <t>平成２２年</t>
  </si>
  <si>
    <t>平成２４年</t>
  </si>
  <si>
    <t>平成２５年</t>
  </si>
  <si>
    <t>平成２６年</t>
  </si>
  <si>
    <t>（各年１２月３１日現在）</t>
    <rPh sb="1" eb="3">
      <t>カクネン</t>
    </rPh>
    <rPh sb="5" eb="6">
      <t>ガツ</t>
    </rPh>
    <rPh sb="8" eb="9">
      <t>ニチ</t>
    </rPh>
    <rPh sb="9" eb="11">
      <t>ゲンザイ</t>
    </rPh>
    <phoneticPr fontId="3"/>
  </si>
  <si>
    <t>令和２年</t>
    <rPh sb="0" eb="1">
      <t>レイ</t>
    </rPh>
    <rPh sb="1" eb="2">
      <t>ワ</t>
    </rPh>
    <rPh sb="3" eb="4">
      <t>ネン</t>
    </rPh>
    <phoneticPr fontId="23"/>
  </si>
  <si>
    <t>令和２年</t>
    <rPh sb="0" eb="1">
      <t>レイ</t>
    </rPh>
    <rPh sb="1" eb="2">
      <t>ワ</t>
    </rPh>
    <phoneticPr fontId="23"/>
  </si>
  <si>
    <t>平成３１年</t>
    <rPh sb="0" eb="2">
      <t>ヘイセイ</t>
    </rPh>
    <rPh sb="4" eb="5">
      <t>ネン</t>
    </rPh>
    <phoneticPr fontId="11"/>
  </si>
  <si>
    <t>　１月</t>
    <rPh sb="2" eb="3">
      <t>ガツ</t>
    </rPh>
    <phoneticPr fontId="3"/>
  </si>
  <si>
    <t>　２月</t>
    <phoneticPr fontId="3"/>
  </si>
  <si>
    <t>　３月</t>
    <phoneticPr fontId="3"/>
  </si>
  <si>
    <t>　４月</t>
    <phoneticPr fontId="3"/>
  </si>
  <si>
    <t>　９月</t>
    <phoneticPr fontId="3"/>
  </si>
  <si>
    <t>　８月</t>
    <phoneticPr fontId="3"/>
  </si>
  <si>
    <t>　７月</t>
    <phoneticPr fontId="3"/>
  </si>
  <si>
    <t>　６月</t>
    <phoneticPr fontId="3"/>
  </si>
  <si>
    <t>　５月</t>
    <phoneticPr fontId="3"/>
  </si>
  <si>
    <t>令和３年</t>
    <rPh sb="0" eb="2">
      <t>レイワ</t>
    </rPh>
    <rPh sb="3" eb="4">
      <t>ネン</t>
    </rPh>
    <phoneticPr fontId="3"/>
  </si>
  <si>
    <t>　　 ３年</t>
    <phoneticPr fontId="3"/>
  </si>
  <si>
    <t>（注）この数値は国勢調査の確定値を基に、毎月の自然動態・社会動態を住民基本台帳法及び戸籍法の定める 届出等により集計し</t>
    <rPh sb="1" eb="2">
      <t>チュウ</t>
    </rPh>
    <rPh sb="5" eb="7">
      <t>スウチ</t>
    </rPh>
    <rPh sb="8" eb="10">
      <t>コクセイ</t>
    </rPh>
    <rPh sb="10" eb="12">
      <t>チョウサ</t>
    </rPh>
    <rPh sb="13" eb="16">
      <t>カクテイチ</t>
    </rPh>
    <rPh sb="17" eb="18">
      <t>モト</t>
    </rPh>
    <rPh sb="20" eb="22">
      <t>マイツキ</t>
    </rPh>
    <rPh sb="23" eb="25">
      <t>シゼン</t>
    </rPh>
    <rPh sb="25" eb="27">
      <t>ドウタイ</t>
    </rPh>
    <rPh sb="28" eb="30">
      <t>シャカイ</t>
    </rPh>
    <rPh sb="30" eb="32">
      <t>ドウタイ</t>
    </rPh>
    <rPh sb="33" eb="35">
      <t>ジュウミン</t>
    </rPh>
    <rPh sb="35" eb="37">
      <t>キホン</t>
    </rPh>
    <rPh sb="37" eb="39">
      <t>ダイチョウ</t>
    </rPh>
    <rPh sb="39" eb="40">
      <t>ホウ</t>
    </rPh>
    <rPh sb="40" eb="41">
      <t>オヨ</t>
    </rPh>
    <rPh sb="42" eb="44">
      <t>コセキ</t>
    </rPh>
    <rPh sb="44" eb="45">
      <t>ホウ</t>
    </rPh>
    <rPh sb="46" eb="47">
      <t>サダ</t>
    </rPh>
    <phoneticPr fontId="3"/>
  </si>
  <si>
    <t>　　　加算したものです。</t>
    <phoneticPr fontId="23"/>
  </si>
  <si>
    <t xml:space="preserve">       届出等により集計し加算したものです。</t>
    <rPh sb="7" eb="9">
      <t>トドケデ</t>
    </rPh>
    <rPh sb="9" eb="10">
      <t>ナド</t>
    </rPh>
    <rPh sb="13" eb="15">
      <t>シュウケイ</t>
    </rPh>
    <rPh sb="16" eb="18">
      <t>カサン</t>
    </rPh>
    <phoneticPr fontId="3"/>
  </si>
  <si>
    <t>（注） この数値は国勢調査の確定値を基に、毎月の自然動態・社会動態を住民基本台帳法及び戸籍法の定める</t>
    <rPh sb="1" eb="2">
      <t>チュウ</t>
    </rPh>
    <rPh sb="6" eb="8">
      <t>スウチ</t>
    </rPh>
    <rPh sb="9" eb="11">
      <t>コクセイ</t>
    </rPh>
    <rPh sb="11" eb="13">
      <t>チョウサ</t>
    </rPh>
    <rPh sb="14" eb="17">
      <t>カクテイチ</t>
    </rPh>
    <rPh sb="18" eb="19">
      <t>モト</t>
    </rPh>
    <rPh sb="21" eb="23">
      <t>マイツキ</t>
    </rPh>
    <rPh sb="24" eb="26">
      <t>シゼン</t>
    </rPh>
    <rPh sb="26" eb="28">
      <t>ドウタイ</t>
    </rPh>
    <rPh sb="29" eb="31">
      <t>シャカイ</t>
    </rPh>
    <rPh sb="31" eb="33">
      <t>ドウタイ</t>
    </rPh>
    <rPh sb="34" eb="36">
      <t>ジュウミン</t>
    </rPh>
    <rPh sb="36" eb="38">
      <t>キホン</t>
    </rPh>
    <rPh sb="38" eb="40">
      <t>ダイチョウ</t>
    </rPh>
    <rPh sb="40" eb="41">
      <t>ホウ</t>
    </rPh>
    <rPh sb="41" eb="42">
      <t>オヨ</t>
    </rPh>
    <rPh sb="43" eb="45">
      <t>コセキ</t>
    </rPh>
    <rPh sb="45" eb="46">
      <t>ホウ</t>
    </rPh>
    <rPh sb="47" eb="48">
      <t>サダ</t>
    </rPh>
    <phoneticPr fontId="3"/>
  </si>
  <si>
    <t>(１)　人口増減及び増減率</t>
    <rPh sb="4" eb="6">
      <t>ジンコウ</t>
    </rPh>
    <rPh sb="6" eb="8">
      <t>ゾウゲン</t>
    </rPh>
    <rPh sb="8" eb="9">
      <t>オヨ</t>
    </rPh>
    <rPh sb="10" eb="12">
      <t>ゾウゲン</t>
    </rPh>
    <rPh sb="12" eb="13">
      <t>リツ</t>
    </rPh>
    <phoneticPr fontId="3"/>
  </si>
  <si>
    <t>令和３年</t>
    <rPh sb="0" eb="1">
      <t>レイ</t>
    </rPh>
    <rPh sb="1" eb="2">
      <t>ワ</t>
    </rPh>
    <rPh sb="3" eb="4">
      <t>ネン</t>
    </rPh>
    <phoneticPr fontId="3"/>
  </si>
  <si>
    <t>１０月</t>
    <phoneticPr fontId="3"/>
  </si>
  <si>
    <t>１２月</t>
    <phoneticPr fontId="3"/>
  </si>
  <si>
    <t>１０月</t>
    <phoneticPr fontId="3"/>
  </si>
  <si>
    <t>１１月</t>
    <phoneticPr fontId="3"/>
  </si>
  <si>
    <r>
      <t xml:space="preserve">     　</t>
    </r>
    <r>
      <rPr>
        <sz val="9"/>
        <rFont val="ＭＳ Ｐ明朝"/>
        <family val="1"/>
        <charset val="128"/>
      </rPr>
      <t>届出等により集計し加算したものです。</t>
    </r>
    <rPh sb="6" eb="8">
      <t>トドケデ</t>
    </rPh>
    <rPh sb="8" eb="9">
      <t>ナド</t>
    </rPh>
    <rPh sb="12" eb="14">
      <t>シュウケイ</t>
    </rPh>
    <rPh sb="15" eb="17">
      <t>カサン</t>
    </rPh>
    <phoneticPr fontId="3"/>
  </si>
  <si>
    <t>令和２年</t>
    <rPh sb="0" eb="2">
      <t>レイワ</t>
    </rPh>
    <rPh sb="3" eb="4">
      <t>ネン</t>
    </rPh>
    <phoneticPr fontId="11"/>
  </si>
  <si>
    <t>令和３年</t>
    <rPh sb="0" eb="2">
      <t>レイワ</t>
    </rPh>
    <rPh sb="3" eb="4">
      <t>ネン</t>
    </rPh>
    <phoneticPr fontId="11"/>
  </si>
  <si>
    <t xml:space="preserve">（注）　この数値は国勢調査の確定値を基に、毎月の自然動態・社会動態を住民基本台帳法及び
</t>
    <rPh sb="1" eb="2">
      <t>チュウ</t>
    </rPh>
    <phoneticPr fontId="3"/>
  </si>
  <si>
    <t xml:space="preserve">      　戸籍法の定める届出等により集計し加算したものです。
</t>
    <phoneticPr fontId="3"/>
  </si>
  <si>
    <t>30～34</t>
    <phoneticPr fontId="11"/>
  </si>
  <si>
    <t xml:space="preserve">5～9    </t>
    <phoneticPr fontId="11"/>
  </si>
  <si>
    <t xml:space="preserve">15～19    </t>
    <phoneticPr fontId="11"/>
  </si>
  <si>
    <t>20～24</t>
    <phoneticPr fontId="11"/>
  </si>
  <si>
    <t>25～29</t>
    <phoneticPr fontId="11"/>
  </si>
  <si>
    <t>80～84</t>
    <phoneticPr fontId="11"/>
  </si>
  <si>
    <t xml:space="preserve">　　  　0    </t>
    <phoneticPr fontId="11"/>
  </si>
  <si>
    <t>33</t>
    <phoneticPr fontId="11"/>
  </si>
  <si>
    <t xml:space="preserve">　　  　4    </t>
    <phoneticPr fontId="11"/>
  </si>
  <si>
    <t xml:space="preserve">　　　  8    </t>
    <phoneticPr fontId="11"/>
  </si>
  <si>
    <t xml:space="preserve">　　　  9    </t>
    <phoneticPr fontId="11"/>
  </si>
  <si>
    <t>11</t>
    <phoneticPr fontId="11"/>
  </si>
  <si>
    <t>41</t>
    <phoneticPr fontId="11"/>
  </si>
  <si>
    <t>13</t>
    <phoneticPr fontId="11"/>
  </si>
  <si>
    <t>54</t>
    <phoneticPr fontId="11"/>
  </si>
  <si>
    <t>29</t>
    <phoneticPr fontId="11"/>
  </si>
  <si>
    <t>60</t>
    <phoneticPr fontId="11"/>
  </si>
  <si>
    <t>61</t>
    <phoneticPr fontId="11"/>
  </si>
  <si>
    <t>62</t>
    <phoneticPr fontId="11"/>
  </si>
  <si>
    <t>63</t>
    <phoneticPr fontId="11"/>
  </si>
  <si>
    <t>（注）　令和２年国勢調査確定値を基準人口とした推計人口です。</t>
    <rPh sb="1" eb="2">
      <t>チュウ</t>
    </rPh>
    <rPh sb="4" eb="6">
      <t>レイワ</t>
    </rPh>
    <rPh sb="7" eb="8">
      <t>ネン</t>
    </rPh>
    <rPh sb="12" eb="14">
      <t>カクテイ</t>
    </rPh>
    <rPh sb="14" eb="15">
      <t>アタイ</t>
    </rPh>
    <phoneticPr fontId="3"/>
  </si>
  <si>
    <t>令和２年</t>
    <rPh sb="0" eb="2">
      <t>レイワ</t>
    </rPh>
    <rPh sb="3" eb="4">
      <t>ネン</t>
    </rPh>
    <phoneticPr fontId="3"/>
  </si>
  <si>
    <t>（各年１２月３１日現在　各月末現在）</t>
    <rPh sb="1" eb="3">
      <t>カクネン</t>
    </rPh>
    <rPh sb="5" eb="6">
      <t>ガツ</t>
    </rPh>
    <rPh sb="8" eb="9">
      <t>ニチ</t>
    </rPh>
    <rPh sb="9" eb="11">
      <t>ゲンザイ</t>
    </rPh>
    <rPh sb="12" eb="13">
      <t>カク</t>
    </rPh>
    <rPh sb="13" eb="14">
      <t>ツキ</t>
    </rPh>
    <rPh sb="14" eb="15">
      <t>スエ</t>
    </rPh>
    <rPh sb="15" eb="17">
      <t>ゲンザイ</t>
    </rPh>
    <phoneticPr fontId="3"/>
  </si>
  <si>
    <t>資料：市民課・小出支所</t>
    <rPh sb="0" eb="2">
      <t>シリョウ</t>
    </rPh>
    <rPh sb="3" eb="5">
      <t>シミン</t>
    </rPh>
    <rPh sb="5" eb="6">
      <t>カ</t>
    </rPh>
    <rPh sb="7" eb="9">
      <t>コイデ</t>
    </rPh>
    <rPh sb="9" eb="11">
      <t>シショ</t>
    </rPh>
    <phoneticPr fontId="11"/>
  </si>
  <si>
    <t>茅ヶ崎一丁目</t>
    <rPh sb="3" eb="4">
      <t>イチ</t>
    </rPh>
    <phoneticPr fontId="23"/>
  </si>
  <si>
    <t>茅ヶ崎二丁目</t>
    <rPh sb="3" eb="4">
      <t>ニ</t>
    </rPh>
    <phoneticPr fontId="23"/>
  </si>
  <si>
    <t>茅ヶ崎三丁目</t>
    <rPh sb="3" eb="4">
      <t>サン</t>
    </rPh>
    <phoneticPr fontId="23"/>
  </si>
  <si>
    <t>本村一丁目</t>
    <rPh sb="2" eb="3">
      <t>イチ</t>
    </rPh>
    <phoneticPr fontId="23"/>
  </si>
  <si>
    <t>本村二丁目</t>
    <rPh sb="2" eb="3">
      <t>ニ</t>
    </rPh>
    <phoneticPr fontId="23"/>
  </si>
  <si>
    <t>本村三丁目</t>
    <rPh sb="2" eb="3">
      <t>サン</t>
    </rPh>
    <phoneticPr fontId="23"/>
  </si>
  <si>
    <t>本村四丁目</t>
    <rPh sb="2" eb="3">
      <t>ヨン</t>
    </rPh>
    <phoneticPr fontId="23"/>
  </si>
  <si>
    <t>本村五丁目</t>
    <rPh sb="2" eb="3">
      <t>ゴ</t>
    </rPh>
    <phoneticPr fontId="23"/>
  </si>
  <si>
    <t>十間坂一丁目</t>
    <rPh sb="2" eb="3">
      <t>サカ</t>
    </rPh>
    <rPh sb="3" eb="4">
      <t>イチ</t>
    </rPh>
    <phoneticPr fontId="23"/>
  </si>
  <si>
    <t>十間坂二丁目</t>
    <rPh sb="3" eb="4">
      <t>ニ</t>
    </rPh>
    <phoneticPr fontId="23"/>
  </si>
  <si>
    <t>十間坂三丁目</t>
    <rPh sb="3" eb="4">
      <t>サン</t>
    </rPh>
    <phoneticPr fontId="23"/>
  </si>
  <si>
    <t>共恵一丁目</t>
    <rPh sb="2" eb="3">
      <t>イチ</t>
    </rPh>
    <phoneticPr fontId="23"/>
  </si>
  <si>
    <t>共恵二丁目</t>
    <rPh sb="2" eb="3">
      <t>ニ</t>
    </rPh>
    <phoneticPr fontId="23"/>
  </si>
  <si>
    <t>南湖一丁目</t>
    <rPh sb="2" eb="3">
      <t>イチ</t>
    </rPh>
    <phoneticPr fontId="23"/>
  </si>
  <si>
    <t>南湖二丁目</t>
    <rPh sb="2" eb="3">
      <t>ニ</t>
    </rPh>
    <phoneticPr fontId="23"/>
  </si>
  <si>
    <t>南湖三丁目</t>
    <rPh sb="2" eb="3">
      <t>サン</t>
    </rPh>
    <phoneticPr fontId="23"/>
  </si>
  <si>
    <t>南湖四丁目</t>
    <rPh sb="2" eb="3">
      <t>ヨン</t>
    </rPh>
    <phoneticPr fontId="23"/>
  </si>
  <si>
    <t>南湖五丁目</t>
    <rPh sb="2" eb="3">
      <t>ゴ</t>
    </rPh>
    <phoneticPr fontId="23"/>
  </si>
  <si>
    <t>南湖六丁目</t>
    <rPh sb="2" eb="3">
      <t>ロク</t>
    </rPh>
    <phoneticPr fontId="23"/>
  </si>
  <si>
    <t>南湖七丁目</t>
    <rPh sb="2" eb="3">
      <t>ナナ</t>
    </rPh>
    <phoneticPr fontId="23"/>
  </si>
  <si>
    <t>中海岸一丁目</t>
    <rPh sb="3" eb="4">
      <t>イチ</t>
    </rPh>
    <phoneticPr fontId="23"/>
  </si>
  <si>
    <t>中海岸二丁目</t>
    <rPh sb="3" eb="4">
      <t>ニ</t>
    </rPh>
    <phoneticPr fontId="23"/>
  </si>
  <si>
    <t>中海岸三丁目</t>
    <rPh sb="3" eb="4">
      <t>サン</t>
    </rPh>
    <phoneticPr fontId="23"/>
  </si>
  <si>
    <t>中海岸四丁目</t>
    <rPh sb="3" eb="4">
      <t>ヨン</t>
    </rPh>
    <phoneticPr fontId="23"/>
  </si>
  <si>
    <t>東海岸北一丁目</t>
    <rPh sb="4" eb="5">
      <t>イチ</t>
    </rPh>
    <phoneticPr fontId="23"/>
  </si>
  <si>
    <t>東海岸北二丁目</t>
    <rPh sb="4" eb="5">
      <t>ニ</t>
    </rPh>
    <phoneticPr fontId="23"/>
  </si>
  <si>
    <t>東海岸北三丁目</t>
    <rPh sb="4" eb="5">
      <t>サン</t>
    </rPh>
    <phoneticPr fontId="23"/>
  </si>
  <si>
    <t>東海岸北四丁目</t>
    <rPh sb="4" eb="5">
      <t>ヨン</t>
    </rPh>
    <phoneticPr fontId="23"/>
  </si>
  <si>
    <t>東海岸北五丁目</t>
    <rPh sb="4" eb="5">
      <t>ゴ</t>
    </rPh>
    <phoneticPr fontId="23"/>
  </si>
  <si>
    <t>東海岸南一丁目</t>
    <rPh sb="4" eb="5">
      <t>イチ</t>
    </rPh>
    <phoneticPr fontId="23"/>
  </si>
  <si>
    <t>東海岸南二丁目</t>
    <rPh sb="4" eb="5">
      <t>ニ</t>
    </rPh>
    <phoneticPr fontId="23"/>
  </si>
  <si>
    <t>東海岸南三丁目</t>
    <rPh sb="4" eb="5">
      <t>サン</t>
    </rPh>
    <phoneticPr fontId="23"/>
  </si>
  <si>
    <t>東海岸南四丁目</t>
    <rPh sb="4" eb="5">
      <t>ヨン</t>
    </rPh>
    <phoneticPr fontId="23"/>
  </si>
  <si>
    <t>東海岸南五丁目</t>
    <rPh sb="4" eb="5">
      <t>ゴ</t>
    </rPh>
    <phoneticPr fontId="23"/>
  </si>
  <si>
    <t>東海岸南六丁目</t>
    <rPh sb="4" eb="5">
      <t>ロク</t>
    </rPh>
    <phoneticPr fontId="23"/>
  </si>
  <si>
    <t>円蔵一丁目</t>
    <rPh sb="2" eb="3">
      <t>イチ</t>
    </rPh>
    <phoneticPr fontId="23"/>
  </si>
  <si>
    <t>円蔵二丁目</t>
    <rPh sb="2" eb="3">
      <t>ニ</t>
    </rPh>
    <phoneticPr fontId="23"/>
  </si>
  <si>
    <t>下町屋一丁目</t>
    <rPh sb="3" eb="4">
      <t>イチ</t>
    </rPh>
    <phoneticPr fontId="23"/>
  </si>
  <si>
    <t>下町屋二丁目</t>
    <rPh sb="3" eb="4">
      <t>ニ</t>
    </rPh>
    <phoneticPr fontId="23"/>
  </si>
  <si>
    <t>下町屋三丁目</t>
    <rPh sb="3" eb="4">
      <t>サン</t>
    </rPh>
    <phoneticPr fontId="23"/>
  </si>
  <si>
    <t>柳島一丁目</t>
    <rPh sb="2" eb="3">
      <t>イチ</t>
    </rPh>
    <phoneticPr fontId="23"/>
  </si>
  <si>
    <t>柳島二丁目</t>
    <rPh sb="2" eb="3">
      <t>ニ</t>
    </rPh>
    <phoneticPr fontId="23"/>
  </si>
  <si>
    <t>香川一丁目</t>
    <rPh sb="2" eb="3">
      <t>イチ</t>
    </rPh>
    <phoneticPr fontId="23"/>
  </si>
  <si>
    <t>香川二丁目</t>
    <rPh sb="2" eb="3">
      <t>ニ</t>
    </rPh>
    <phoneticPr fontId="23"/>
  </si>
  <si>
    <t>香川三丁目</t>
    <rPh sb="2" eb="3">
      <t>サン</t>
    </rPh>
    <phoneticPr fontId="23"/>
  </si>
  <si>
    <t>香川四丁目</t>
    <rPh sb="2" eb="3">
      <t>ヨン</t>
    </rPh>
    <phoneticPr fontId="23"/>
  </si>
  <si>
    <t>香川五丁目</t>
    <rPh sb="2" eb="3">
      <t>ゴ</t>
    </rPh>
    <phoneticPr fontId="23"/>
  </si>
  <si>
    <t>香川六丁目</t>
    <rPh sb="2" eb="3">
      <t>ロク</t>
    </rPh>
    <phoneticPr fontId="23"/>
  </si>
  <si>
    <t>香川七丁目</t>
    <rPh sb="2" eb="3">
      <t>ナナ</t>
    </rPh>
    <phoneticPr fontId="23"/>
  </si>
  <si>
    <t>高田一丁目</t>
    <rPh sb="2" eb="3">
      <t>イチ</t>
    </rPh>
    <phoneticPr fontId="23"/>
  </si>
  <si>
    <t>高田二丁目</t>
    <rPh sb="2" eb="3">
      <t>ニ</t>
    </rPh>
    <phoneticPr fontId="23"/>
  </si>
  <si>
    <t>高田三丁目</t>
    <rPh sb="2" eb="3">
      <t>サン</t>
    </rPh>
    <phoneticPr fontId="23"/>
  </si>
  <si>
    <t>高田四丁目</t>
    <rPh sb="2" eb="3">
      <t>ヨン</t>
    </rPh>
    <phoneticPr fontId="23"/>
  </si>
  <si>
    <t>高田五丁目</t>
    <rPh sb="2" eb="3">
      <t>ゴ</t>
    </rPh>
    <phoneticPr fontId="23"/>
  </si>
  <si>
    <t>室田一丁目</t>
    <rPh sb="2" eb="3">
      <t>イチ</t>
    </rPh>
    <phoneticPr fontId="23"/>
  </si>
  <si>
    <t>室田二丁目</t>
    <rPh sb="2" eb="3">
      <t>ニ</t>
    </rPh>
    <phoneticPr fontId="23"/>
  </si>
  <si>
    <t>室田三丁目</t>
    <rPh sb="2" eb="3">
      <t>サン</t>
    </rPh>
    <phoneticPr fontId="23"/>
  </si>
  <si>
    <t>松林一丁目</t>
    <rPh sb="2" eb="3">
      <t>イチ</t>
    </rPh>
    <phoneticPr fontId="23"/>
  </si>
  <si>
    <t>松林二丁目</t>
    <rPh sb="2" eb="3">
      <t>ニ</t>
    </rPh>
    <phoneticPr fontId="23"/>
  </si>
  <si>
    <t>松林三丁目</t>
    <rPh sb="2" eb="3">
      <t>サン</t>
    </rPh>
    <phoneticPr fontId="23"/>
  </si>
  <si>
    <t>みずき一丁目</t>
    <rPh sb="3" eb="4">
      <t>イチ</t>
    </rPh>
    <phoneticPr fontId="23"/>
  </si>
  <si>
    <t>みずき二丁目</t>
    <rPh sb="3" eb="4">
      <t>ニ</t>
    </rPh>
    <phoneticPr fontId="23"/>
  </si>
  <si>
    <t>みずき三丁目</t>
    <rPh sb="3" eb="4">
      <t>サン</t>
    </rPh>
    <phoneticPr fontId="23"/>
  </si>
  <si>
    <t>みずき四丁目</t>
    <rPh sb="3" eb="4">
      <t>ヨン</t>
    </rPh>
    <phoneticPr fontId="23"/>
  </si>
  <si>
    <t>菱沼一丁目</t>
    <rPh sb="2" eb="3">
      <t>イチ</t>
    </rPh>
    <phoneticPr fontId="23"/>
  </si>
  <si>
    <t>菱沼二丁目</t>
    <rPh sb="2" eb="5">
      <t>ニチョウメ</t>
    </rPh>
    <phoneticPr fontId="23"/>
  </si>
  <si>
    <t>菱沼三丁目</t>
    <rPh sb="2" eb="3">
      <t>サン</t>
    </rPh>
    <phoneticPr fontId="23"/>
  </si>
  <si>
    <t>小和田一丁目</t>
    <rPh sb="3" eb="4">
      <t>イチ</t>
    </rPh>
    <phoneticPr fontId="23"/>
  </si>
  <si>
    <t>小和田二丁目</t>
    <rPh sb="3" eb="4">
      <t>ニ</t>
    </rPh>
    <phoneticPr fontId="23"/>
  </si>
  <si>
    <t>小和田三丁目</t>
    <rPh sb="3" eb="4">
      <t>サン</t>
    </rPh>
    <phoneticPr fontId="23"/>
  </si>
  <si>
    <t>浜竹二丁目</t>
    <rPh sb="2" eb="3">
      <t>ニ</t>
    </rPh>
    <phoneticPr fontId="23"/>
  </si>
  <si>
    <t>浜竹一丁目</t>
    <rPh sb="2" eb="3">
      <t>イチ</t>
    </rPh>
    <phoneticPr fontId="23"/>
  </si>
  <si>
    <t>浜竹三丁目</t>
    <rPh sb="2" eb="3">
      <t>サン</t>
    </rPh>
    <phoneticPr fontId="23"/>
  </si>
  <si>
    <t>浜竹四丁目</t>
    <rPh sb="2" eb="3">
      <t>ヨン</t>
    </rPh>
    <phoneticPr fontId="23"/>
  </si>
  <si>
    <t>松浪一丁目</t>
    <rPh sb="2" eb="3">
      <t>イチ</t>
    </rPh>
    <phoneticPr fontId="23"/>
  </si>
  <si>
    <t>松浪二丁目</t>
    <rPh sb="2" eb="3">
      <t>ニ</t>
    </rPh>
    <phoneticPr fontId="23"/>
  </si>
  <si>
    <t>松が丘一丁目</t>
    <rPh sb="3" eb="4">
      <t>イチ</t>
    </rPh>
    <phoneticPr fontId="23"/>
  </si>
  <si>
    <t>松が丘二丁目</t>
    <rPh sb="3" eb="4">
      <t>ニ</t>
    </rPh>
    <phoneticPr fontId="23"/>
  </si>
  <si>
    <t xml:space="preserve"> ２年</t>
    <rPh sb="2" eb="3">
      <t>ネン</t>
    </rPh>
    <phoneticPr fontId="3"/>
  </si>
  <si>
    <t>平成３０年</t>
  </si>
  <si>
    <t>36</t>
    <phoneticPr fontId="11"/>
  </si>
  <si>
    <t>43</t>
    <phoneticPr fontId="11"/>
  </si>
  <si>
    <t>0～4</t>
    <phoneticPr fontId="11"/>
  </si>
  <si>
    <t>30～34</t>
    <phoneticPr fontId="11"/>
  </si>
  <si>
    <t>30</t>
    <phoneticPr fontId="11"/>
  </si>
  <si>
    <t xml:space="preserve">　　  　1    </t>
    <phoneticPr fontId="11"/>
  </si>
  <si>
    <t>31</t>
    <phoneticPr fontId="11"/>
  </si>
  <si>
    <t xml:space="preserve">　　　  2    </t>
    <phoneticPr fontId="11"/>
  </si>
  <si>
    <t>32</t>
    <phoneticPr fontId="11"/>
  </si>
  <si>
    <t xml:space="preserve">　　　  3    </t>
    <phoneticPr fontId="11"/>
  </si>
  <si>
    <t>34</t>
    <phoneticPr fontId="11"/>
  </si>
  <si>
    <t xml:space="preserve">5～9    </t>
    <phoneticPr fontId="11"/>
  </si>
  <si>
    <t>35～39</t>
    <phoneticPr fontId="11"/>
  </si>
  <si>
    <t xml:space="preserve">　　　  5    </t>
    <phoneticPr fontId="11"/>
  </si>
  <si>
    <t>35</t>
    <phoneticPr fontId="11"/>
  </si>
  <si>
    <t xml:space="preserve">　　　  6    </t>
    <phoneticPr fontId="11"/>
  </si>
  <si>
    <t xml:space="preserve">　　　  7    </t>
    <phoneticPr fontId="11"/>
  </si>
  <si>
    <t>37</t>
    <phoneticPr fontId="11"/>
  </si>
  <si>
    <t>38</t>
    <phoneticPr fontId="11"/>
  </si>
  <si>
    <t>39</t>
    <phoneticPr fontId="11"/>
  </si>
  <si>
    <t xml:space="preserve">10～14    </t>
    <phoneticPr fontId="11"/>
  </si>
  <si>
    <t xml:space="preserve">40～44 </t>
    <phoneticPr fontId="11"/>
  </si>
  <si>
    <t>10</t>
    <phoneticPr fontId="11"/>
  </si>
  <si>
    <t>40</t>
    <phoneticPr fontId="11"/>
  </si>
  <si>
    <t>12</t>
    <phoneticPr fontId="11"/>
  </si>
  <si>
    <t>42</t>
    <phoneticPr fontId="11"/>
  </si>
  <si>
    <t>14</t>
    <phoneticPr fontId="11"/>
  </si>
  <si>
    <t>44</t>
    <phoneticPr fontId="11"/>
  </si>
  <si>
    <t xml:space="preserve">15～19    </t>
    <phoneticPr fontId="11"/>
  </si>
  <si>
    <t>45</t>
    <phoneticPr fontId="11"/>
  </si>
  <si>
    <t>16</t>
    <phoneticPr fontId="11"/>
  </si>
  <si>
    <t>46</t>
    <phoneticPr fontId="11"/>
  </si>
  <si>
    <t>17</t>
    <phoneticPr fontId="11"/>
  </si>
  <si>
    <t>18</t>
    <phoneticPr fontId="11"/>
  </si>
  <si>
    <t>48</t>
    <phoneticPr fontId="11"/>
  </si>
  <si>
    <t>19</t>
    <phoneticPr fontId="11"/>
  </si>
  <si>
    <t>49</t>
    <phoneticPr fontId="11"/>
  </si>
  <si>
    <t>20～24</t>
    <phoneticPr fontId="11"/>
  </si>
  <si>
    <t>50～54</t>
    <phoneticPr fontId="11"/>
  </si>
  <si>
    <t>20</t>
    <phoneticPr fontId="11"/>
  </si>
  <si>
    <t>21</t>
    <phoneticPr fontId="11"/>
  </si>
  <si>
    <t>22</t>
    <phoneticPr fontId="11"/>
  </si>
  <si>
    <t>52</t>
    <phoneticPr fontId="11"/>
  </si>
  <si>
    <t>23</t>
    <phoneticPr fontId="11"/>
  </si>
  <si>
    <t>53</t>
    <phoneticPr fontId="11"/>
  </si>
  <si>
    <t>24</t>
    <phoneticPr fontId="11"/>
  </si>
  <si>
    <t>25～29</t>
    <phoneticPr fontId="11"/>
  </si>
  <si>
    <t>55～59</t>
    <phoneticPr fontId="11"/>
  </si>
  <si>
    <t>25</t>
    <phoneticPr fontId="11"/>
  </si>
  <si>
    <t>55</t>
    <phoneticPr fontId="11"/>
  </si>
  <si>
    <t>26</t>
    <phoneticPr fontId="11"/>
  </si>
  <si>
    <t>27</t>
    <phoneticPr fontId="11"/>
  </si>
  <si>
    <t>57</t>
    <phoneticPr fontId="11"/>
  </si>
  <si>
    <t>28</t>
    <phoneticPr fontId="11"/>
  </si>
  <si>
    <t>58</t>
    <phoneticPr fontId="11"/>
  </si>
  <si>
    <t>59</t>
    <phoneticPr fontId="11"/>
  </si>
  <si>
    <t>60～64</t>
    <phoneticPr fontId="11"/>
  </si>
  <si>
    <t>64</t>
    <phoneticPr fontId="11"/>
  </si>
  <si>
    <t xml:space="preserve">65～69    </t>
    <phoneticPr fontId="11"/>
  </si>
  <si>
    <t>95～99</t>
    <phoneticPr fontId="11"/>
  </si>
  <si>
    <t>70～74</t>
    <phoneticPr fontId="11"/>
  </si>
  <si>
    <t>100 歳以上</t>
    <phoneticPr fontId="11"/>
  </si>
  <si>
    <t>不詳</t>
    <phoneticPr fontId="11"/>
  </si>
  <si>
    <t>75～79</t>
    <phoneticPr fontId="11"/>
  </si>
  <si>
    <t>85～89</t>
    <phoneticPr fontId="11"/>
  </si>
  <si>
    <t>令和元年</t>
    <rPh sb="0" eb="2">
      <t>レイワ</t>
    </rPh>
    <rPh sb="2" eb="3">
      <t>ガン</t>
    </rPh>
    <phoneticPr fontId="3"/>
  </si>
  <si>
    <t>平成３１年</t>
  </si>
  <si>
    <t>0～4</t>
    <phoneticPr fontId="11"/>
  </si>
  <si>
    <t>35～39</t>
    <phoneticPr fontId="11"/>
  </si>
  <si>
    <t xml:space="preserve">10～14    </t>
    <phoneticPr fontId="11"/>
  </si>
  <si>
    <t>40～44</t>
    <phoneticPr fontId="11"/>
  </si>
  <si>
    <t>50～54</t>
    <phoneticPr fontId="11"/>
  </si>
  <si>
    <t>55～59</t>
    <phoneticPr fontId="11"/>
  </si>
  <si>
    <t>令和２年</t>
    <rPh sb="0" eb="2">
      <t>レイワ</t>
    </rPh>
    <rPh sb="3" eb="4">
      <t>ネン</t>
    </rPh>
    <phoneticPr fontId="41"/>
  </si>
  <si>
    <t>　　 ４年</t>
    <phoneticPr fontId="3"/>
  </si>
  <si>
    <t>令和４年</t>
    <rPh sb="0" eb="2">
      <t>レイワ</t>
    </rPh>
    <rPh sb="3" eb="4">
      <t>ネン</t>
    </rPh>
    <phoneticPr fontId="3"/>
  </si>
  <si>
    <t>令和４年</t>
    <rPh sb="0" eb="1">
      <t>レイ</t>
    </rPh>
    <rPh sb="1" eb="2">
      <t>ワ</t>
    </rPh>
    <rPh sb="3" eb="4">
      <t>ネン</t>
    </rPh>
    <phoneticPr fontId="3"/>
  </si>
  <si>
    <t>令和３年</t>
    <rPh sb="0" eb="2">
      <t>レイワ</t>
    </rPh>
    <rPh sb="3" eb="4">
      <t>ネン</t>
    </rPh>
    <phoneticPr fontId="41"/>
  </si>
  <si>
    <t>令和３年度</t>
    <rPh sb="0" eb="2">
      <t>レイワ</t>
    </rPh>
    <rPh sb="3" eb="4">
      <t>ネン</t>
    </rPh>
    <rPh sb="4" eb="5">
      <t>ド</t>
    </rPh>
    <phoneticPr fontId="3"/>
  </si>
  <si>
    <t>令和２年</t>
    <rPh sb="0" eb="1">
      <t>レイ</t>
    </rPh>
    <rPh sb="1" eb="2">
      <t>ワ</t>
    </rPh>
    <phoneticPr fontId="3"/>
  </si>
  <si>
    <t xml:space="preserve">韓 国 </t>
    <phoneticPr fontId="3"/>
  </si>
  <si>
    <t>英国</t>
    <rPh sb="0" eb="2">
      <t>エイコク</t>
    </rPh>
    <phoneticPr fontId="3"/>
  </si>
  <si>
    <t>　　 ５年</t>
    <phoneticPr fontId="3"/>
  </si>
  <si>
    <t>令和５年</t>
    <rPh sb="0" eb="2">
      <t>レイワ</t>
    </rPh>
    <rPh sb="3" eb="4">
      <t>ネン</t>
    </rPh>
    <phoneticPr fontId="3"/>
  </si>
  <si>
    <t>令和５年</t>
    <rPh sb="0" eb="1">
      <t>レイ</t>
    </rPh>
    <rPh sb="1" eb="2">
      <t>ワ</t>
    </rPh>
    <rPh sb="3" eb="4">
      <t>ネン</t>
    </rPh>
    <phoneticPr fontId="3"/>
  </si>
  <si>
    <t>令和４年</t>
    <rPh sb="0" eb="2">
      <t>レイワ</t>
    </rPh>
    <rPh sb="3" eb="4">
      <t>ネン</t>
    </rPh>
    <phoneticPr fontId="11"/>
  </si>
  <si>
    <t>令和４年</t>
    <rPh sb="0" eb="2">
      <t>レイワ</t>
    </rPh>
    <rPh sb="3" eb="4">
      <t>ネン</t>
    </rPh>
    <phoneticPr fontId="41"/>
  </si>
  <si>
    <t>令和３年</t>
    <rPh sb="0" eb="1">
      <t>レイ</t>
    </rPh>
    <rPh sb="1" eb="2">
      <t>ワ</t>
    </rPh>
    <phoneticPr fontId="3"/>
  </si>
  <si>
    <t>令和４年度</t>
    <rPh sb="0" eb="2">
      <t>レイワ</t>
    </rPh>
    <rPh sb="3" eb="4">
      <t>ネン</t>
    </rPh>
    <rPh sb="4" eb="5">
      <t>ド</t>
    </rPh>
    <phoneticPr fontId="3"/>
  </si>
  <si>
    <t>-</t>
  </si>
  <si>
    <t>人口密度
（人/㎢）</t>
    <rPh sb="0" eb="2">
      <t>ジンコウ</t>
    </rPh>
    <rPh sb="2" eb="4">
      <t>ミツド</t>
    </rPh>
    <rPh sb="6" eb="7">
      <t>ニン</t>
    </rPh>
    <phoneticPr fontId="3"/>
  </si>
  <si>
    <t>人口密度
（人/㎢）</t>
    <rPh sb="0" eb="2">
      <t>ジンコウ</t>
    </rPh>
    <rPh sb="2" eb="4">
      <t>ミツド</t>
    </rPh>
    <phoneticPr fontId="3"/>
  </si>
  <si>
    <t>　　６年</t>
    <phoneticPr fontId="3"/>
  </si>
  <si>
    <t>令和６年</t>
    <rPh sb="0" eb="2">
      <t>レイワ</t>
    </rPh>
    <rPh sb="3" eb="4">
      <t>ネン</t>
    </rPh>
    <phoneticPr fontId="3"/>
  </si>
  <si>
    <t>令和６年</t>
    <rPh sb="0" eb="1">
      <t>レイ</t>
    </rPh>
    <rPh sb="1" eb="2">
      <t>ワ</t>
    </rPh>
    <rPh sb="3" eb="4">
      <t>ネン</t>
    </rPh>
    <phoneticPr fontId="3"/>
  </si>
  <si>
    <t>令和５年</t>
    <rPh sb="0" eb="2">
      <t>レイワ</t>
    </rPh>
    <rPh sb="3" eb="4">
      <t>ネン</t>
    </rPh>
    <phoneticPr fontId="11"/>
  </si>
  <si>
    <t>（令和６年１０月１日現在）</t>
    <rPh sb="1" eb="2">
      <t>レイ</t>
    </rPh>
    <rPh sb="2" eb="3">
      <t>ワ</t>
    </rPh>
    <rPh sb="4" eb="5">
      <t>ネン</t>
    </rPh>
    <rPh sb="7" eb="8">
      <t>ガツ</t>
    </rPh>
    <rPh sb="9" eb="10">
      <t>ニチ</t>
    </rPh>
    <rPh sb="10" eb="12">
      <t>ゲンザイ</t>
    </rPh>
    <phoneticPr fontId="11"/>
  </si>
  <si>
    <t>令和５年</t>
    <rPh sb="0" eb="2">
      <t>レイワ</t>
    </rPh>
    <rPh sb="3" eb="4">
      <t>ネン</t>
    </rPh>
    <phoneticPr fontId="41"/>
  </si>
  <si>
    <t>（令和６年１月１日現在）</t>
    <rPh sb="1" eb="3">
      <t>レイワ</t>
    </rPh>
    <rPh sb="4" eb="5">
      <t>ネン</t>
    </rPh>
    <rPh sb="6" eb="7">
      <t>ガツ</t>
    </rPh>
    <rPh sb="8" eb="9">
      <t>ニチ</t>
    </rPh>
    <rPh sb="9" eb="11">
      <t>ゲンザイ</t>
    </rPh>
    <phoneticPr fontId="11"/>
  </si>
  <si>
    <t>令和６年　１月</t>
    <rPh sb="0" eb="2">
      <t>レイワ</t>
    </rPh>
    <rPh sb="3" eb="4">
      <t>ネン</t>
    </rPh>
    <rPh sb="6" eb="7">
      <t>ガツ</t>
    </rPh>
    <phoneticPr fontId="3"/>
  </si>
  <si>
    <t>令和４年</t>
    <rPh sb="0" eb="1">
      <t>レイ</t>
    </rPh>
    <rPh sb="1" eb="2">
      <t>ワ</t>
    </rPh>
    <phoneticPr fontId="3"/>
  </si>
  <si>
    <t>神奈川県(令和４)年</t>
    <rPh sb="0" eb="4">
      <t>カナガワケン</t>
    </rPh>
    <rPh sb="5" eb="7">
      <t>レイワ</t>
    </rPh>
    <rPh sb="9" eb="10">
      <t>ネン</t>
    </rPh>
    <phoneticPr fontId="3"/>
  </si>
  <si>
    <t>全　　国(令和４)年</t>
    <rPh sb="0" eb="1">
      <t>ゼン</t>
    </rPh>
    <rPh sb="3" eb="4">
      <t>クニ</t>
    </rPh>
    <rPh sb="5" eb="7">
      <t>レイワ</t>
    </rPh>
    <rPh sb="9" eb="10">
      <t>ネン</t>
    </rPh>
    <phoneticPr fontId="3"/>
  </si>
  <si>
    <t>資料：令和４年神奈川県衛生統計年報</t>
    <rPh sb="0" eb="2">
      <t>シリョウ</t>
    </rPh>
    <rPh sb="3" eb="5">
      <t>レイワ</t>
    </rPh>
    <rPh sb="6" eb="7">
      <t>ネン</t>
    </rPh>
    <phoneticPr fontId="3"/>
  </si>
  <si>
    <t>令和５年度</t>
    <rPh sb="0" eb="2">
      <t>レイワ</t>
    </rPh>
    <rPh sb="3" eb="4">
      <t>ネン</t>
    </rPh>
    <rPh sb="4" eb="5">
      <t>ド</t>
    </rPh>
    <phoneticPr fontId="3"/>
  </si>
  <si>
    <t>（令和７年１月１日現在）</t>
    <rPh sb="1" eb="2">
      <t>レイ</t>
    </rPh>
    <rPh sb="2" eb="3">
      <t>ワ</t>
    </rPh>
    <rPh sb="4" eb="5">
      <t>ネン</t>
    </rPh>
    <rPh sb="6" eb="7">
      <t>ガツ</t>
    </rPh>
    <rPh sb="8" eb="9">
      <t>ニチ</t>
    </rPh>
    <rPh sb="9" eb="11">
      <t>ゲンザイ</t>
    </rPh>
    <phoneticPr fontId="23"/>
  </si>
  <si>
    <t>１２　町丁・字別人口と世帯数の推移（令和元年～令和５年）</t>
    <rPh sb="3" eb="4">
      <t>マチ</t>
    </rPh>
    <rPh sb="4" eb="5">
      <t>チョウ</t>
    </rPh>
    <rPh sb="6" eb="7">
      <t>アザ</t>
    </rPh>
    <rPh sb="7" eb="8">
      <t>ベツ</t>
    </rPh>
    <rPh sb="8" eb="10">
      <t>ジンコウ</t>
    </rPh>
    <rPh sb="11" eb="14">
      <t>セタイスウ</t>
    </rPh>
    <rPh sb="15" eb="17">
      <t>スイイ</t>
    </rPh>
    <rPh sb="18" eb="20">
      <t>レイワ</t>
    </rPh>
    <rPh sb="20" eb="21">
      <t>ガン</t>
    </rPh>
    <rPh sb="21" eb="22">
      <t>ネン</t>
    </rPh>
    <rPh sb="23" eb="25">
      <t>レイワ</t>
    </rPh>
    <rPh sb="26" eb="27">
      <t>ネン</t>
    </rPh>
    <rPh sb="27" eb="28">
      <t>ガンネン</t>
    </rPh>
    <phoneticPr fontId="11"/>
  </si>
  <si>
    <t>１２　町丁・字別人口と世帯数の推移（令和元年～令和５年）（つづき）</t>
    <rPh sb="3" eb="4">
      <t>マチ</t>
    </rPh>
    <rPh sb="4" eb="5">
      <t>チョウ</t>
    </rPh>
    <rPh sb="6" eb="7">
      <t>アザ</t>
    </rPh>
    <rPh sb="7" eb="8">
      <t>ベツ</t>
    </rPh>
    <rPh sb="8" eb="10">
      <t>ジンコウ</t>
    </rPh>
    <rPh sb="11" eb="14">
      <t>セタイスウ</t>
    </rPh>
    <rPh sb="15" eb="17">
      <t>スイイ</t>
    </rPh>
    <phoneticPr fontId="11"/>
  </si>
  <si>
    <r>
      <t>１４　年齢（各歳）別人口の推移（平成３１年～令和</t>
    </r>
    <r>
      <rPr>
        <sz val="12"/>
        <rFont val="ＭＳ Ｐゴシック"/>
        <family val="3"/>
        <charset val="128"/>
      </rPr>
      <t>５</t>
    </r>
    <r>
      <rPr>
        <sz val="12"/>
        <color indexed="8"/>
        <rFont val="ＭＳ Ｐゴシック"/>
        <family val="3"/>
        <charset val="128"/>
      </rPr>
      <t>年）</t>
    </r>
    <rPh sb="3" eb="5">
      <t>ネンレイ</t>
    </rPh>
    <rPh sb="6" eb="7">
      <t>カク</t>
    </rPh>
    <rPh sb="7" eb="8">
      <t>サイ</t>
    </rPh>
    <rPh sb="9" eb="10">
      <t>ベツ</t>
    </rPh>
    <rPh sb="10" eb="12">
      <t>ジンコウ</t>
    </rPh>
    <rPh sb="13" eb="15">
      <t>スイイ</t>
    </rPh>
    <rPh sb="16" eb="18">
      <t>ヘイセイ</t>
    </rPh>
    <rPh sb="20" eb="21">
      <t>ネン</t>
    </rPh>
    <rPh sb="22" eb="24">
      <t>レイワ</t>
    </rPh>
    <rPh sb="25" eb="26">
      <t>ネン</t>
    </rPh>
    <rPh sb="26" eb="27">
      <t>ヘイネン</t>
    </rPh>
    <phoneticPr fontId="11"/>
  </si>
  <si>
    <t>９　人口と世帯数の推移（昭和１０年～令和６年）</t>
    <rPh sb="2" eb="4">
      <t>ジンコウ</t>
    </rPh>
    <rPh sb="5" eb="8">
      <t>セタイスウ</t>
    </rPh>
    <rPh sb="9" eb="11">
      <t>スイイ</t>
    </rPh>
    <rPh sb="12" eb="14">
      <t>ショウワ</t>
    </rPh>
    <rPh sb="16" eb="17">
      <t>ネン</t>
    </rPh>
    <rPh sb="18" eb="19">
      <t>レイ</t>
    </rPh>
    <rPh sb="19" eb="20">
      <t>ワ</t>
    </rPh>
    <rPh sb="21" eb="22">
      <t>ネン</t>
    </rPh>
    <phoneticPr fontId="3"/>
  </si>
  <si>
    <t>９　人口と世帯数の推移（昭和１０年～令和６年）(つづき)</t>
    <rPh sb="2" eb="4">
      <t>ジンコウ</t>
    </rPh>
    <rPh sb="5" eb="8">
      <t>セタイスウ</t>
    </rPh>
    <rPh sb="9" eb="11">
      <t>スイイ</t>
    </rPh>
    <rPh sb="12" eb="14">
      <t>ショウワ</t>
    </rPh>
    <rPh sb="16" eb="17">
      <t>ネン</t>
    </rPh>
    <rPh sb="18" eb="19">
      <t>レイ</t>
    </rPh>
    <rPh sb="19" eb="20">
      <t>ワ</t>
    </rPh>
    <rPh sb="21" eb="22">
      <t>ネン</t>
    </rPh>
    <phoneticPr fontId="3"/>
  </si>
  <si>
    <t>（令和７年１月１日現在）</t>
    <rPh sb="1" eb="2">
      <t>レイ</t>
    </rPh>
    <rPh sb="2" eb="3">
      <t>ワ</t>
    </rPh>
    <rPh sb="4" eb="5">
      <t>ネン</t>
    </rPh>
    <rPh sb="6" eb="7">
      <t>ガツ</t>
    </rPh>
    <rPh sb="8" eb="9">
      <t>ニチ</t>
    </rPh>
    <rPh sb="9" eb="11">
      <t>ゲンザイ</t>
    </rPh>
    <phoneticPr fontId="3"/>
  </si>
  <si>
    <t>１０　月別人口と世帯数の推移（平成２９年～令和６年）</t>
    <rPh sb="3" eb="4">
      <t>ツキ</t>
    </rPh>
    <rPh sb="4" eb="5">
      <t>ベツ</t>
    </rPh>
    <rPh sb="5" eb="7">
      <t>ジンコウ</t>
    </rPh>
    <rPh sb="8" eb="11">
      <t>セタイスウ</t>
    </rPh>
    <rPh sb="12" eb="14">
      <t>スイイ</t>
    </rPh>
    <rPh sb="15" eb="17">
      <t>ヘイセイ</t>
    </rPh>
    <rPh sb="19" eb="20">
      <t>ネン</t>
    </rPh>
    <rPh sb="21" eb="22">
      <t>レイ</t>
    </rPh>
    <rPh sb="22" eb="23">
      <t>ワ</t>
    </rPh>
    <rPh sb="24" eb="25">
      <t>ネン</t>
    </rPh>
    <phoneticPr fontId="23"/>
  </si>
  <si>
    <t xml:space="preserve"> 　　　「神奈川県年齢別人口統計調査結果報告（令和７年１月１日現在）」による数値とは異なります。</t>
    <rPh sb="23" eb="25">
      <t>レイワ</t>
    </rPh>
    <phoneticPr fontId="2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</si>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</sst>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_ "/>
    <numFmt numFmtId="177" formatCode="0.0%"/>
    <numFmt numFmtId="178" formatCode="#,##0_ "/>
    <numFmt numFmtId="179" formatCode="#,##0_);[Red]\(#,##0\)"/>
    <numFmt numFmtId="180" formatCode="#,##0_ ;[Red]\-#,##0\ "/>
    <numFmt numFmtId="181" formatCode="0.00_ "/>
    <numFmt numFmtId="182" formatCode="#,##0;&quot;△ &quot;#,##0"/>
    <numFmt numFmtId="183" formatCode="0;&quot;△ &quot;0"/>
    <numFmt numFmtId="184" formatCode="#,##0.00_ "/>
    <numFmt numFmtId="185" formatCode="#,##0.0_ "/>
    <numFmt numFmtId="186" formatCode="\ ###,###,##0;&quot;-&quot;###,###,##0"/>
    <numFmt numFmtId="187" formatCode="#,###,###,##0;&quot; -&quot;###,###,##0"/>
    <numFmt numFmtId="188" formatCode="#,##0.00;&quot;△ &quot;#,##0.00"/>
    <numFmt numFmtId="189" formatCode="0.0_);[Red]\(0.0\)"/>
    <numFmt numFmtId="190" formatCode="0_);[Red]\(0\)"/>
    <numFmt numFmtId="191" formatCode="0.00_);[Red]\(0.00\)"/>
    <numFmt numFmtId="192" formatCode="#,##0.0_);[Red]\(#,##0.0\)"/>
    <numFmt numFmtId="193" formatCode="#,##0_);\(#,##0\)"/>
  </numFmts>
  <fonts count="67">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b/>
      <sz val="10"/>
      <name val="ＭＳ Ｐゴシック"/>
      <family val="3"/>
      <charset val="128"/>
    </font>
    <font>
      <sz val="9"/>
      <name val="ＭＳ Ｐ明朝"/>
      <family val="1"/>
      <charset val="128"/>
    </font>
    <font>
      <sz val="11"/>
      <name val="ＭＳ Ｐ明朝"/>
      <family val="1"/>
      <charset val="128"/>
    </font>
    <font>
      <sz val="10"/>
      <name val="ＭＳ Ｐゴシック"/>
      <family val="3"/>
      <charset val="128"/>
    </font>
    <font>
      <sz val="12"/>
      <name val="ＭＳ Ｐゴシック"/>
      <family val="3"/>
      <charset val="128"/>
    </font>
    <font>
      <sz val="9"/>
      <name val="ＭＳ 明朝"/>
      <family val="1"/>
      <charset val="128"/>
    </font>
    <font>
      <sz val="6"/>
      <name val="ＭＳ Ｐ明朝"/>
      <family val="1"/>
      <charset val="128"/>
    </font>
    <font>
      <sz val="10"/>
      <color indexed="8"/>
      <name val="ＭＳ Ｐゴシック"/>
      <family val="3"/>
      <charset val="128"/>
    </font>
    <font>
      <sz val="9"/>
      <color indexed="8"/>
      <name val="ＭＳ 明朝"/>
      <family val="1"/>
      <charset val="128"/>
    </font>
    <font>
      <sz val="10"/>
      <color indexed="8"/>
      <name val="ＭＳ 明朝"/>
      <family val="1"/>
      <charset val="128"/>
    </font>
    <font>
      <sz val="10"/>
      <name val="ＭＳ 明朝"/>
      <family val="1"/>
      <charset val="128"/>
    </font>
    <font>
      <sz val="10"/>
      <color indexed="8"/>
      <name val="ＭＳ Ｐ明朝"/>
      <family val="1"/>
      <charset val="128"/>
    </font>
    <font>
      <sz val="12"/>
      <color indexed="8"/>
      <name val="ＭＳ Ｐゴシック"/>
      <family val="3"/>
      <charset val="128"/>
    </font>
    <font>
      <sz val="9"/>
      <color indexed="8"/>
      <name val="ＭＳ Ｐゴシック"/>
      <family val="3"/>
      <charset val="128"/>
    </font>
    <font>
      <sz val="9"/>
      <color indexed="8"/>
      <name val="ＭＳ Ｐ明朝"/>
      <family val="1"/>
      <charset val="128"/>
    </font>
    <font>
      <sz val="9"/>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b/>
      <sz val="9"/>
      <name val="ＭＳ Ｐゴシック"/>
      <family val="3"/>
      <charset val="128"/>
    </font>
    <font>
      <sz val="8"/>
      <color indexed="8"/>
      <name val="ＭＳ Ｐ明朝"/>
      <family val="1"/>
      <charset val="128"/>
    </font>
    <font>
      <sz val="8"/>
      <name val="ＭＳ Ｐ明朝"/>
      <family val="1"/>
      <charset val="128"/>
    </font>
    <font>
      <sz val="10"/>
      <name val="HG丸ｺﾞｼｯｸM-PRO"/>
      <family val="3"/>
      <charset val="128"/>
    </font>
    <font>
      <b/>
      <sz val="10"/>
      <name val="ＭＳ Ｐ明朝"/>
      <family val="1"/>
      <charset val="128"/>
    </font>
    <font>
      <sz val="8"/>
      <name val="ＭＳ Ｐゴシック"/>
      <family val="3"/>
      <charset val="128"/>
    </font>
    <font>
      <sz val="14"/>
      <name val="Terminal"/>
      <family val="3"/>
      <charset val="255"/>
    </font>
    <font>
      <sz val="11"/>
      <name val="明朝"/>
      <family val="1"/>
      <charset val="128"/>
    </font>
    <font>
      <b/>
      <sz val="10"/>
      <name val="ＭＳ 明朝"/>
      <family val="1"/>
      <charset val="128"/>
    </font>
    <font>
      <b/>
      <sz val="9"/>
      <name val="ＭＳ Ｐ明朝"/>
      <family val="1"/>
      <charset val="128"/>
    </font>
    <font>
      <sz val="22"/>
      <name val="ＭＳ Ｐゴシック"/>
      <family val="3"/>
      <charset val="128"/>
    </font>
    <font>
      <sz val="10"/>
      <name val="明朝"/>
      <family val="1"/>
      <charset val="128"/>
    </font>
    <font>
      <sz val="10"/>
      <name val="Geneva"/>
      <family val="2"/>
    </font>
    <font>
      <sz val="12"/>
      <name val="ＭＳ 明朝"/>
      <family val="1"/>
      <charset val="128"/>
    </font>
    <font>
      <sz val="6"/>
      <color indexed="8"/>
      <name val="ＭＳ Ｐ明朝"/>
      <family val="1"/>
      <charset val="128"/>
    </font>
    <font>
      <sz val="14"/>
      <name val="ＭＳ Ｐゴシック"/>
      <family val="3"/>
      <charset val="128"/>
    </font>
    <font>
      <sz val="9"/>
      <name val="ＭＳ ゴシック"/>
      <family val="3"/>
      <charset val="128"/>
    </font>
    <font>
      <sz val="6"/>
      <name val="ＭＳ Ｐゴシック"/>
      <family val="3"/>
      <charset val="128"/>
    </font>
    <font>
      <sz val="12"/>
      <color theme="1"/>
      <name val="ＭＳ 明朝"/>
      <family val="1"/>
      <charset val="128"/>
    </font>
    <font>
      <sz val="9"/>
      <color rgb="FFFF0000"/>
      <name val="ＭＳ Ｐ明朝"/>
      <family val="1"/>
      <charset val="128"/>
    </font>
    <font>
      <sz val="11"/>
      <color theme="9" tint="0.79998168889431442"/>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明朝"/>
      <family val="1"/>
      <charset val="128"/>
    </font>
    <font>
      <sz val="9"/>
      <color theme="1"/>
      <name val="ＭＳ Ｐ明朝"/>
      <family val="1"/>
      <charset val="128"/>
    </font>
    <font>
      <sz val="10"/>
      <name val="ＭＳ Ｐゴシック"/>
      <family val="3"/>
      <charset val="128"/>
      <scheme val="major"/>
    </font>
    <font>
      <sz val="12"/>
      <name val="ＭＳ Ｐゴシック"/>
      <family val="3"/>
      <charset val="128"/>
      <scheme val="major"/>
    </font>
    <font>
      <sz val="10"/>
      <name val="ＭＳ Ｐゴシック"/>
      <family val="3"/>
      <charset val="128"/>
      <scheme val="minor"/>
    </font>
    <font>
      <sz val="11"/>
      <name val="ＭＳ Ｐゴシック"/>
      <family val="3"/>
      <charset val="128"/>
      <scheme val="major"/>
    </font>
    <font>
      <sz val="9"/>
      <color theme="1"/>
      <name val="ＭＳ Ｐゴシック"/>
      <family val="3"/>
      <charset val="128"/>
    </font>
    <font>
      <sz val="11"/>
      <color rgb="FFFF0000"/>
      <name val="ＭＳ Ｐゴシック"/>
      <family val="3"/>
      <charset val="128"/>
    </font>
    <font>
      <sz val="10"/>
      <color rgb="FFFF0000"/>
      <name val="ＭＳ Ｐ明朝"/>
      <family val="1"/>
      <charset val="128"/>
    </font>
    <font>
      <sz val="8"/>
      <color theme="1"/>
      <name val="ＭＳ Ｐ明朝"/>
      <family val="1"/>
      <charset val="128"/>
    </font>
    <font>
      <sz val="8"/>
      <color theme="1"/>
      <name val="ＭＳ Ｐゴシック"/>
      <family val="3"/>
      <charset val="128"/>
    </font>
    <font>
      <b/>
      <sz val="9"/>
      <name val="ＭＳ Ｐゴシック"/>
      <family val="3"/>
      <charset val="128"/>
      <scheme val="minor"/>
    </font>
    <font>
      <b/>
      <sz val="10"/>
      <name val="ＭＳ Ｐゴシック"/>
      <family val="3"/>
      <charset val="128"/>
      <scheme val="minor"/>
    </font>
    <font>
      <sz val="10"/>
      <color theme="1"/>
      <name val="ＭＳ Ｐ明朝"/>
      <family val="1"/>
      <charset val="128"/>
    </font>
    <font>
      <sz val="10"/>
      <color rgb="FFFF0000"/>
      <name val="ＭＳ Ｐゴシック"/>
      <family val="3"/>
      <charset val="128"/>
    </font>
    <font>
      <sz val="9"/>
      <name val="ＭＳ Ｐゴシック"/>
      <family val="3"/>
      <charset val="128"/>
      <scheme val="major"/>
    </font>
    <font>
      <sz val="10"/>
      <color indexed="8"/>
      <name val="ＭＳ Ｐゴシック"/>
      <family val="3"/>
      <charset val="128"/>
      <scheme val="minor"/>
    </font>
    <font>
      <sz val="10"/>
      <color theme="1"/>
      <name val="ＭＳ Ｐゴシック"/>
      <family val="3"/>
      <charset val="128"/>
    </font>
    <font>
      <sz val="9"/>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indexed="8"/>
        <bgColor indexed="64"/>
      </patternFill>
    </fill>
  </fills>
  <borders count="34">
    <border>
      <left/>
      <right/>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top style="double">
        <color indexed="64"/>
      </top>
      <bottom/>
      <diagonal/>
    </border>
    <border>
      <left/>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right style="hair">
        <color indexed="64"/>
      </right>
      <top/>
      <bottom style="double">
        <color indexed="64"/>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thin">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double">
        <color indexed="64"/>
      </top>
      <bottom/>
      <diagonal/>
    </border>
    <border>
      <left style="hair">
        <color indexed="64"/>
      </left>
      <right/>
      <top/>
      <bottom style="hair">
        <color indexed="64"/>
      </bottom>
      <diagonal/>
    </border>
    <border>
      <left/>
      <right style="hair">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0">
    <xf numFmtId="0" fontId="0" fillId="0" borderId="0"/>
    <xf numFmtId="0" fontId="36" fillId="0" borderId="0"/>
    <xf numFmtId="9" fontId="1" fillId="0" borderId="0" applyFont="0" applyFill="0" applyBorder="0" applyAlignment="0" applyProtection="0"/>
    <xf numFmtId="9" fontId="21" fillId="0" borderId="0" applyFont="0" applyFill="0" applyBorder="0" applyAlignment="0" applyProtection="0"/>
    <xf numFmtId="9" fontId="31" fillId="0" borderId="0" applyFont="0" applyFill="0" applyBorder="0" applyAlignment="0" applyProtection="0"/>
    <xf numFmtId="0" fontId="8" fillId="0" borderId="0"/>
    <xf numFmtId="38" fontId="1" fillId="0" borderId="0" applyFont="0" applyFill="0" applyBorder="0" applyAlignment="0" applyProtection="0"/>
    <xf numFmtId="40" fontId="31" fillId="0" borderId="0" applyFont="0" applyFill="0" applyBorder="0" applyAlignment="0" applyProtection="0"/>
    <xf numFmtId="38" fontId="21" fillId="0" borderId="0" applyFont="0" applyFill="0" applyBorder="0" applyAlignment="0" applyProtection="0"/>
    <xf numFmtId="38" fontId="31" fillId="0" borderId="0" applyFont="0" applyFill="0" applyBorder="0" applyAlignment="0" applyProtection="0"/>
    <xf numFmtId="0" fontId="8" fillId="0" borderId="1" applyNumberFormat="0" applyFill="0" applyBorder="0" applyAlignment="0">
      <alignment horizontal="center"/>
    </xf>
    <xf numFmtId="0" fontId="21" fillId="0" borderId="0" applyBorder="0"/>
    <xf numFmtId="0" fontId="37" fillId="0" borderId="0">
      <alignment vertical="center"/>
    </xf>
    <xf numFmtId="0" fontId="31" fillId="0" borderId="0"/>
    <xf numFmtId="0" fontId="21" fillId="0" borderId="0"/>
    <xf numFmtId="37" fontId="30" fillId="0" borderId="0"/>
    <xf numFmtId="0" fontId="42" fillId="0" borderId="0">
      <alignment vertical="center"/>
    </xf>
    <xf numFmtId="0" fontId="1" fillId="0" borderId="0"/>
    <xf numFmtId="0" fontId="1" fillId="0" borderId="0"/>
    <xf numFmtId="0" fontId="1" fillId="0" borderId="0"/>
    <xf numFmtId="0" fontId="7" fillId="0" borderId="0"/>
    <xf numFmtId="37" fontId="30" fillId="0" borderId="0"/>
    <xf numFmtId="0" fontId="1" fillId="0" borderId="0">
      <alignment vertical="center"/>
    </xf>
    <xf numFmtId="0" fontId="1" fillId="0" borderId="0"/>
    <xf numFmtId="0" fontId="10" fillId="0" borderId="0"/>
    <xf numFmtId="0" fontId="27" fillId="0" borderId="0">
      <alignment vertical="center"/>
    </xf>
    <xf numFmtId="0" fontId="15" fillId="0" borderId="0"/>
    <xf numFmtId="0" fontId="15" fillId="0" borderId="0"/>
    <xf numFmtId="0" fontId="21" fillId="0" borderId="0">
      <alignment vertical="center"/>
    </xf>
    <xf numFmtId="0" fontId="22" fillId="0" borderId="0"/>
  </cellStyleXfs>
  <cellXfs count="1091">
    <xf numFmtId="0" fontId="0" fillId="0" borderId="0" xfId="0"/>
    <xf numFmtId="0" fontId="2" fillId="0" borderId="0" xfId="0" applyNumberFormat="1" applyFont="1" applyAlignment="1">
      <alignment vertical="center"/>
    </xf>
    <xf numFmtId="38" fontId="2" fillId="0" borderId="0" xfId="6" applyFont="1" applyAlignment="1">
      <alignment vertical="center"/>
    </xf>
    <xf numFmtId="177" fontId="2" fillId="0" borderId="0" xfId="2" applyNumberFormat="1" applyFont="1" applyAlignment="1">
      <alignment vertical="center"/>
    </xf>
    <xf numFmtId="0" fontId="2" fillId="0" borderId="0" xfId="0" applyNumberFormat="1" applyFont="1" applyAlignment="1">
      <alignment horizontal="right" vertical="center"/>
    </xf>
    <xf numFmtId="0" fontId="4" fillId="0" borderId="0" xfId="0" applyNumberFormat="1" applyFont="1" applyAlignment="1">
      <alignment vertical="center"/>
    </xf>
    <xf numFmtId="0" fontId="6" fillId="0" borderId="0" xfId="0" applyNumberFormat="1" applyFont="1" applyAlignment="1"/>
    <xf numFmtId="0" fontId="9" fillId="0" borderId="0" xfId="0" applyFont="1" applyAlignment="1">
      <alignment vertical="center"/>
    </xf>
    <xf numFmtId="186" fontId="16" fillId="0" borderId="2" xfId="17" applyNumberFormat="1" applyFont="1" applyFill="1" applyBorder="1" applyAlignment="1">
      <alignment horizontal="center" vertical="center"/>
    </xf>
    <xf numFmtId="186" fontId="16" fillId="0" borderId="3" xfId="17" applyNumberFormat="1" applyFont="1" applyFill="1" applyBorder="1" applyAlignment="1">
      <alignment horizontal="center" vertical="center"/>
    </xf>
    <xf numFmtId="0" fontId="9" fillId="0" borderId="0" xfId="0" applyNumberFormat="1" applyFont="1" applyAlignment="1">
      <alignment vertical="center"/>
    </xf>
    <xf numFmtId="38" fontId="2" fillId="0" borderId="0" xfId="6" applyFont="1" applyFill="1" applyAlignment="1">
      <alignment vertical="center"/>
    </xf>
    <xf numFmtId="49" fontId="13" fillId="0" borderId="0" xfId="17" applyNumberFormat="1" applyFont="1" applyFill="1" applyAlignment="1">
      <alignment vertical="top"/>
    </xf>
    <xf numFmtId="0" fontId="2" fillId="0" borderId="0" xfId="0" applyFont="1" applyFill="1" applyAlignment="1">
      <alignment vertical="center"/>
    </xf>
    <xf numFmtId="49" fontId="12" fillId="0" borderId="0" xfId="17" applyNumberFormat="1" applyFont="1" applyFill="1" applyBorder="1" applyAlignment="1">
      <alignment vertical="top"/>
    </xf>
    <xf numFmtId="0" fontId="27" fillId="0" borderId="0" xfId="25">
      <alignment vertical="center"/>
    </xf>
    <xf numFmtId="0" fontId="27" fillId="2" borderId="0" xfId="25" applyFill="1">
      <alignment vertical="center"/>
    </xf>
    <xf numFmtId="0" fontId="27" fillId="0" borderId="6" xfId="25" applyBorder="1">
      <alignment vertical="center"/>
    </xf>
    <xf numFmtId="0" fontId="27" fillId="2" borderId="6" xfId="25" applyFill="1" applyBorder="1">
      <alignment vertical="center"/>
    </xf>
    <xf numFmtId="0" fontId="27" fillId="0" borderId="0" xfId="25" applyBorder="1">
      <alignment vertical="center"/>
    </xf>
    <xf numFmtId="0" fontId="27" fillId="2" borderId="0" xfId="25" applyFill="1" applyBorder="1">
      <alignment vertical="center"/>
    </xf>
    <xf numFmtId="0" fontId="27" fillId="0" borderId="7" xfId="25" applyBorder="1">
      <alignment vertical="center"/>
    </xf>
    <xf numFmtId="0" fontId="27" fillId="2" borderId="7" xfId="25" applyFill="1" applyBorder="1">
      <alignment vertical="center"/>
    </xf>
    <xf numFmtId="0" fontId="2" fillId="0" borderId="0" xfId="0" applyNumberFormat="1" applyFont="1" applyFill="1" applyAlignment="1">
      <alignment vertical="center"/>
    </xf>
    <xf numFmtId="0" fontId="0" fillId="0" borderId="0" xfId="0" applyFill="1"/>
    <xf numFmtId="0" fontId="1" fillId="0" borderId="0" xfId="22" applyFill="1">
      <alignment vertical="center"/>
    </xf>
    <xf numFmtId="38" fontId="2" fillId="0" borderId="0" xfId="6" applyFont="1" applyFill="1" applyAlignment="1">
      <alignment horizontal="right" vertical="center"/>
    </xf>
    <xf numFmtId="0" fontId="6" fillId="0" borderId="0" xfId="0" applyFont="1" applyFill="1" applyAlignment="1">
      <alignment vertical="center"/>
    </xf>
    <xf numFmtId="0" fontId="2" fillId="0" borderId="0" xfId="6" applyNumberFormat="1" applyFont="1" applyFill="1" applyAlignment="1">
      <alignment vertical="center"/>
    </xf>
    <xf numFmtId="0" fontId="43" fillId="0" borderId="0" xfId="20" applyFont="1" applyFill="1" applyAlignment="1">
      <alignment vertical="center"/>
    </xf>
    <xf numFmtId="0" fontId="6" fillId="0" borderId="0" xfId="0" applyFont="1" applyFill="1" applyAlignment="1"/>
    <xf numFmtId="0" fontId="15" fillId="0" borderId="0" xfId="27" applyFill="1"/>
    <xf numFmtId="0" fontId="32" fillId="0" borderId="0" xfId="27" applyFont="1" applyFill="1"/>
    <xf numFmtId="41" fontId="6" fillId="0" borderId="0" xfId="27" applyNumberFormat="1" applyFont="1" applyFill="1" applyBorder="1" applyAlignment="1">
      <alignment horizontal="right" vertical="center"/>
    </xf>
    <xf numFmtId="0" fontId="6" fillId="0" borderId="0" xfId="27" applyFont="1" applyFill="1" applyBorder="1" applyAlignment="1">
      <alignment vertical="center"/>
    </xf>
    <xf numFmtId="0" fontId="2" fillId="0" borderId="0" xfId="27" applyFont="1" applyFill="1"/>
    <xf numFmtId="38" fontId="2" fillId="0" borderId="0" xfId="6" applyFont="1" applyFill="1" applyBorder="1" applyAlignment="1">
      <alignment vertical="center"/>
    </xf>
    <xf numFmtId="0" fontId="44" fillId="0" borderId="0" xfId="0" applyFont="1" applyFill="1"/>
    <xf numFmtId="0" fontId="9" fillId="0" borderId="0" xfId="29" applyFont="1" applyFill="1" applyAlignment="1">
      <alignment vertical="center"/>
    </xf>
    <xf numFmtId="0" fontId="22" fillId="0" borderId="0" xfId="29" applyFill="1"/>
    <xf numFmtId="0" fontId="2" fillId="0" borderId="0" xfId="29" applyFont="1" applyFill="1" applyAlignment="1">
      <alignment horizontal="distributed" vertical="center"/>
    </xf>
    <xf numFmtId="40" fontId="2" fillId="0" borderId="0" xfId="6" applyNumberFormat="1" applyFont="1" applyFill="1" applyAlignment="1">
      <alignment vertical="center"/>
    </xf>
    <xf numFmtId="181" fontId="2" fillId="0" borderId="0" xfId="0" applyNumberFormat="1" applyFont="1" applyFill="1" applyAlignment="1">
      <alignmen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vertical="center"/>
    </xf>
    <xf numFmtId="38" fontId="2" fillId="0" borderId="6" xfId="6" applyFont="1" applyFill="1" applyBorder="1" applyAlignment="1">
      <alignment vertical="center"/>
    </xf>
    <xf numFmtId="182" fontId="2" fillId="0" borderId="0" xfId="6" applyNumberFormat="1" applyFont="1" applyFill="1" applyBorder="1" applyAlignment="1">
      <alignment vertical="center"/>
    </xf>
    <xf numFmtId="177" fontId="2" fillId="0" borderId="0" xfId="2" applyNumberFormat="1" applyFont="1" applyFill="1" applyAlignment="1">
      <alignment vertical="center"/>
    </xf>
    <xf numFmtId="0" fontId="9" fillId="0" borderId="0" xfId="26" applyFont="1" applyFill="1" applyAlignment="1">
      <alignment vertical="center"/>
    </xf>
    <xf numFmtId="0" fontId="21" fillId="0" borderId="0" xfId="28" applyFill="1">
      <alignment vertical="center"/>
    </xf>
    <xf numFmtId="0" fontId="15" fillId="0" borderId="0" xfId="26" applyFill="1"/>
    <xf numFmtId="49" fontId="19" fillId="0" borderId="6" xfId="26" applyNumberFormat="1" applyFont="1" applyFill="1" applyBorder="1" applyAlignment="1"/>
    <xf numFmtId="0" fontId="6" fillId="0" borderId="0" xfId="20" applyFont="1" applyFill="1" applyAlignment="1">
      <alignment vertical="center"/>
    </xf>
    <xf numFmtId="0" fontId="45" fillId="0" borderId="0" xfId="26" applyFont="1" applyFill="1" applyAlignment="1">
      <alignment vertical="center"/>
    </xf>
    <xf numFmtId="0" fontId="46" fillId="0" borderId="0" xfId="28" applyFont="1" applyFill="1">
      <alignment vertical="center"/>
    </xf>
    <xf numFmtId="0" fontId="47" fillId="0" borderId="0" xfId="26" applyFont="1" applyFill="1"/>
    <xf numFmtId="49" fontId="48" fillId="0" borderId="6" xfId="26" applyNumberFormat="1" applyFont="1" applyFill="1" applyBorder="1" applyAlignment="1"/>
    <xf numFmtId="3" fontId="48" fillId="0" borderId="0" xfId="26" applyNumberFormat="1" applyFont="1" applyFill="1" applyBorder="1" applyAlignment="1">
      <alignment horizontal="distributed" vertical="center"/>
    </xf>
    <xf numFmtId="0" fontId="15" fillId="0" borderId="0" xfId="26" applyFont="1" applyFill="1"/>
    <xf numFmtId="0" fontId="15" fillId="0" borderId="7" xfId="26" applyFont="1" applyFill="1" applyBorder="1" applyAlignment="1">
      <alignment horizontal="right"/>
    </xf>
    <xf numFmtId="0" fontId="15" fillId="0" borderId="7" xfId="26" applyFill="1" applyBorder="1" applyAlignment="1">
      <alignment horizontal="right"/>
    </xf>
    <xf numFmtId="182" fontId="19" fillId="0" borderId="0" xfId="26" applyNumberFormat="1" applyFont="1" applyFill="1" applyBorder="1" applyAlignment="1">
      <alignment vertical="center"/>
    </xf>
    <xf numFmtId="0" fontId="15" fillId="0" borderId="0" xfId="26" applyFill="1" applyBorder="1"/>
    <xf numFmtId="0" fontId="6" fillId="0" borderId="0" xfId="26" applyFont="1" applyFill="1" applyBorder="1"/>
    <xf numFmtId="0" fontId="10" fillId="0" borderId="0" xfId="26" applyFont="1" applyFill="1" applyBorder="1"/>
    <xf numFmtId="182" fontId="15" fillId="0" borderId="0" xfId="26" applyNumberFormat="1" applyFill="1" applyBorder="1"/>
    <xf numFmtId="3" fontId="19" fillId="0" borderId="0" xfId="26" applyNumberFormat="1" applyFont="1" applyFill="1" applyBorder="1" applyAlignment="1">
      <alignment horizontal="distributed" vertical="center"/>
    </xf>
    <xf numFmtId="49" fontId="17" fillId="0" borderId="0" xfId="17" applyNumberFormat="1" applyFont="1" applyFill="1" applyAlignment="1">
      <alignment vertical="center"/>
    </xf>
    <xf numFmtId="186" fontId="13" fillId="0" borderId="0" xfId="17" applyNumberFormat="1" applyFont="1" applyFill="1" applyAlignment="1">
      <alignment horizontal="right" vertical="top"/>
    </xf>
    <xf numFmtId="49" fontId="13" fillId="0" borderId="0" xfId="17" applyNumberFormat="1" applyFont="1" applyFill="1" applyBorder="1" applyAlignment="1">
      <alignment vertical="top"/>
    </xf>
    <xf numFmtId="0" fontId="19" fillId="0" borderId="0" xfId="17" applyNumberFormat="1" applyFont="1" applyFill="1" applyAlignment="1"/>
    <xf numFmtId="186" fontId="12" fillId="0" borderId="0" xfId="19" quotePrefix="1" applyNumberFormat="1" applyFont="1" applyFill="1" applyBorder="1" applyAlignment="1">
      <alignment horizontal="right" vertical="center"/>
    </xf>
    <xf numFmtId="0" fontId="49" fillId="0" borderId="0" xfId="0" applyFont="1" applyFill="1" applyAlignment="1">
      <alignment vertical="center"/>
    </xf>
    <xf numFmtId="0" fontId="9" fillId="0" borderId="0" xfId="0" applyFont="1" applyFill="1" applyAlignment="1">
      <alignment vertical="center"/>
    </xf>
    <xf numFmtId="0" fontId="2" fillId="0" borderId="7" xfId="0" applyFont="1" applyFill="1" applyBorder="1" applyAlignment="1">
      <alignment horizontal="right"/>
    </xf>
    <xf numFmtId="0" fontId="8" fillId="0" borderId="0" xfId="0" applyFont="1" applyFill="1" applyBorder="1" applyAlignment="1">
      <alignment horizontal="center" vertical="center"/>
    </xf>
    <xf numFmtId="0" fontId="9" fillId="0" borderId="0" xfId="27" applyFont="1" applyFill="1" applyAlignment="1">
      <alignment horizontal="left" vertical="center"/>
    </xf>
    <xf numFmtId="0" fontId="15" fillId="0" borderId="0" xfId="27" applyFont="1" applyFill="1" applyBorder="1" applyAlignment="1">
      <alignment horizontal="right"/>
    </xf>
    <xf numFmtId="0" fontId="6" fillId="0" borderId="0" xfId="27" applyFont="1" applyFill="1" applyBorder="1" applyAlignment="1">
      <alignment horizontal="distributed" vertical="center"/>
    </xf>
    <xf numFmtId="0" fontId="6" fillId="0" borderId="0" xfId="27" applyFont="1" applyFill="1" applyBorder="1" applyAlignment="1"/>
    <xf numFmtId="178" fontId="6" fillId="0" borderId="0" xfId="27" applyNumberFormat="1" applyFont="1" applyFill="1" applyBorder="1" applyAlignment="1">
      <alignment vertical="center"/>
    </xf>
    <xf numFmtId="0" fontId="8" fillId="0" borderId="0" xfId="27" applyFont="1" applyFill="1"/>
    <xf numFmtId="41" fontId="20" fillId="0" borderId="0" xfId="27" applyNumberFormat="1" applyFont="1" applyFill="1" applyBorder="1" applyAlignment="1">
      <alignment horizontal="right" vertical="center"/>
    </xf>
    <xf numFmtId="0" fontId="6" fillId="0" borderId="0" xfId="27" applyFont="1" applyFill="1"/>
    <xf numFmtId="0" fontId="50" fillId="0" borderId="7" xfId="0" applyFont="1" applyFill="1" applyBorder="1" applyAlignment="1">
      <alignment vertical="center"/>
    </xf>
    <xf numFmtId="0" fontId="49" fillId="0" borderId="7" xfId="0" applyFont="1" applyFill="1" applyBorder="1" applyAlignment="1">
      <alignment vertical="center"/>
    </xf>
    <xf numFmtId="0" fontId="2" fillId="0" borderId="0" xfId="2" applyNumberFormat="1" applyFont="1" applyFill="1" applyAlignment="1">
      <alignment vertical="center"/>
    </xf>
    <xf numFmtId="0" fontId="9" fillId="0" borderId="0" xfId="22" applyFont="1" applyFill="1">
      <alignment vertical="center"/>
    </xf>
    <xf numFmtId="185" fontId="6" fillId="0" borderId="0" xfId="22" applyNumberFormat="1" applyFont="1" applyFill="1">
      <alignment vertical="center"/>
    </xf>
    <xf numFmtId="184" fontId="2" fillId="0" borderId="0" xfId="22" applyNumberFormat="1" applyFont="1" applyFill="1">
      <alignment vertical="center"/>
    </xf>
    <xf numFmtId="185" fontId="6" fillId="0" borderId="0" xfId="22" applyNumberFormat="1" applyFont="1" applyFill="1" applyBorder="1">
      <alignment vertical="center"/>
    </xf>
    <xf numFmtId="185" fontId="6" fillId="0" borderId="0" xfId="22" applyNumberFormat="1" applyFont="1" applyFill="1" applyAlignment="1">
      <alignment horizontal="right" vertical="center"/>
    </xf>
    <xf numFmtId="0" fontId="8" fillId="0" borderId="0" xfId="22" applyFont="1" applyFill="1">
      <alignment vertical="center"/>
    </xf>
    <xf numFmtId="0" fontId="2" fillId="0" borderId="0" xfId="22" applyFont="1" applyFill="1">
      <alignment vertical="center"/>
    </xf>
    <xf numFmtId="0" fontId="50" fillId="0" borderId="0" xfId="0" applyFont="1" applyFill="1" applyAlignment="1">
      <alignment vertical="center"/>
    </xf>
    <xf numFmtId="38" fontId="49" fillId="0" borderId="0" xfId="6" applyFont="1" applyFill="1" applyAlignment="1">
      <alignment vertical="center"/>
    </xf>
    <xf numFmtId="0" fontId="7" fillId="0" borderId="0" xfId="0" applyFont="1" applyFill="1" applyAlignment="1">
      <alignment vertical="center"/>
    </xf>
    <xf numFmtId="38" fontId="7" fillId="0" borderId="0" xfId="6" applyFont="1" applyFill="1" applyAlignment="1">
      <alignment vertical="center"/>
    </xf>
    <xf numFmtId="38" fontId="2" fillId="0" borderId="0" xfId="6" applyFont="1" applyFill="1" applyAlignment="1">
      <alignment horizontal="center" vertical="center"/>
    </xf>
    <xf numFmtId="38" fontId="28" fillId="0" borderId="0" xfId="6" applyFont="1" applyFill="1" applyAlignment="1">
      <alignment vertical="center"/>
    </xf>
    <xf numFmtId="0" fontId="28" fillId="0" borderId="0" xfId="0" applyFont="1" applyFill="1" applyAlignment="1">
      <alignment vertical="center"/>
    </xf>
    <xf numFmtId="38" fontId="51" fillId="0" borderId="0" xfId="6" applyFont="1" applyFill="1" applyAlignment="1">
      <alignment vertical="center"/>
    </xf>
    <xf numFmtId="0" fontId="51" fillId="0" borderId="0" xfId="0" applyFont="1" applyFill="1" applyAlignment="1">
      <alignment vertical="center"/>
    </xf>
    <xf numFmtId="0" fontId="6" fillId="0" borderId="6" xfId="0" applyFont="1" applyFill="1" applyBorder="1" applyAlignment="1"/>
    <xf numFmtId="38" fontId="49" fillId="0" borderId="0" xfId="6" applyFont="1" applyFill="1" applyAlignment="1">
      <alignment horizontal="right" vertical="center"/>
    </xf>
    <xf numFmtId="0" fontId="50" fillId="0" borderId="0" xfId="20" applyFont="1" applyFill="1" applyAlignment="1">
      <alignment vertical="center"/>
    </xf>
    <xf numFmtId="0" fontId="52" fillId="0" borderId="0" xfId="20" applyFont="1" applyFill="1"/>
    <xf numFmtId="0" fontId="52" fillId="0" borderId="0" xfId="0" applyFont="1" applyFill="1"/>
    <xf numFmtId="0" fontId="52" fillId="0" borderId="0" xfId="0" applyFont="1" applyFill="1" applyBorder="1"/>
    <xf numFmtId="0" fontId="9" fillId="0" borderId="0" xfId="20" applyFont="1" applyFill="1" applyAlignment="1">
      <alignment vertical="center"/>
    </xf>
    <xf numFmtId="0" fontId="7" fillId="0" borderId="0" xfId="20" applyFill="1"/>
    <xf numFmtId="0" fontId="0" fillId="0" borderId="0" xfId="0" applyFill="1" applyBorder="1"/>
    <xf numFmtId="0" fontId="6" fillId="0" borderId="6" xfId="20" applyFont="1" applyFill="1" applyBorder="1"/>
    <xf numFmtId="0" fontId="7" fillId="0" borderId="6" xfId="20" applyFill="1" applyBorder="1"/>
    <xf numFmtId="0" fontId="0" fillId="0" borderId="6" xfId="0" applyFill="1" applyBorder="1"/>
    <xf numFmtId="0" fontId="34" fillId="0" borderId="0" xfId="0" applyFont="1" applyFill="1" applyAlignment="1"/>
    <xf numFmtId="49" fontId="13" fillId="0" borderId="0" xfId="17" applyNumberFormat="1" applyFont="1" applyFill="1" applyAlignment="1">
      <alignment vertical="center"/>
    </xf>
    <xf numFmtId="0" fontId="26" fillId="0" borderId="0" xfId="0" applyFont="1" applyFill="1" applyAlignment="1">
      <alignment vertical="center"/>
    </xf>
    <xf numFmtId="0" fontId="20" fillId="0" borderId="0" xfId="0" applyFont="1" applyFill="1" applyBorder="1" applyAlignment="1">
      <alignment vertical="center" wrapText="1"/>
    </xf>
    <xf numFmtId="38" fontId="6" fillId="0" borderId="0" xfId="6" applyFont="1" applyFill="1" applyAlignment="1">
      <alignment vertical="center"/>
    </xf>
    <xf numFmtId="0" fontId="20" fillId="0" borderId="0" xfId="28" applyFont="1" applyFill="1">
      <alignment vertical="center"/>
    </xf>
    <xf numFmtId="49" fontId="18" fillId="0" borderId="0" xfId="17" applyNumberFormat="1" applyFont="1" applyFill="1" applyBorder="1" applyAlignment="1">
      <alignment vertical="center"/>
    </xf>
    <xf numFmtId="0" fontId="6" fillId="0" borderId="0" xfId="28" applyFont="1" applyFill="1" applyAlignment="1">
      <alignment vertical="center"/>
    </xf>
    <xf numFmtId="178" fontId="2" fillId="0" borderId="0" xfId="22" applyNumberFormat="1" applyFont="1" applyFill="1" applyBorder="1">
      <alignment vertical="center"/>
    </xf>
    <xf numFmtId="0" fontId="2" fillId="0" borderId="0" xfId="22" applyFont="1" applyFill="1" applyBorder="1" applyAlignment="1">
      <alignment horizontal="right" vertical="center"/>
    </xf>
    <xf numFmtId="0" fontId="0" fillId="0" borderId="0" xfId="0" applyFont="1" applyFill="1"/>
    <xf numFmtId="177" fontId="2" fillId="0" borderId="8" xfId="2" applyNumberFormat="1" applyFont="1" applyFill="1" applyBorder="1" applyAlignment="1">
      <alignment horizontal="center" vertical="center"/>
    </xf>
    <xf numFmtId="38" fontId="2" fillId="0" borderId="2" xfId="6" applyFont="1" applyFill="1" applyBorder="1" applyAlignment="1">
      <alignment horizontal="center" vertical="center"/>
    </xf>
    <xf numFmtId="177" fontId="2" fillId="0" borderId="9" xfId="2" applyNumberFormat="1" applyFont="1" applyFill="1" applyBorder="1" applyAlignment="1">
      <alignment horizontal="center" vertical="center" wrapText="1"/>
    </xf>
    <xf numFmtId="0" fontId="5" fillId="0" borderId="4" xfId="0" applyNumberFormat="1" applyFont="1" applyFill="1" applyBorder="1" applyAlignment="1">
      <alignment horizontal="right" vertical="center"/>
    </xf>
    <xf numFmtId="180" fontId="5" fillId="0" borderId="0" xfId="6" applyNumberFormat="1" applyFont="1" applyFill="1" applyAlignment="1">
      <alignment vertical="center"/>
    </xf>
    <xf numFmtId="176" fontId="5" fillId="0" borderId="0" xfId="2" applyNumberFormat="1" applyFont="1" applyFill="1" applyAlignment="1">
      <alignment vertical="center"/>
    </xf>
    <xf numFmtId="0" fontId="5" fillId="0" borderId="0" xfId="0" applyNumberFormat="1" applyFont="1" applyFill="1" applyAlignment="1">
      <alignment vertical="center"/>
    </xf>
    <xf numFmtId="0" fontId="2" fillId="0" borderId="4" xfId="0" applyNumberFormat="1" applyFont="1" applyFill="1" applyBorder="1" applyAlignment="1">
      <alignment horizontal="right" vertical="center"/>
    </xf>
    <xf numFmtId="180" fontId="2" fillId="0" borderId="0" xfId="6" applyNumberFormat="1" applyFont="1" applyFill="1" applyAlignment="1">
      <alignment vertical="center"/>
    </xf>
    <xf numFmtId="176" fontId="2" fillId="0" borderId="0" xfId="2" applyNumberFormat="1" applyFont="1" applyFill="1" applyAlignment="1">
      <alignment vertical="center"/>
    </xf>
    <xf numFmtId="0" fontId="2" fillId="0" borderId="10" xfId="0" applyNumberFormat="1" applyFont="1" applyFill="1" applyBorder="1" applyAlignment="1">
      <alignment horizontal="right" vertical="center"/>
    </xf>
    <xf numFmtId="180" fontId="2" fillId="0" borderId="7" xfId="6" applyNumberFormat="1" applyFont="1" applyFill="1" applyBorder="1" applyAlignment="1">
      <alignment vertical="center"/>
    </xf>
    <xf numFmtId="176" fontId="2" fillId="0" borderId="7" xfId="2" applyNumberFormat="1" applyFont="1" applyFill="1" applyBorder="1" applyAlignment="1">
      <alignment vertical="center"/>
    </xf>
    <xf numFmtId="0" fontId="2" fillId="0" borderId="7" xfId="0" applyNumberFormat="1" applyFont="1" applyFill="1" applyBorder="1" applyAlignment="1">
      <alignment vertical="center"/>
    </xf>
    <xf numFmtId="180" fontId="2" fillId="0" borderId="11" xfId="6" applyNumberFormat="1" applyFont="1" applyFill="1" applyBorder="1" applyAlignment="1">
      <alignment vertical="center"/>
    </xf>
    <xf numFmtId="180" fontId="2" fillId="0" borderId="0" xfId="6" applyNumberFormat="1" applyFont="1" applyFill="1" applyBorder="1" applyAlignment="1">
      <alignment vertical="center"/>
    </xf>
    <xf numFmtId="0" fontId="2" fillId="0" borderId="0" xfId="0" applyNumberFormat="1" applyFont="1" applyFill="1" applyBorder="1" applyAlignment="1">
      <alignment vertical="center"/>
    </xf>
    <xf numFmtId="176" fontId="5" fillId="0" borderId="0" xfId="2" applyNumberFormat="1" applyFont="1" applyFill="1" applyBorder="1" applyAlignment="1">
      <alignment vertical="center"/>
    </xf>
    <xf numFmtId="176" fontId="2" fillId="0" borderId="0" xfId="2" applyNumberFormat="1" applyFont="1" applyFill="1" applyBorder="1" applyAlignment="1">
      <alignment vertical="center"/>
    </xf>
    <xf numFmtId="0" fontId="2" fillId="0" borderId="0" xfId="0" applyNumberFormat="1" applyFont="1" applyFill="1" applyBorder="1" applyAlignment="1">
      <alignment horizontal="right" vertical="center"/>
    </xf>
    <xf numFmtId="0" fontId="6" fillId="0" borderId="0" xfId="0" applyNumberFormat="1" applyFont="1" applyFill="1" applyBorder="1" applyAlignment="1"/>
    <xf numFmtId="38" fontId="2" fillId="0" borderId="11" xfId="6" applyFont="1" applyFill="1" applyBorder="1" applyAlignment="1">
      <alignment vertical="center"/>
    </xf>
    <xf numFmtId="177" fontId="2" fillId="0" borderId="0" xfId="2" applyNumberFormat="1" applyFont="1" applyFill="1" applyBorder="1" applyAlignment="1">
      <alignment vertical="center"/>
    </xf>
    <xf numFmtId="176" fontId="8" fillId="0" borderId="0" xfId="2" applyNumberFormat="1" applyFont="1" applyFill="1" applyBorder="1" applyAlignment="1">
      <alignment vertical="center"/>
    </xf>
    <xf numFmtId="0" fontId="2" fillId="0" borderId="4" xfId="0" applyFont="1" applyFill="1" applyBorder="1" applyAlignment="1">
      <alignment horizontal="right" vertical="center"/>
    </xf>
    <xf numFmtId="0" fontId="2" fillId="0" borderId="0" xfId="0" applyFont="1" applyFill="1" applyBorder="1" applyAlignment="1">
      <alignment vertical="center"/>
    </xf>
    <xf numFmtId="38" fontId="5" fillId="0" borderId="0" xfId="6" applyFont="1" applyFill="1" applyBorder="1" applyAlignment="1">
      <alignment vertical="center"/>
    </xf>
    <xf numFmtId="38" fontId="2" fillId="0" borderId="0" xfId="6" applyFont="1" applyFill="1" applyBorder="1" applyAlignment="1">
      <alignment horizontal="right" vertical="center"/>
    </xf>
    <xf numFmtId="176" fontId="2" fillId="0" borderId="0" xfId="2" applyNumberFormat="1" applyFont="1" applyFill="1" applyBorder="1" applyAlignment="1">
      <alignment horizontal="right" vertical="center"/>
    </xf>
    <xf numFmtId="182" fontId="6" fillId="0" borderId="0" xfId="6" applyNumberFormat="1" applyFont="1" applyFill="1" applyBorder="1" applyAlignment="1">
      <alignment vertical="center"/>
    </xf>
    <xf numFmtId="179" fontId="6" fillId="0" borderId="0" xfId="6" applyNumberFormat="1" applyFont="1" applyFill="1" applyBorder="1" applyAlignment="1">
      <alignment vertical="center"/>
    </xf>
    <xf numFmtId="0" fontId="24" fillId="0" borderId="4" xfId="28" applyFont="1" applyFill="1" applyBorder="1" applyAlignment="1">
      <alignment horizontal="center" vertical="center"/>
    </xf>
    <xf numFmtId="3" fontId="19" fillId="0" borderId="4" xfId="26" applyNumberFormat="1" applyFont="1" applyFill="1" applyBorder="1" applyAlignment="1">
      <alignment horizontal="distributed" vertical="center"/>
    </xf>
    <xf numFmtId="49" fontId="19" fillId="0" borderId="4" xfId="26" applyNumberFormat="1" applyFont="1" applyFill="1" applyBorder="1" applyAlignment="1">
      <alignment horizontal="distributed" vertical="center"/>
    </xf>
    <xf numFmtId="49" fontId="48" fillId="0" borderId="4" xfId="26" applyNumberFormat="1" applyFont="1" applyFill="1" applyBorder="1" applyAlignment="1">
      <alignment horizontal="distributed" vertical="center"/>
    </xf>
    <xf numFmtId="3" fontId="48" fillId="0" borderId="4" xfId="26" applyNumberFormat="1" applyFont="1" applyFill="1" applyBorder="1" applyAlignment="1">
      <alignment horizontal="distributed" vertical="center"/>
    </xf>
    <xf numFmtId="179" fontId="29" fillId="0" borderId="0" xfId="28" applyNumberFormat="1" applyFont="1" applyFill="1">
      <alignment vertical="center"/>
    </xf>
    <xf numFmtId="187" fontId="12" fillId="0" borderId="0" xfId="19" quotePrefix="1" applyNumberFormat="1" applyFont="1" applyFill="1" applyBorder="1" applyAlignment="1">
      <alignment horizontal="right" vertical="center"/>
    </xf>
    <xf numFmtId="0" fontId="2" fillId="0" borderId="12" xfId="22" applyFont="1" applyFill="1" applyBorder="1" applyAlignment="1">
      <alignment horizontal="center" vertical="center"/>
    </xf>
    <xf numFmtId="0" fontId="6" fillId="0" borderId="0" xfId="22" applyFont="1" applyFill="1" applyBorder="1">
      <alignment vertical="center"/>
    </xf>
    <xf numFmtId="0" fontId="2" fillId="0" borderId="0" xfId="22" applyFont="1" applyFill="1" applyBorder="1" applyAlignment="1">
      <alignment horizontal="center" vertical="center"/>
    </xf>
    <xf numFmtId="0" fontId="6" fillId="0" borderId="7" xfId="22" applyFont="1" applyFill="1" applyBorder="1">
      <alignment vertical="center"/>
    </xf>
    <xf numFmtId="38" fontId="2" fillId="0" borderId="2" xfId="8" applyFont="1" applyFill="1" applyBorder="1" applyAlignment="1">
      <alignment horizontal="distributed" vertical="center" justifyLastLine="1"/>
    </xf>
    <xf numFmtId="38" fontId="2" fillId="0" borderId="13" xfId="8" applyFont="1" applyFill="1" applyBorder="1" applyAlignment="1">
      <alignment horizontal="distributed" vertical="center" justifyLastLine="1"/>
    </xf>
    <xf numFmtId="38" fontId="2" fillId="0" borderId="14" xfId="8" applyFont="1" applyFill="1" applyBorder="1" applyAlignment="1">
      <alignment horizontal="distributed" vertical="center" justifyLastLine="1"/>
    </xf>
    <xf numFmtId="180" fontId="2" fillId="0" borderId="0" xfId="8" applyNumberFormat="1" applyFont="1" applyFill="1" applyBorder="1" applyAlignment="1">
      <alignment vertical="center"/>
    </xf>
    <xf numFmtId="0" fontId="2" fillId="0" borderId="4" xfId="0" applyFont="1" applyFill="1" applyBorder="1" applyAlignment="1">
      <alignment horizontal="left" vertical="center"/>
    </xf>
    <xf numFmtId="0" fontId="7" fillId="0" borderId="4" xfId="0" applyFont="1" applyFill="1" applyBorder="1" applyAlignment="1">
      <alignment horizontal="center" vertical="center" shrinkToFit="1"/>
    </xf>
    <xf numFmtId="0" fontId="2" fillId="0" borderId="0" xfId="0" applyFont="1" applyFill="1" applyBorder="1" applyAlignment="1">
      <alignment horizontal="center" vertical="center"/>
    </xf>
    <xf numFmtId="0" fontId="6" fillId="0" borderId="2" xfId="0" applyFont="1" applyFill="1" applyBorder="1" applyAlignment="1">
      <alignment horizontal="distributed" vertical="center"/>
    </xf>
    <xf numFmtId="190" fontId="6" fillId="0" borderId="2" xfId="27" applyNumberFormat="1" applyFont="1" applyFill="1" applyBorder="1" applyAlignment="1">
      <alignment horizontal="center" vertical="center" wrapText="1"/>
    </xf>
    <xf numFmtId="190" fontId="6" fillId="0" borderId="3" xfId="27" applyNumberFormat="1" applyFont="1" applyFill="1" applyBorder="1" applyAlignment="1">
      <alignment horizontal="center" vertical="center" wrapText="1"/>
    </xf>
    <xf numFmtId="190" fontId="6" fillId="0" borderId="0" xfId="27" applyNumberFormat="1" applyFont="1" applyFill="1" applyBorder="1" applyAlignment="1">
      <alignment horizontal="distributed" vertical="center"/>
    </xf>
    <xf numFmtId="190" fontId="6" fillId="0" borderId="4" xfId="27" applyNumberFormat="1" applyFont="1" applyFill="1" applyBorder="1" applyAlignment="1">
      <alignment vertical="center"/>
    </xf>
    <xf numFmtId="0" fontId="6" fillId="0" borderId="4" xfId="27" applyFont="1" applyFill="1" applyBorder="1" applyAlignment="1">
      <alignment vertical="center"/>
    </xf>
    <xf numFmtId="0" fontId="6" fillId="0" borderId="7" xfId="27" applyFont="1" applyFill="1" applyBorder="1" applyAlignment="1">
      <alignment horizontal="distributed" vertical="center"/>
    </xf>
    <xf numFmtId="0" fontId="6" fillId="0" borderId="10" xfId="27" applyFont="1" applyFill="1" applyBorder="1" applyAlignment="1">
      <alignment vertical="center"/>
    </xf>
    <xf numFmtId="38" fontId="6" fillId="0" borderId="9" xfId="6" applyFont="1" applyFill="1" applyBorder="1" applyAlignment="1">
      <alignment horizontal="center" vertical="center" wrapText="1"/>
    </xf>
    <xf numFmtId="38" fontId="6" fillId="0" borderId="2" xfId="6" applyFont="1" applyFill="1" applyBorder="1" applyAlignment="1">
      <alignment horizontal="center" vertical="center" wrapText="1"/>
    </xf>
    <xf numFmtId="38" fontId="6" fillId="0" borderId="3" xfId="6" applyFont="1" applyFill="1" applyBorder="1" applyAlignment="1">
      <alignment horizontal="center" vertical="center" wrapText="1"/>
    </xf>
    <xf numFmtId="0" fontId="6" fillId="0" borderId="2" xfId="27" applyFont="1" applyFill="1" applyBorder="1" applyAlignment="1">
      <alignment horizontal="center" vertical="center" wrapText="1"/>
    </xf>
    <xf numFmtId="0" fontId="6" fillId="0" borderId="3" xfId="27" applyFont="1" applyFill="1" applyBorder="1" applyAlignment="1">
      <alignment horizontal="center" vertical="center" wrapText="1"/>
    </xf>
    <xf numFmtId="0" fontId="6" fillId="0" borderId="9" xfId="27" applyFont="1" applyFill="1" applyBorder="1" applyAlignment="1">
      <alignment horizontal="center" vertical="center" wrapText="1"/>
    </xf>
    <xf numFmtId="0" fontId="8" fillId="0" borderId="0" xfId="0" applyFont="1" applyFill="1" applyBorder="1" applyAlignment="1">
      <alignment horizontal="distributed" vertical="center"/>
    </xf>
    <xf numFmtId="0" fontId="8" fillId="0" borderId="4" xfId="0" applyFont="1" applyFill="1" applyBorder="1" applyAlignment="1">
      <alignment horizontal="center" vertical="center"/>
    </xf>
    <xf numFmtId="0" fontId="6" fillId="0" borderId="0" xfId="0" applyFont="1" applyFill="1" applyBorder="1" applyAlignment="1">
      <alignment horizontal="distributed" vertical="center"/>
    </xf>
    <xf numFmtId="0" fontId="2" fillId="0" borderId="4" xfId="0" applyFont="1" applyFill="1" applyBorder="1" applyAlignment="1">
      <alignment vertical="center"/>
    </xf>
    <xf numFmtId="49" fontId="2" fillId="0" borderId="4" xfId="0" applyNumberFormat="1" applyFont="1" applyFill="1" applyBorder="1" applyAlignment="1">
      <alignment vertical="center"/>
    </xf>
    <xf numFmtId="0" fontId="2" fillId="0" borderId="7" xfId="0" applyFont="1" applyFill="1" applyBorder="1" applyAlignment="1">
      <alignment vertical="center"/>
    </xf>
    <xf numFmtId="0" fontId="6" fillId="0" borderId="7" xfId="0" applyFont="1" applyFill="1" applyBorder="1" applyAlignment="1">
      <alignment horizontal="distributed" vertical="center"/>
    </xf>
    <xf numFmtId="0" fontId="20" fillId="0" borderId="0" xfId="0" applyFont="1" applyFill="1"/>
    <xf numFmtId="0" fontId="28" fillId="0" borderId="10" xfId="0" applyFont="1" applyFill="1" applyBorder="1" applyAlignment="1">
      <alignment vertical="center"/>
    </xf>
    <xf numFmtId="49" fontId="19" fillId="0" borderId="0" xfId="17" applyNumberFormat="1" applyFont="1" applyFill="1" applyAlignment="1">
      <alignment vertical="center"/>
    </xf>
    <xf numFmtId="38" fontId="6" fillId="0" borderId="2" xfId="6" applyFont="1" applyFill="1" applyBorder="1" applyAlignment="1">
      <alignment horizontal="center" vertical="center"/>
    </xf>
    <xf numFmtId="38" fontId="6" fillId="0" borderId="3" xfId="6" applyFont="1" applyFill="1" applyBorder="1" applyAlignment="1">
      <alignment horizontal="center" vertical="center"/>
    </xf>
    <xf numFmtId="188" fontId="6" fillId="0" borderId="0" xfId="6" applyNumberFormat="1" applyFont="1" applyFill="1" applyBorder="1" applyAlignment="1">
      <alignment vertical="center"/>
    </xf>
    <xf numFmtId="0" fontId="2" fillId="0" borderId="4" xfId="0" applyFont="1" applyFill="1" applyBorder="1" applyAlignment="1">
      <alignment horizontal="center" vertical="center"/>
    </xf>
    <xf numFmtId="0" fontId="6" fillId="0" borderId="0" xfId="22" applyFont="1" applyFill="1" applyBorder="1" applyAlignment="1">
      <alignment horizontal="distributed" vertical="center"/>
    </xf>
    <xf numFmtId="0" fontId="6" fillId="0" borderId="0" xfId="0" applyFont="1" applyFill="1" applyAlignment="1">
      <alignment vertical="top"/>
    </xf>
    <xf numFmtId="0" fontId="54" fillId="0" borderId="0" xfId="0" applyFont="1" applyFill="1"/>
    <xf numFmtId="0" fontId="54" fillId="0" borderId="0" xfId="0" applyFont="1" applyFill="1" applyBorder="1"/>
    <xf numFmtId="182" fontId="6" fillId="0" borderId="0" xfId="0" applyNumberFormat="1" applyFont="1" applyFill="1" applyBorder="1" applyAlignment="1">
      <alignment vertical="center"/>
    </xf>
    <xf numFmtId="179" fontId="26" fillId="0" borderId="11" xfId="28" applyNumberFormat="1" applyFont="1" applyFill="1" applyBorder="1">
      <alignment vertical="center"/>
    </xf>
    <xf numFmtId="179" fontId="26" fillId="0" borderId="0" xfId="28" applyNumberFormat="1" applyFont="1" applyFill="1">
      <alignment vertical="center"/>
    </xf>
    <xf numFmtId="3" fontId="16" fillId="0" borderId="16" xfId="26" applyNumberFormat="1" applyFont="1" applyFill="1" applyBorder="1" applyAlignment="1">
      <alignment horizontal="center" vertical="center"/>
    </xf>
    <xf numFmtId="49" fontId="6" fillId="0" borderId="12" xfId="26" applyNumberFormat="1" applyFont="1" applyFill="1" applyBorder="1" applyAlignment="1">
      <alignment horizontal="distributed" vertical="center"/>
    </xf>
    <xf numFmtId="49" fontId="6" fillId="0" borderId="5" xfId="26" applyNumberFormat="1" applyFont="1" applyFill="1" applyBorder="1" applyAlignment="1">
      <alignment horizontal="distributed" vertical="center"/>
    </xf>
    <xf numFmtId="3" fontId="6" fillId="0" borderId="4" xfId="26" applyNumberFormat="1" applyFont="1" applyFill="1" applyBorder="1" applyAlignment="1">
      <alignment horizontal="distributed" vertical="center"/>
    </xf>
    <xf numFmtId="49" fontId="6" fillId="0" borderId="10" xfId="26" applyNumberFormat="1" applyFont="1" applyFill="1" applyBorder="1" applyAlignment="1">
      <alignment horizontal="distributed" vertical="center"/>
    </xf>
    <xf numFmtId="0" fontId="33" fillId="0" borderId="4" xfId="0" applyFont="1" applyFill="1" applyBorder="1" applyAlignment="1">
      <alignment horizontal="center" vertical="center"/>
    </xf>
    <xf numFmtId="0" fontId="2" fillId="0" borderId="4" xfId="26" applyFont="1" applyFill="1" applyBorder="1"/>
    <xf numFmtId="0" fontId="2" fillId="0" borderId="0" xfId="26" applyFont="1" applyFill="1"/>
    <xf numFmtId="0" fontId="2" fillId="0" borderId="5" xfId="26" applyFont="1" applyFill="1" applyBorder="1"/>
    <xf numFmtId="0" fontId="2" fillId="0" borderId="11" xfId="26" applyFont="1" applyFill="1" applyBorder="1"/>
    <xf numFmtId="0" fontId="2" fillId="0" borderId="18" xfId="26" applyFont="1" applyFill="1" applyBorder="1"/>
    <xf numFmtId="0" fontId="48" fillId="0" borderId="0" xfId="0" applyFont="1" applyFill="1" applyAlignment="1"/>
    <xf numFmtId="0" fontId="48" fillId="0" borderId="0" xfId="0" applyFont="1" applyFill="1" applyAlignment="1">
      <alignment vertical="top"/>
    </xf>
    <xf numFmtId="3" fontId="2" fillId="0" borderId="16" xfId="26" applyNumberFormat="1" applyFont="1" applyFill="1" applyBorder="1" applyAlignment="1">
      <alignment horizontal="center" vertical="center"/>
    </xf>
    <xf numFmtId="3" fontId="2" fillId="0" borderId="17" xfId="26" applyNumberFormat="1" applyFont="1" applyFill="1" applyBorder="1" applyAlignment="1">
      <alignment horizontal="center" vertical="center"/>
    </xf>
    <xf numFmtId="3" fontId="2" fillId="0" borderId="19" xfId="26" applyNumberFormat="1" applyFont="1" applyFill="1" applyBorder="1" applyAlignment="1">
      <alignment horizontal="center" vertical="center"/>
    </xf>
    <xf numFmtId="3" fontId="6" fillId="0" borderId="5" xfId="26" applyNumberFormat="1" applyFont="1" applyFill="1" applyBorder="1" applyAlignment="1">
      <alignment horizontal="distributed" vertical="center"/>
    </xf>
    <xf numFmtId="3" fontId="6" fillId="0" borderId="10" xfId="26" applyNumberFormat="1" applyFont="1" applyFill="1" applyBorder="1" applyAlignment="1">
      <alignment horizontal="distributed" vertical="center"/>
    </xf>
    <xf numFmtId="49" fontId="13" fillId="0" borderId="0" xfId="17" applyNumberFormat="1" applyFont="1" applyFill="1" applyAlignment="1"/>
    <xf numFmtId="0" fontId="6" fillId="0" borderId="12" xfId="27" applyFont="1" applyFill="1" applyBorder="1" applyAlignment="1">
      <alignment horizontal="center" vertical="center" wrapText="1"/>
    </xf>
    <xf numFmtId="0" fontId="6" fillId="0" borderId="20" xfId="27" applyFont="1" applyFill="1" applyBorder="1" applyAlignment="1">
      <alignment horizontal="center" vertical="center" wrapText="1"/>
    </xf>
    <xf numFmtId="49" fontId="16" fillId="0" borderId="0" xfId="17" applyNumberFormat="1" applyFont="1" applyFill="1" applyBorder="1" applyAlignment="1">
      <alignment vertical="center"/>
    </xf>
    <xf numFmtId="178" fontId="16" fillId="0" borderId="0" xfId="17" applyNumberFormat="1" applyFont="1" applyFill="1" applyBorder="1" applyAlignment="1">
      <alignment vertical="center"/>
    </xf>
    <xf numFmtId="49" fontId="16" fillId="0" borderId="4" xfId="17" applyNumberFormat="1" applyFont="1" applyFill="1" applyBorder="1" applyAlignment="1">
      <alignment vertical="center"/>
    </xf>
    <xf numFmtId="49" fontId="16" fillId="0" borderId="0" xfId="17" applyNumberFormat="1" applyFont="1" applyFill="1" applyBorder="1" applyAlignment="1"/>
    <xf numFmtId="49" fontId="19" fillId="0" borderId="4" xfId="17" applyNumberFormat="1" applyFont="1" applyFill="1" applyBorder="1" applyAlignment="1">
      <alignment vertical="top"/>
    </xf>
    <xf numFmtId="49" fontId="16" fillId="0" borderId="4" xfId="19" applyNumberFormat="1" applyFont="1" applyFill="1" applyBorder="1" applyAlignment="1">
      <alignment vertical="center"/>
    </xf>
    <xf numFmtId="49" fontId="16" fillId="0" borderId="10" xfId="19" applyNumberFormat="1" applyFont="1" applyFill="1" applyBorder="1" applyAlignment="1">
      <alignment vertical="center"/>
    </xf>
    <xf numFmtId="38" fontId="55" fillId="0" borderId="0" xfId="6" applyFont="1" applyFill="1" applyAlignment="1">
      <alignment vertical="center"/>
    </xf>
    <xf numFmtId="0" fontId="33" fillId="0" borderId="0" xfId="0" applyFont="1" applyFill="1" applyBorder="1" applyAlignment="1">
      <alignment horizontal="right" vertical="center"/>
    </xf>
    <xf numFmtId="0" fontId="6" fillId="0" borderId="0" xfId="0" applyFont="1" applyFill="1" applyBorder="1" applyAlignment="1">
      <alignment horizontal="right" vertical="center"/>
    </xf>
    <xf numFmtId="179" fontId="56" fillId="0" borderId="0" xfId="28" applyNumberFormat="1" applyFont="1" applyFill="1">
      <alignment vertical="center"/>
    </xf>
    <xf numFmtId="179" fontId="56" fillId="0" borderId="15" xfId="28" applyNumberFormat="1" applyFont="1" applyFill="1" applyBorder="1">
      <alignment vertical="center"/>
    </xf>
    <xf numFmtId="179" fontId="56" fillId="0" borderId="7" xfId="28" applyNumberFormat="1" applyFont="1" applyFill="1" applyBorder="1">
      <alignment vertical="center"/>
    </xf>
    <xf numFmtId="49" fontId="16" fillId="0" borderId="13" xfId="17" applyNumberFormat="1" applyFont="1" applyFill="1" applyBorder="1" applyAlignment="1">
      <alignment horizontal="center" vertical="center"/>
    </xf>
    <xf numFmtId="178" fontId="20" fillId="0" borderId="0" xfId="0" applyNumberFormat="1" applyFont="1" applyFill="1" applyBorder="1" applyAlignment="1">
      <alignment vertical="center"/>
    </xf>
    <xf numFmtId="0" fontId="19" fillId="0" borderId="0" xfId="18" applyNumberFormat="1" applyFont="1" applyFill="1" applyAlignment="1">
      <alignment vertical="center" wrapText="1"/>
    </xf>
    <xf numFmtId="0" fontId="6" fillId="0" borderId="0" xfId="27" applyFont="1" applyFill="1" applyBorder="1" applyAlignment="1">
      <alignment vertical="top"/>
    </xf>
    <xf numFmtId="178" fontId="6" fillId="0" borderId="0" xfId="0" applyNumberFormat="1" applyFont="1" applyFill="1" applyBorder="1" applyAlignment="1">
      <alignment vertical="center"/>
    </xf>
    <xf numFmtId="0" fontId="20" fillId="0" borderId="4" xfId="0" applyFont="1" applyFill="1" applyBorder="1" applyAlignment="1">
      <alignment horizontal="center" vertical="center"/>
    </xf>
    <xf numFmtId="0" fontId="15" fillId="0" borderId="0" xfId="27" applyFill="1" applyBorder="1"/>
    <xf numFmtId="0" fontId="2" fillId="0" borderId="2" xfId="0" applyFont="1" applyFill="1" applyBorder="1" applyAlignment="1">
      <alignment horizontal="center" vertical="center"/>
    </xf>
    <xf numFmtId="38" fontId="2" fillId="0" borderId="0" xfId="0" applyNumberFormat="1" applyFont="1" applyFill="1" applyAlignment="1">
      <alignment vertical="center"/>
    </xf>
    <xf numFmtId="0" fontId="6" fillId="0" borderId="16" xfId="24" applyNumberFormat="1" applyFont="1" applyFill="1" applyBorder="1" applyAlignment="1">
      <alignment horizontal="center" vertical="center"/>
    </xf>
    <xf numFmtId="0" fontId="6" fillId="0" borderId="17" xfId="24" applyNumberFormat="1" applyFont="1" applyFill="1" applyBorder="1" applyAlignment="1">
      <alignment horizontal="center" vertical="center"/>
    </xf>
    <xf numFmtId="179" fontId="19" fillId="0" borderId="0" xfId="17" quotePrefix="1" applyNumberFormat="1" applyFont="1" applyFill="1" applyBorder="1" applyAlignment="1">
      <alignment horizontal="right" vertical="center"/>
    </xf>
    <xf numFmtId="179" fontId="16" fillId="0" borderId="0" xfId="17" quotePrefix="1" applyNumberFormat="1" applyFont="1" applyFill="1" applyBorder="1" applyAlignment="1">
      <alignment horizontal="right" vertical="center"/>
    </xf>
    <xf numFmtId="49" fontId="16" fillId="0" borderId="10" xfId="17" applyNumberFormat="1" applyFont="1" applyFill="1" applyBorder="1" applyAlignment="1">
      <alignment vertical="center"/>
    </xf>
    <xf numFmtId="179" fontId="19" fillId="0" borderId="7" xfId="17" quotePrefix="1" applyNumberFormat="1" applyFont="1" applyFill="1" applyBorder="1" applyAlignment="1">
      <alignment horizontal="right" vertical="center"/>
    </xf>
    <xf numFmtId="0" fontId="19" fillId="0" borderId="17" xfId="17" applyNumberFormat="1" applyFont="1" applyFill="1" applyBorder="1" applyAlignment="1">
      <alignment horizontal="center" vertical="center"/>
    </xf>
    <xf numFmtId="49" fontId="19" fillId="0" borderId="0" xfId="17" applyNumberFormat="1" applyFont="1" applyFill="1" applyAlignment="1">
      <alignment vertical="top"/>
    </xf>
    <xf numFmtId="179" fontId="19" fillId="0" borderId="0" xfId="19" quotePrefix="1" applyNumberFormat="1" applyFont="1" applyFill="1" applyBorder="1" applyAlignment="1">
      <alignment horizontal="right" vertical="center"/>
    </xf>
    <xf numFmtId="179" fontId="19" fillId="0" borderId="7" xfId="19" quotePrefix="1" applyNumberFormat="1" applyFont="1" applyFill="1" applyBorder="1" applyAlignment="1">
      <alignment horizontal="right" vertical="center"/>
    </xf>
    <xf numFmtId="186" fontId="13" fillId="0" borderId="0" xfId="17" applyNumberFormat="1" applyFont="1" applyFill="1" applyBorder="1" applyAlignment="1">
      <alignment horizontal="right" vertical="top"/>
    </xf>
    <xf numFmtId="38" fontId="6" fillId="0" borderId="12" xfId="6" applyFont="1" applyFill="1" applyBorder="1" applyAlignment="1">
      <alignment horizontal="center" vertical="center" wrapText="1"/>
    </xf>
    <xf numFmtId="0" fontId="1" fillId="0" borderId="0" xfId="22" applyFill="1" applyBorder="1">
      <alignment vertical="center"/>
    </xf>
    <xf numFmtId="178" fontId="6" fillId="0" borderId="0" xfId="22" applyNumberFormat="1" applyFont="1" applyFill="1" applyBorder="1">
      <alignment vertical="center"/>
    </xf>
    <xf numFmtId="0" fontId="2" fillId="0" borderId="2" xfId="22" applyFont="1" applyFill="1" applyBorder="1" applyAlignment="1">
      <alignment horizontal="center" vertical="center"/>
    </xf>
    <xf numFmtId="0" fontId="5" fillId="0" borderId="0" xfId="0" applyNumberFormat="1" applyFont="1" applyFill="1" applyBorder="1" applyAlignment="1">
      <alignment vertical="center"/>
    </xf>
    <xf numFmtId="179" fontId="29" fillId="0" borderId="11" xfId="28" applyNumberFormat="1" applyFont="1" applyFill="1" applyBorder="1">
      <alignment vertical="center"/>
    </xf>
    <xf numFmtId="0" fontId="46" fillId="0" borderId="0" xfId="0" applyFont="1" applyFill="1"/>
    <xf numFmtId="0" fontId="53" fillId="0" borderId="0" xfId="0" applyFont="1" applyFill="1"/>
    <xf numFmtId="38" fontId="2" fillId="0" borderId="11" xfId="6" applyNumberFormat="1" applyFont="1" applyFill="1" applyBorder="1" applyAlignment="1">
      <alignment vertical="center"/>
    </xf>
    <xf numFmtId="0" fontId="58" fillId="0" borderId="0" xfId="27" applyFont="1" applyFill="1" applyBorder="1" applyAlignment="1">
      <alignment horizontal="distributed" vertical="center"/>
    </xf>
    <xf numFmtId="0" fontId="59" fillId="0" borderId="0" xfId="27" applyFont="1" applyFill="1"/>
    <xf numFmtId="0" fontId="20" fillId="0" borderId="4" xfId="28" applyFont="1" applyFill="1" applyBorder="1" applyAlignment="1">
      <alignment horizontal="center" vertical="center"/>
    </xf>
    <xf numFmtId="179" fontId="57" fillId="0" borderId="0" xfId="28" applyNumberFormat="1" applyFont="1" applyFill="1">
      <alignment vertical="center"/>
    </xf>
    <xf numFmtId="179" fontId="56" fillId="0" borderId="11" xfId="28" applyNumberFormat="1" applyFont="1" applyFill="1" applyBorder="1">
      <alignment vertical="center"/>
    </xf>
    <xf numFmtId="0" fontId="29" fillId="0" borderId="0" xfId="28" applyFont="1" applyFill="1">
      <alignment vertical="center"/>
    </xf>
    <xf numFmtId="178" fontId="29" fillId="0" borderId="0" xfId="28" applyNumberFormat="1" applyFont="1" applyFill="1">
      <alignment vertical="center"/>
    </xf>
    <xf numFmtId="178" fontId="26" fillId="0" borderId="14" xfId="28" applyNumberFormat="1" applyFont="1" applyFill="1" applyBorder="1" applyAlignment="1">
      <alignment horizontal="center" vertical="center"/>
    </xf>
    <xf numFmtId="178" fontId="26" fillId="0" borderId="0" xfId="28" applyNumberFormat="1" applyFont="1" applyFill="1">
      <alignment vertical="center"/>
    </xf>
    <xf numFmtId="179" fontId="56" fillId="0" borderId="2" xfId="28" applyNumberFormat="1" applyFont="1" applyFill="1" applyBorder="1" applyAlignment="1">
      <alignment horizontal="center" vertical="center"/>
    </xf>
    <xf numFmtId="179" fontId="56" fillId="0" borderId="14" xfId="28" applyNumberFormat="1" applyFont="1" applyFill="1" applyBorder="1" applyAlignment="1">
      <alignment horizontal="center" vertical="center"/>
    </xf>
    <xf numFmtId="179" fontId="56" fillId="0" borderId="10" xfId="28" applyNumberFormat="1" applyFont="1" applyFill="1" applyBorder="1">
      <alignment vertical="center"/>
    </xf>
    <xf numFmtId="179" fontId="26" fillId="0" borderId="4" xfId="28" applyNumberFormat="1" applyFont="1" applyFill="1" applyBorder="1">
      <alignment vertical="center"/>
    </xf>
    <xf numFmtId="0" fontId="21" fillId="0" borderId="0" xfId="28" applyFill="1" applyBorder="1">
      <alignment vertical="center"/>
    </xf>
    <xf numFmtId="179" fontId="56" fillId="0" borderId="4" xfId="28" applyNumberFormat="1" applyFont="1" applyFill="1" applyBorder="1">
      <alignment vertical="center"/>
    </xf>
    <xf numFmtId="49" fontId="18" fillId="0" borderId="0" xfId="17" applyNumberFormat="1" applyFont="1" applyFill="1" applyAlignment="1">
      <alignment vertical="top"/>
    </xf>
    <xf numFmtId="179" fontId="19" fillId="0" borderId="0" xfId="17" applyNumberFormat="1" applyFont="1" applyFill="1" applyAlignment="1">
      <alignment horizontal="right" vertical="center"/>
    </xf>
    <xf numFmtId="179" fontId="19" fillId="0" borderId="7" xfId="17" applyNumberFormat="1" applyFont="1" applyFill="1" applyBorder="1" applyAlignment="1">
      <alignment horizontal="right" vertical="center"/>
    </xf>
    <xf numFmtId="49" fontId="14" fillId="0" borderId="0" xfId="17" applyNumberFormat="1" applyFont="1" applyFill="1" applyAlignment="1">
      <alignment vertical="top"/>
    </xf>
    <xf numFmtId="0" fontId="21" fillId="0" borderId="0" xfId="0" applyFont="1" applyFill="1"/>
    <xf numFmtId="179" fontId="13" fillId="0" borderId="0" xfId="17" applyNumberFormat="1" applyFont="1" applyFill="1" applyAlignment="1">
      <alignment horizontal="right" vertical="center"/>
    </xf>
    <xf numFmtId="179" fontId="0" fillId="0" borderId="0" xfId="0" applyNumberFormat="1" applyFill="1" applyAlignment="1">
      <alignment horizontal="right" vertical="center"/>
    </xf>
    <xf numFmtId="179" fontId="13" fillId="0" borderId="0" xfId="17" applyNumberFormat="1" applyFont="1" applyFill="1" applyAlignment="1">
      <alignment vertical="top"/>
    </xf>
    <xf numFmtId="179" fontId="18" fillId="0" borderId="0" xfId="17" applyNumberFormat="1" applyFont="1" applyFill="1" applyAlignment="1">
      <alignment vertical="top"/>
    </xf>
    <xf numFmtId="179" fontId="0" fillId="0" borderId="0" xfId="0" applyNumberFormat="1" applyFill="1" applyBorder="1"/>
    <xf numFmtId="179" fontId="21" fillId="0" borderId="0" xfId="0" applyNumberFormat="1" applyFont="1" applyFill="1" applyBorder="1"/>
    <xf numFmtId="178" fontId="26" fillId="0" borderId="13" xfId="28" applyNumberFormat="1" applyFont="1" applyFill="1" applyBorder="1" applyAlignment="1">
      <alignment horizontal="center" vertical="center"/>
    </xf>
    <xf numFmtId="179" fontId="21" fillId="0" borderId="0" xfId="28" applyNumberFormat="1" applyFill="1">
      <alignment vertical="center"/>
    </xf>
    <xf numFmtId="179" fontId="15" fillId="0" borderId="0" xfId="26" applyNumberFormat="1" applyFill="1"/>
    <xf numFmtId="179" fontId="26" fillId="0" borderId="7" xfId="26" applyNumberFormat="1" applyFont="1" applyFill="1" applyBorder="1" applyAlignment="1">
      <alignment horizontal="right"/>
    </xf>
    <xf numFmtId="179" fontId="26" fillId="0" borderId="13" xfId="28" applyNumberFormat="1" applyFont="1" applyFill="1" applyBorder="1" applyAlignment="1">
      <alignment horizontal="center" vertical="center"/>
    </xf>
    <xf numFmtId="179" fontId="26" fillId="0" borderId="14" xfId="28" applyNumberFormat="1" applyFont="1" applyFill="1" applyBorder="1" applyAlignment="1">
      <alignment horizontal="center" vertical="center"/>
    </xf>
    <xf numFmtId="183" fontId="6" fillId="0" borderId="0" xfId="6" applyNumberFormat="1" applyFont="1" applyFill="1" applyAlignment="1">
      <alignment horizontal="right" vertical="center"/>
    </xf>
    <xf numFmtId="183" fontId="6" fillId="0" borderId="0" xfId="6" applyNumberFormat="1" applyFont="1" applyFill="1" applyBorder="1" applyAlignment="1">
      <alignment horizontal="right" vertical="center"/>
    </xf>
    <xf numFmtId="179" fontId="6" fillId="0" borderId="0" xfId="27" applyNumberFormat="1" applyFont="1" applyFill="1" applyBorder="1" applyAlignment="1">
      <alignment horizontal="right" vertical="center"/>
    </xf>
    <xf numFmtId="179" fontId="6" fillId="0" borderId="0" xfId="8" applyNumberFormat="1" applyFont="1" applyFill="1" applyBorder="1" applyAlignment="1">
      <alignment vertical="center"/>
    </xf>
    <xf numFmtId="179" fontId="2" fillId="0" borderId="0" xfId="27" applyNumberFormat="1" applyFont="1" applyFill="1" applyBorder="1"/>
    <xf numFmtId="0" fontId="6" fillId="0" borderId="22" xfId="0" applyFont="1" applyFill="1" applyBorder="1" applyAlignment="1">
      <alignment horizontal="distributed" vertical="center" wrapText="1"/>
    </xf>
    <xf numFmtId="178" fontId="26" fillId="0" borderId="0" xfId="28" applyNumberFormat="1" applyFont="1" applyFill="1" applyBorder="1" applyAlignment="1">
      <alignment horizontal="right" vertical="center"/>
    </xf>
    <xf numFmtId="38" fontId="6" fillId="0" borderId="0" xfId="8" applyFont="1" applyFill="1" applyBorder="1" applyAlignment="1">
      <alignment horizontal="right" vertical="center"/>
    </xf>
    <xf numFmtId="0" fontId="2" fillId="0" borderId="3" xfId="0" applyFont="1" applyFill="1" applyBorder="1" applyAlignment="1">
      <alignment horizontal="center" vertical="center"/>
    </xf>
    <xf numFmtId="176" fontId="2" fillId="0" borderId="0" xfId="0" applyNumberFormat="1" applyFont="1" applyFill="1" applyAlignment="1">
      <alignment vertical="center"/>
    </xf>
    <xf numFmtId="176"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1" fontId="2" fillId="0" borderId="0" xfId="0" applyNumberFormat="1" applyFont="1" applyFill="1" applyBorder="1" applyAlignment="1">
      <alignment horizontal="right" vertical="center"/>
    </xf>
    <xf numFmtId="176" fontId="2" fillId="0" borderId="0" xfId="0" applyNumberFormat="1" applyFont="1" applyFill="1" applyAlignment="1">
      <alignment horizontal="right" vertical="center"/>
    </xf>
    <xf numFmtId="181" fontId="2" fillId="0" borderId="0" xfId="0" applyNumberFormat="1" applyFont="1" applyFill="1" applyAlignment="1">
      <alignment horizontal="right" vertical="center"/>
    </xf>
    <xf numFmtId="0" fontId="8" fillId="0" borderId="0" xfId="0" applyFont="1" applyFill="1" applyBorder="1" applyAlignment="1">
      <alignment vertical="center"/>
    </xf>
    <xf numFmtId="186" fontId="18" fillId="0" borderId="0" xfId="17" applyNumberFormat="1" applyFont="1" applyFill="1" applyAlignment="1">
      <alignment horizontal="right" vertical="top"/>
    </xf>
    <xf numFmtId="0" fontId="6" fillId="0" borderId="3" xfId="0" applyFont="1" applyFill="1" applyBorder="1" applyAlignment="1">
      <alignment horizontal="center" vertical="center" wrapText="1"/>
    </xf>
    <xf numFmtId="178" fontId="6" fillId="0" borderId="21" xfId="0" applyNumberFormat="1" applyFont="1" applyFill="1" applyBorder="1" applyAlignment="1">
      <alignment vertical="center"/>
    </xf>
    <xf numFmtId="184" fontId="6" fillId="0" borderId="21" xfId="0" applyNumberFormat="1" applyFont="1" applyFill="1" applyBorder="1" applyAlignment="1">
      <alignment vertical="center"/>
    </xf>
    <xf numFmtId="178" fontId="6" fillId="0" borderId="0" xfId="22" applyNumberFormat="1" applyFont="1" applyFill="1" applyBorder="1" applyAlignment="1">
      <alignment horizontal="right" vertical="center"/>
    </xf>
    <xf numFmtId="184" fontId="6" fillId="0" borderId="0" xfId="22" applyNumberFormat="1" applyFont="1" applyFill="1" applyBorder="1">
      <alignment vertical="center"/>
    </xf>
    <xf numFmtId="184" fontId="6" fillId="0" borderId="0" xfId="0" applyNumberFormat="1" applyFont="1" applyFill="1" applyBorder="1" applyAlignment="1">
      <alignment vertical="center"/>
    </xf>
    <xf numFmtId="0" fontId="7" fillId="0" borderId="0" xfId="22" applyFont="1" applyFill="1" applyBorder="1">
      <alignment vertical="center"/>
    </xf>
    <xf numFmtId="178" fontId="6" fillId="0" borderId="7" xfId="0" applyNumberFormat="1" applyFont="1" applyFill="1" applyBorder="1" applyAlignment="1">
      <alignment vertical="center"/>
    </xf>
    <xf numFmtId="184" fontId="6" fillId="0" borderId="7" xfId="0" applyNumberFormat="1" applyFont="1" applyFill="1" applyBorder="1" applyAlignment="1">
      <alignment vertical="center"/>
    </xf>
    <xf numFmtId="185" fontId="6" fillId="0" borderId="0" xfId="0" applyNumberFormat="1" applyFont="1" applyFill="1" applyBorder="1" applyAlignment="1">
      <alignment vertical="center"/>
    </xf>
    <xf numFmtId="185" fontId="6" fillId="0" borderId="7" xfId="0" applyNumberFormat="1" applyFont="1" applyFill="1" applyBorder="1" applyAlignment="1">
      <alignment vertical="center"/>
    </xf>
    <xf numFmtId="185" fontId="6" fillId="0" borderId="21" xfId="0" applyNumberFormat="1" applyFont="1" applyFill="1" applyBorder="1" applyAlignment="1">
      <alignment vertical="center"/>
    </xf>
    <xf numFmtId="0" fontId="7" fillId="0" borderId="0" xfId="0" applyFont="1" applyFill="1" applyAlignment="1">
      <alignment horizontal="center" vertical="center"/>
    </xf>
    <xf numFmtId="180" fontId="2" fillId="0" borderId="0" xfId="6" applyNumberFormat="1" applyFont="1" applyFill="1" applyAlignment="1">
      <alignment horizontal="right" vertical="center"/>
    </xf>
    <xf numFmtId="178" fontId="26" fillId="0" borderId="2" xfId="28" applyNumberFormat="1" applyFont="1" applyFill="1" applyBorder="1" applyAlignment="1">
      <alignment horizontal="center" vertical="center"/>
    </xf>
    <xf numFmtId="178" fontId="29" fillId="0" borderId="11" xfId="28" applyNumberFormat="1" applyFont="1" applyFill="1" applyBorder="1">
      <alignment vertical="center"/>
    </xf>
    <xf numFmtId="178" fontId="26" fillId="0" borderId="11" xfId="28" applyNumberFormat="1" applyFont="1" applyFill="1" applyBorder="1">
      <alignment vertical="center"/>
    </xf>
    <xf numFmtId="178" fontId="26" fillId="0" borderId="0" xfId="28" applyNumberFormat="1" applyFont="1" applyFill="1" applyBorder="1">
      <alignment vertical="center"/>
    </xf>
    <xf numFmtId="179" fontId="56" fillId="0" borderId="0" xfId="28" applyNumberFormat="1" applyFont="1" applyFill="1" applyBorder="1">
      <alignment vertical="center"/>
    </xf>
    <xf numFmtId="179" fontId="26" fillId="0" borderId="2" xfId="28" applyNumberFormat="1" applyFont="1" applyFill="1" applyBorder="1" applyAlignment="1">
      <alignment horizontal="center" vertical="center"/>
    </xf>
    <xf numFmtId="179" fontId="26" fillId="0" borderId="0" xfId="28" applyNumberFormat="1" applyFont="1" applyFill="1" applyBorder="1">
      <alignment vertical="center"/>
    </xf>
    <xf numFmtId="0" fontId="19" fillId="0" borderId="0" xfId="17" quotePrefix="1" applyNumberFormat="1" applyFont="1" applyFill="1" applyBorder="1" applyAlignment="1">
      <alignment horizontal="right" vertical="center"/>
    </xf>
    <xf numFmtId="0" fontId="19" fillId="0" borderId="0" xfId="17" applyNumberFormat="1" applyFont="1" applyFill="1" applyAlignment="1">
      <alignment horizontal="right" vertical="center"/>
    </xf>
    <xf numFmtId="179" fontId="19" fillId="0" borderId="0" xfId="17" applyNumberFormat="1" applyFont="1" applyFill="1" applyBorder="1" applyAlignment="1">
      <alignment horizontal="right" vertical="center"/>
    </xf>
    <xf numFmtId="179" fontId="2" fillId="0" borderId="0" xfId="8" applyNumberFormat="1" applyFont="1" applyFill="1" applyBorder="1" applyAlignment="1">
      <alignment vertical="center"/>
    </xf>
    <xf numFmtId="0" fontId="46" fillId="0" borderId="0" xfId="0" applyFont="1" applyFill="1" applyBorder="1"/>
    <xf numFmtId="177" fontId="49" fillId="0" borderId="7" xfId="3" applyNumberFormat="1" applyFont="1" applyFill="1" applyBorder="1" applyAlignment="1">
      <alignment vertical="center"/>
    </xf>
    <xf numFmtId="0" fontId="2" fillId="0" borderId="0" xfId="0" applyFont="1" applyFill="1" applyBorder="1" applyAlignment="1">
      <alignment horizontal="distributed" vertical="center"/>
    </xf>
    <xf numFmtId="0" fontId="48" fillId="0" borderId="0" xfId="20" applyFont="1" applyFill="1" applyAlignment="1">
      <alignment vertical="center" wrapText="1"/>
    </xf>
    <xf numFmtId="179" fontId="6" fillId="0" borderId="0" xfId="27" applyNumberFormat="1" applyFont="1" applyFill="1" applyBorder="1"/>
    <xf numFmtId="179" fontId="6" fillId="0" borderId="0" xfId="27" applyNumberFormat="1" applyFont="1" applyFill="1" applyBorder="1" applyAlignment="1">
      <alignment vertical="center"/>
    </xf>
    <xf numFmtId="179" fontId="2" fillId="0" borderId="0" xfId="27" applyNumberFormat="1" applyFont="1" applyFill="1" applyBorder="1" applyAlignment="1" applyProtection="1">
      <alignment horizontal="right"/>
      <protection locked="0"/>
    </xf>
    <xf numFmtId="179" fontId="2" fillId="0" borderId="0" xfId="6" applyNumberFormat="1" applyFont="1" applyFill="1" applyBorder="1" applyAlignment="1" applyProtection="1">
      <alignment horizontal="right"/>
      <protection locked="0"/>
    </xf>
    <xf numFmtId="179" fontId="6" fillId="0" borderId="0" xfId="6" applyNumberFormat="1" applyFont="1" applyFill="1" applyBorder="1" applyAlignment="1">
      <alignment horizontal="right" vertical="center"/>
    </xf>
    <xf numFmtId="179" fontId="2" fillId="0" borderId="0" xfId="27" applyNumberFormat="1" applyFont="1" applyFill="1" applyBorder="1" applyAlignment="1">
      <alignment horizontal="right"/>
    </xf>
    <xf numFmtId="179" fontId="2" fillId="0" borderId="0" xfId="6" applyNumberFormat="1" applyFont="1" applyFill="1" applyBorder="1" applyAlignment="1">
      <alignment horizontal="right"/>
    </xf>
    <xf numFmtId="179" fontId="15" fillId="0" borderId="0" xfId="27" applyNumberFormat="1" applyFill="1" applyAlignment="1">
      <alignment horizontal="right"/>
    </xf>
    <xf numFmtId="179" fontId="6" fillId="0" borderId="0" xfId="27" applyNumberFormat="1" applyFont="1" applyFill="1" applyBorder="1" applyAlignment="1">
      <alignment horizontal="right"/>
    </xf>
    <xf numFmtId="0" fontId="20" fillId="0" borderId="0" xfId="22" applyFont="1" applyFill="1">
      <alignment vertical="center"/>
    </xf>
    <xf numFmtId="0" fontId="0" fillId="0" borderId="0" xfId="22" applyFont="1" applyFill="1">
      <alignment vertical="center"/>
    </xf>
    <xf numFmtId="176" fontId="2" fillId="0" borderId="0"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181" fontId="2" fillId="0" borderId="25" xfId="0" applyNumberFormat="1" applyFont="1" applyFill="1" applyBorder="1" applyAlignment="1">
      <alignment horizontal="right" vertical="center"/>
    </xf>
    <xf numFmtId="191" fontId="2" fillId="0" borderId="0" xfId="0" applyNumberFormat="1" applyFont="1" applyFill="1" applyAlignment="1">
      <alignment vertical="center"/>
    </xf>
    <xf numFmtId="191" fontId="2" fillId="0" borderId="0" xfId="0" applyNumberFormat="1" applyFont="1" applyFill="1" applyAlignment="1">
      <alignment horizontal="right" vertical="center"/>
    </xf>
    <xf numFmtId="191" fontId="2" fillId="0" borderId="0" xfId="0" applyNumberFormat="1" applyFont="1" applyFill="1" applyBorder="1" applyAlignment="1">
      <alignment vertical="center"/>
    </xf>
    <xf numFmtId="191" fontId="2" fillId="0" borderId="0" xfId="0" applyNumberFormat="1" applyFont="1" applyFill="1" applyBorder="1" applyAlignment="1">
      <alignment horizontal="right" vertical="center"/>
    </xf>
    <xf numFmtId="191" fontId="2" fillId="0" borderId="25" xfId="0" applyNumberFormat="1" applyFont="1" applyFill="1" applyBorder="1" applyAlignment="1">
      <alignment horizontal="right" vertical="center"/>
    </xf>
    <xf numFmtId="0" fontId="48" fillId="0" borderId="0" xfId="20" applyFont="1" applyFill="1" applyAlignment="1">
      <alignment vertical="center"/>
    </xf>
    <xf numFmtId="177" fontId="2" fillId="0" borderId="0" xfId="3" applyNumberFormat="1" applyFont="1" applyFill="1" applyAlignment="1">
      <alignment vertical="center"/>
    </xf>
    <xf numFmtId="0" fontId="2" fillId="0" borderId="0" xfId="3" applyNumberFormat="1" applyFont="1" applyFill="1" applyAlignment="1">
      <alignment vertical="center"/>
    </xf>
    <xf numFmtId="0" fontId="2" fillId="0" borderId="0" xfId="8" applyNumberFormat="1" applyFont="1" applyFill="1" applyAlignment="1">
      <alignment vertical="center"/>
    </xf>
    <xf numFmtId="38" fontId="2" fillId="0" borderId="6" xfId="6" applyNumberFormat="1" applyFont="1" applyFill="1" applyBorder="1" applyAlignment="1">
      <alignment vertical="center"/>
    </xf>
    <xf numFmtId="176" fontId="2" fillId="0" borderId="6" xfId="2" applyNumberFormat="1" applyFont="1" applyFill="1" applyBorder="1" applyAlignment="1">
      <alignment vertical="center"/>
    </xf>
    <xf numFmtId="0" fontId="2" fillId="0" borderId="6" xfId="0" applyNumberFormat="1" applyFont="1" applyFill="1" applyBorder="1" applyAlignment="1">
      <alignment vertical="center"/>
    </xf>
    <xf numFmtId="38" fontId="5" fillId="0" borderId="0" xfId="6" applyNumberFormat="1" applyFont="1" applyFill="1" applyBorder="1" applyAlignment="1">
      <alignment vertical="center"/>
    </xf>
    <xf numFmtId="0" fontId="0" fillId="0" borderId="0" xfId="22" applyFont="1" applyFill="1" applyBorder="1">
      <alignment vertical="center"/>
    </xf>
    <xf numFmtId="0" fontId="48" fillId="0" borderId="0" xfId="0" applyFont="1" applyFill="1" applyAlignment="1">
      <alignment vertical="center"/>
    </xf>
    <xf numFmtId="179" fontId="6" fillId="0" borderId="7" xfId="8" applyNumberFormat="1" applyFont="1" applyFill="1" applyBorder="1" applyAlignment="1">
      <alignment vertical="center"/>
    </xf>
    <xf numFmtId="179" fontId="6" fillId="0" borderId="21" xfId="8" applyNumberFormat="1" applyFont="1" applyFill="1" applyBorder="1" applyAlignment="1">
      <alignment horizontal="right" vertical="center"/>
    </xf>
    <xf numFmtId="179" fontId="6" fillId="0" borderId="21" xfId="8" applyNumberFormat="1" applyFont="1" applyFill="1" applyBorder="1" applyAlignment="1">
      <alignment vertical="center"/>
    </xf>
    <xf numFmtId="179" fontId="6" fillId="0" borderId="0" xfId="8" applyNumberFormat="1" applyFont="1" applyFill="1" applyBorder="1" applyAlignment="1">
      <alignment horizontal="right" vertical="center"/>
    </xf>
    <xf numFmtId="179" fontId="6" fillId="0" borderId="7" xfId="8" applyNumberFormat="1" applyFont="1" applyFill="1" applyBorder="1" applyAlignment="1">
      <alignment horizontal="right" vertical="center"/>
    </xf>
    <xf numFmtId="179" fontId="6" fillId="0" borderId="21" xfId="27" applyNumberFormat="1" applyFont="1" applyFill="1" applyBorder="1" applyAlignment="1" applyProtection="1">
      <alignment horizontal="right" vertical="center"/>
      <protection locked="0"/>
    </xf>
    <xf numFmtId="179" fontId="6" fillId="0" borderId="21" xfId="8" applyNumberFormat="1" applyFont="1" applyFill="1" applyBorder="1" applyAlignment="1" applyProtection="1">
      <alignment horizontal="right" vertical="center"/>
      <protection locked="0"/>
    </xf>
    <xf numFmtId="179" fontId="6" fillId="0" borderId="0" xfId="27" applyNumberFormat="1" applyFont="1" applyFill="1" applyBorder="1" applyAlignment="1" applyProtection="1">
      <alignment horizontal="right" vertical="center"/>
      <protection locked="0"/>
    </xf>
    <xf numFmtId="179" fontId="6" fillId="0" borderId="0" xfId="8" applyNumberFormat="1" applyFont="1" applyFill="1" applyBorder="1" applyAlignment="1" applyProtection="1">
      <alignment horizontal="right" vertical="center"/>
      <protection locked="0"/>
    </xf>
    <xf numFmtId="179" fontId="6" fillId="0" borderId="0" xfId="27" applyNumberFormat="1" applyFont="1" applyFill="1"/>
    <xf numFmtId="179" fontId="6" fillId="0" borderId="7" xfId="27" applyNumberFormat="1" applyFont="1" applyFill="1" applyBorder="1" applyAlignment="1">
      <alignment horizontal="right" vertical="center"/>
    </xf>
    <xf numFmtId="179" fontId="6" fillId="0" borderId="21" xfId="27" applyNumberFormat="1" applyFont="1" applyFill="1" applyBorder="1" applyAlignment="1">
      <alignment horizontal="right" vertical="center"/>
    </xf>
    <xf numFmtId="179" fontId="60" fillId="0" borderId="0" xfId="0" applyNumberFormat="1" applyFont="1" applyFill="1" applyBorder="1" applyAlignment="1">
      <alignment horizontal="right" vertical="center"/>
    </xf>
    <xf numFmtId="179" fontId="60" fillId="0" borderId="7" xfId="0" applyNumberFormat="1" applyFont="1" applyFill="1" applyBorder="1" applyAlignment="1">
      <alignment horizontal="right" vertical="center"/>
    </xf>
    <xf numFmtId="179" fontId="6" fillId="0" borderId="0" xfId="26" applyNumberFormat="1" applyFont="1" applyFill="1" applyBorder="1" applyAlignment="1">
      <alignment horizontal="right"/>
    </xf>
    <xf numFmtId="0" fontId="0" fillId="0" borderId="0" xfId="0" applyFill="1" applyAlignment="1">
      <alignment vertical="top"/>
    </xf>
    <xf numFmtId="0" fontId="0" fillId="0" borderId="0" xfId="0" applyFill="1" applyBorder="1" applyAlignment="1">
      <alignment vertical="top"/>
    </xf>
    <xf numFmtId="0" fontId="6" fillId="0" borderId="7" xfId="0" applyFont="1" applyFill="1" applyBorder="1" applyAlignment="1">
      <alignment horizontal="right" vertical="center"/>
    </xf>
    <xf numFmtId="0" fontId="1" fillId="0" borderId="7" xfId="0" applyFont="1" applyFill="1" applyBorder="1" applyAlignment="1">
      <alignment vertical="center"/>
    </xf>
    <xf numFmtId="38" fontId="2" fillId="0" borderId="0" xfId="6" applyFont="1" applyFill="1" applyAlignment="1">
      <alignment vertical="top"/>
    </xf>
    <xf numFmtId="0" fontId="2" fillId="0" borderId="0" xfId="0" applyFont="1" applyFill="1" applyAlignment="1">
      <alignment vertical="top"/>
    </xf>
    <xf numFmtId="178" fontId="26" fillId="0" borderId="11" xfId="28" applyNumberFormat="1" applyFont="1" applyFill="1" applyBorder="1" applyAlignment="1">
      <alignment horizontal="right" vertical="center"/>
    </xf>
    <xf numFmtId="178" fontId="6" fillId="0" borderId="0" xfId="28" applyNumberFormat="1" applyFont="1" applyFill="1" applyAlignment="1">
      <alignment vertical="center"/>
    </xf>
    <xf numFmtId="0" fontId="6" fillId="0" borderId="0" xfId="28" applyFont="1" applyFill="1">
      <alignment vertical="center"/>
    </xf>
    <xf numFmtId="0" fontId="0" fillId="0" borderId="7" xfId="0" applyFont="1" applyFill="1" applyBorder="1" applyAlignment="1">
      <alignment vertical="center"/>
    </xf>
    <xf numFmtId="0" fontId="6" fillId="0" borderId="4" xfId="0" applyFont="1" applyFill="1" applyBorder="1" applyAlignment="1">
      <alignment horizontal="distributed" vertical="center"/>
    </xf>
    <xf numFmtId="182" fontId="6" fillId="0" borderId="11"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0" xfId="0" applyNumberFormat="1" applyFont="1" applyFill="1" applyBorder="1" applyAlignment="1">
      <alignment vertical="top"/>
    </xf>
    <xf numFmtId="182" fontId="6" fillId="0" borderId="0" xfId="0" applyNumberFormat="1" applyFont="1" applyFill="1" applyBorder="1" applyAlignment="1">
      <alignment vertical="top"/>
    </xf>
    <xf numFmtId="0" fontId="6" fillId="0" borderId="4" xfId="0" applyFont="1" applyFill="1" applyBorder="1" applyAlignment="1">
      <alignment horizontal="right" vertical="center"/>
    </xf>
    <xf numFmtId="0" fontId="15" fillId="0" borderId="0" xfId="26" applyFill="1" applyBorder="1" applyAlignment="1">
      <alignment vertical="center"/>
    </xf>
    <xf numFmtId="182" fontId="15" fillId="0" borderId="0" xfId="26" applyNumberFormat="1" applyFill="1" applyBorder="1" applyAlignment="1">
      <alignment vertical="center"/>
    </xf>
    <xf numFmtId="0" fontId="15" fillId="0" borderId="0" xfId="26"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6" fillId="0" borderId="4" xfId="0" applyFont="1" applyFill="1" applyBorder="1" applyAlignment="1">
      <alignment vertical="center"/>
    </xf>
    <xf numFmtId="0" fontId="6" fillId="0" borderId="7"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Border="1" applyAlignment="1">
      <alignment vertical="center"/>
    </xf>
    <xf numFmtId="0" fontId="6" fillId="0" borderId="4" xfId="0" applyFont="1" applyFill="1" applyBorder="1" applyAlignment="1">
      <alignment horizontal="left" vertical="center"/>
    </xf>
    <xf numFmtId="0" fontId="39" fillId="0" borderId="0" xfId="29" applyFont="1" applyFill="1" applyAlignment="1">
      <alignment vertical="center"/>
    </xf>
    <xf numFmtId="0" fontId="2" fillId="0" borderId="16" xfId="29" applyFont="1" applyFill="1" applyBorder="1"/>
    <xf numFmtId="0" fontId="2" fillId="0" borderId="17" xfId="29" applyFont="1" applyFill="1" applyBorder="1" applyAlignment="1">
      <alignment horizontal="center" vertical="center"/>
    </xf>
    <xf numFmtId="0" fontId="2" fillId="0" borderId="19" xfId="29" applyFont="1" applyFill="1" applyBorder="1" applyAlignment="1">
      <alignment horizontal="center" vertical="center"/>
    </xf>
    <xf numFmtId="0" fontId="15" fillId="0" borderId="0" xfId="29" applyFont="1" applyFill="1"/>
    <xf numFmtId="0" fontId="2" fillId="0" borderId="0" xfId="29" applyFont="1" applyFill="1" applyBorder="1" applyAlignment="1">
      <alignment horizontal="distributed" vertical="center"/>
    </xf>
    <xf numFmtId="0" fontId="2" fillId="0" borderId="4" xfId="29" applyFont="1" applyFill="1" applyBorder="1"/>
    <xf numFmtId="179" fontId="2" fillId="0" borderId="0" xfId="29" applyNumberFormat="1" applyFont="1" applyFill="1" applyBorder="1" applyAlignment="1">
      <alignment vertical="center"/>
    </xf>
    <xf numFmtId="179" fontId="2" fillId="0" borderId="0" xfId="29" applyNumberFormat="1" applyFont="1" applyFill="1" applyAlignment="1">
      <alignment vertical="center"/>
    </xf>
    <xf numFmtId="0" fontId="2" fillId="0" borderId="4" xfId="29" applyFont="1" applyFill="1" applyBorder="1" applyAlignment="1">
      <alignment vertical="center" shrinkToFit="1"/>
    </xf>
    <xf numFmtId="179" fontId="2" fillId="0" borderId="0" xfId="29" applyNumberFormat="1" applyFont="1" applyFill="1" applyAlignment="1">
      <alignment horizontal="right" vertical="center"/>
    </xf>
    <xf numFmtId="0" fontId="2" fillId="0" borderId="7" xfId="29" applyFont="1" applyFill="1" applyBorder="1" applyAlignment="1">
      <alignment horizontal="distributed" vertical="center"/>
    </xf>
    <xf numFmtId="0" fontId="2" fillId="0" borderId="10" xfId="29" applyFont="1" applyFill="1" applyBorder="1" applyAlignment="1">
      <alignment vertical="center" shrinkToFit="1"/>
    </xf>
    <xf numFmtId="179" fontId="2" fillId="0" borderId="7" xfId="29" applyNumberFormat="1" applyFont="1" applyFill="1" applyBorder="1" applyAlignment="1">
      <alignment vertical="center"/>
    </xf>
    <xf numFmtId="179" fontId="2" fillId="0" borderId="7" xfId="29" applyNumberFormat="1" applyFont="1" applyFill="1" applyBorder="1" applyAlignment="1">
      <alignment horizontal="right" vertical="center"/>
    </xf>
    <xf numFmtId="0" fontId="2" fillId="0" borderId="0" xfId="29" applyFont="1" applyFill="1" applyBorder="1" applyAlignment="1">
      <alignment horizontal="center" vertical="center"/>
    </xf>
    <xf numFmtId="0" fontId="2" fillId="0" borderId="0" xfId="29" applyFont="1" applyFill="1" applyBorder="1" applyAlignment="1">
      <alignment vertical="center"/>
    </xf>
    <xf numFmtId="0" fontId="2" fillId="0" borderId="21" xfId="29" applyFont="1" applyFill="1" applyBorder="1" applyAlignment="1">
      <alignment horizontal="distributed" vertical="center"/>
    </xf>
    <xf numFmtId="0" fontId="2" fillId="0" borderId="21" xfId="29" applyFont="1" applyFill="1" applyBorder="1" applyAlignment="1">
      <alignment horizontal="center" vertical="center"/>
    </xf>
    <xf numFmtId="0" fontId="2" fillId="0" borderId="21" xfId="29" applyFont="1" applyFill="1" applyBorder="1" applyAlignment="1">
      <alignment vertical="center"/>
    </xf>
    <xf numFmtId="179" fontId="2" fillId="0" borderId="21" xfId="29" applyNumberFormat="1" applyFont="1" applyFill="1" applyBorder="1" applyAlignment="1">
      <alignment vertical="center"/>
    </xf>
    <xf numFmtId="0" fontId="2" fillId="0" borderId="25" xfId="29" applyFont="1" applyFill="1" applyBorder="1" applyAlignment="1">
      <alignment horizontal="distributed" vertical="center"/>
    </xf>
    <xf numFmtId="0" fontId="2" fillId="0" borderId="25" xfId="29" applyFont="1" applyFill="1" applyBorder="1" applyAlignment="1">
      <alignment horizontal="center" vertical="center"/>
    </xf>
    <xf numFmtId="0" fontId="2" fillId="0" borderId="25" xfId="29" applyFont="1" applyFill="1" applyBorder="1" applyAlignment="1">
      <alignment vertical="center"/>
    </xf>
    <xf numFmtId="179" fontId="2" fillId="0" borderId="25" xfId="29" applyNumberFormat="1" applyFont="1" applyFill="1" applyBorder="1" applyAlignment="1">
      <alignment vertical="center"/>
    </xf>
    <xf numFmtId="179" fontId="2" fillId="0" borderId="21" xfId="29" applyNumberFormat="1" applyFont="1" applyFill="1" applyBorder="1" applyAlignment="1">
      <alignment horizontal="right" vertical="center"/>
    </xf>
    <xf numFmtId="0" fontId="2" fillId="0" borderId="0" xfId="29" applyFont="1" applyFill="1" applyBorder="1" applyAlignment="1">
      <alignment horizontal="center" vertical="center" shrinkToFit="1"/>
    </xf>
    <xf numFmtId="179" fontId="2" fillId="0" borderId="0" xfId="29" applyNumberFormat="1" applyFont="1" applyFill="1" applyBorder="1" applyAlignment="1">
      <alignment horizontal="right" vertical="center"/>
    </xf>
    <xf numFmtId="179" fontId="2" fillId="0" borderId="25" xfId="29" applyNumberFormat="1" applyFont="1" applyFill="1" applyBorder="1" applyAlignment="1">
      <alignment horizontal="right" vertical="center"/>
    </xf>
    <xf numFmtId="0" fontId="2" fillId="0" borderId="7" xfId="29" applyFont="1" applyFill="1" applyBorder="1" applyAlignment="1">
      <alignment horizontal="center" vertical="center"/>
    </xf>
    <xf numFmtId="0" fontId="2" fillId="0" borderId="7" xfId="29" applyFont="1" applyFill="1" applyBorder="1" applyAlignment="1">
      <alignment vertical="center"/>
    </xf>
    <xf numFmtId="0" fontId="2" fillId="0" borderId="0" xfId="29" applyFont="1" applyFill="1" applyAlignment="1"/>
    <xf numFmtId="49" fontId="12" fillId="0" borderId="0" xfId="17" applyNumberFormat="1" applyFont="1" applyFill="1" applyBorder="1" applyAlignment="1">
      <alignment vertical="center"/>
    </xf>
    <xf numFmtId="49" fontId="14" fillId="0" borderId="0" xfId="17" applyNumberFormat="1" applyFont="1" applyFill="1" applyAlignment="1">
      <alignment vertical="center"/>
    </xf>
    <xf numFmtId="0" fontId="2" fillId="0" borderId="0" xfId="0" applyFont="1" applyFill="1" applyAlignment="1"/>
    <xf numFmtId="0" fontId="8" fillId="0" borderId="0" xfId="0" applyFont="1" applyFill="1"/>
    <xf numFmtId="0" fontId="8" fillId="0" borderId="0" xfId="0" applyFont="1" applyFill="1" applyBorder="1"/>
    <xf numFmtId="0" fontId="8" fillId="0" borderId="0" xfId="0" applyFont="1" applyFill="1" applyAlignment="1">
      <alignment vertical="top"/>
    </xf>
    <xf numFmtId="0" fontId="8" fillId="0" borderId="0" xfId="0" applyFont="1" applyFill="1" applyBorder="1" applyAlignment="1">
      <alignment vertical="top"/>
    </xf>
    <xf numFmtId="0" fontId="60" fillId="0" borderId="0" xfId="0" applyFont="1" applyFill="1" applyAlignment="1">
      <alignment vertical="center"/>
    </xf>
    <xf numFmtId="0" fontId="61" fillId="0" borderId="0" xfId="0" applyFont="1" applyFill="1" applyAlignment="1">
      <alignment vertical="center"/>
    </xf>
    <xf numFmtId="0" fontId="61" fillId="0" borderId="0" xfId="0" applyFont="1" applyFill="1" applyBorder="1" applyAlignment="1">
      <alignment vertical="center"/>
    </xf>
    <xf numFmtId="0" fontId="8" fillId="0" borderId="0" xfId="0" applyFont="1" applyFill="1" applyAlignment="1">
      <alignment vertical="center"/>
    </xf>
    <xf numFmtId="0" fontId="60" fillId="0" borderId="0" xfId="0" applyFont="1" applyFill="1" applyAlignment="1">
      <alignment vertical="top"/>
    </xf>
    <xf numFmtId="0" fontId="40" fillId="0" borderId="0" xfId="29" applyFont="1" applyFill="1" applyAlignment="1">
      <alignment horizontal="left"/>
    </xf>
    <xf numFmtId="0" fontId="6" fillId="0" borderId="0" xfId="26" applyFont="1" applyFill="1" applyBorder="1" applyAlignment="1">
      <alignment vertical="center"/>
    </xf>
    <xf numFmtId="0" fontId="6" fillId="0" borderId="7" xfId="8" applyNumberFormat="1" applyFont="1" applyFill="1" applyBorder="1" applyAlignment="1">
      <alignment horizontal="right"/>
    </xf>
    <xf numFmtId="179" fontId="20" fillId="0" borderId="0" xfId="28" applyNumberFormat="1" applyFont="1" applyFill="1">
      <alignment vertical="center"/>
    </xf>
    <xf numFmtId="38" fontId="6" fillId="0" borderId="0" xfId="6" applyFont="1" applyFill="1" applyAlignment="1">
      <alignment horizontal="right"/>
    </xf>
    <xf numFmtId="0" fontId="62" fillId="0" borderId="7" xfId="3" applyNumberFormat="1" applyFont="1" applyFill="1" applyBorder="1" applyAlignment="1">
      <alignment vertical="center"/>
    </xf>
    <xf numFmtId="0" fontId="6" fillId="0" borderId="0" xfId="0" applyFont="1" applyFill="1" applyBorder="1" applyAlignment="1">
      <alignment horizontal="distributed" vertical="center" wrapText="1"/>
    </xf>
    <xf numFmtId="0" fontId="6" fillId="0" borderId="0" xfId="26" applyFont="1" applyFill="1" applyBorder="1" applyAlignment="1">
      <alignment horizontal="right"/>
    </xf>
    <xf numFmtId="178" fontId="29" fillId="0" borderId="4" xfId="28" applyNumberFormat="1" applyFont="1" applyFill="1" applyBorder="1">
      <alignment vertical="center"/>
    </xf>
    <xf numFmtId="178" fontId="26" fillId="0" borderId="4" xfId="28" applyNumberFormat="1" applyFont="1" applyFill="1" applyBorder="1">
      <alignment vertical="center"/>
    </xf>
    <xf numFmtId="178" fontId="26" fillId="0" borderId="4" xfId="28" applyNumberFormat="1" applyFont="1" applyFill="1" applyBorder="1" applyAlignment="1">
      <alignment horizontal="right" vertical="center"/>
    </xf>
    <xf numFmtId="178" fontId="26" fillId="0" borderId="3" xfId="28" applyNumberFormat="1" applyFont="1" applyFill="1" applyBorder="1" applyAlignment="1">
      <alignment horizontal="center" vertical="center"/>
    </xf>
    <xf numFmtId="179" fontId="56" fillId="0" borderId="13" xfId="28" applyNumberFormat="1" applyFont="1" applyFill="1" applyBorder="1" applyAlignment="1">
      <alignment horizontal="center" vertical="center"/>
    </xf>
    <xf numFmtId="38" fontId="15" fillId="0" borderId="0" xfId="8" applyFont="1" applyFill="1" applyBorder="1" applyAlignment="1">
      <alignment horizontal="right"/>
    </xf>
    <xf numFmtId="38" fontId="15" fillId="0" borderId="0" xfId="8" applyFont="1" applyFill="1" applyBorder="1" applyAlignment="1">
      <alignment horizontal="right" vertical="center"/>
    </xf>
    <xf numFmtId="193" fontId="2" fillId="0" borderId="0" xfId="8" applyNumberFormat="1" applyFont="1" applyFill="1" applyBorder="1" applyAlignment="1">
      <alignment vertical="center"/>
    </xf>
    <xf numFmtId="179" fontId="2" fillId="0" borderId="0" xfId="0" applyNumberFormat="1" applyFont="1" applyFill="1" applyBorder="1" applyAlignment="1">
      <alignment horizontal="right" vertical="center"/>
    </xf>
    <xf numFmtId="186" fontId="19" fillId="0" borderId="0" xfId="17" applyNumberFormat="1" applyFont="1" applyFill="1" applyAlignment="1">
      <alignment horizontal="right" vertical="top"/>
    </xf>
    <xf numFmtId="0" fontId="20" fillId="0" borderId="0" xfId="28" applyFont="1" applyFill="1" applyAlignment="1">
      <alignment vertical="center"/>
    </xf>
    <xf numFmtId="38" fontId="2" fillId="0" borderId="11" xfId="8" applyFont="1" applyFill="1" applyBorder="1" applyAlignment="1">
      <alignment vertical="center"/>
    </xf>
    <xf numFmtId="38" fontId="2" fillId="0" borderId="0" xfId="8" applyFont="1" applyFill="1" applyBorder="1" applyAlignment="1">
      <alignment vertical="center"/>
    </xf>
    <xf numFmtId="176" fontId="2" fillId="0" borderId="0" xfId="3" applyNumberFormat="1" applyFont="1" applyFill="1" applyBorder="1" applyAlignment="1">
      <alignment vertical="center"/>
    </xf>
    <xf numFmtId="178" fontId="6" fillId="0" borderId="0" xfId="6" applyNumberFormat="1" applyFont="1" applyFill="1" applyBorder="1" applyAlignment="1">
      <alignment vertical="center"/>
    </xf>
    <xf numFmtId="178" fontId="29" fillId="0" borderId="0" xfId="28" applyNumberFormat="1" applyFont="1" applyFill="1" applyBorder="1">
      <alignment vertical="center"/>
    </xf>
    <xf numFmtId="179" fontId="29" fillId="0" borderId="0" xfId="28" applyNumberFormat="1" applyFont="1" applyFill="1" applyBorder="1">
      <alignment vertical="center"/>
    </xf>
    <xf numFmtId="0" fontId="6" fillId="0" borderId="4" xfId="0" applyFont="1" applyFill="1" applyBorder="1" applyAlignment="1">
      <alignment horizontal="distributed" vertical="center" wrapText="1"/>
    </xf>
    <xf numFmtId="179" fontId="60" fillId="0" borderId="4" xfId="0" applyNumberFormat="1" applyFont="1" applyFill="1" applyBorder="1" applyAlignment="1">
      <alignment horizontal="right" vertical="center"/>
    </xf>
    <xf numFmtId="179" fontId="60" fillId="0" borderId="11" xfId="0" applyNumberFormat="1" applyFont="1" applyFill="1" applyBorder="1" applyAlignment="1">
      <alignment horizontal="right" vertical="center"/>
    </xf>
    <xf numFmtId="179" fontId="60" fillId="0" borderId="15" xfId="0" applyNumberFormat="1" applyFont="1" applyFill="1" applyBorder="1" applyAlignment="1">
      <alignment horizontal="right" vertical="center"/>
    </xf>
    <xf numFmtId="179" fontId="60" fillId="0" borderId="10" xfId="0" applyNumberFormat="1" applyFont="1" applyFill="1" applyBorder="1" applyAlignment="1">
      <alignment horizontal="right" vertical="center"/>
    </xf>
    <xf numFmtId="179" fontId="12" fillId="0" borderId="0" xfId="17" quotePrefix="1" applyNumberFormat="1" applyFont="1" applyFill="1" applyBorder="1" applyAlignment="1">
      <alignment horizontal="right" vertical="center"/>
    </xf>
    <xf numFmtId="0" fontId="55" fillId="0" borderId="0" xfId="0" applyFont="1" applyFill="1" applyBorder="1" applyAlignment="1">
      <alignment vertical="center"/>
    </xf>
    <xf numFmtId="0" fontId="55" fillId="0" borderId="0" xfId="0" applyFont="1" applyFill="1" applyAlignment="1">
      <alignment vertical="center"/>
    </xf>
    <xf numFmtId="179" fontId="2" fillId="0" borderId="4" xfId="0" applyNumberFormat="1" applyFont="1" applyFill="1" applyBorder="1" applyAlignment="1">
      <alignment horizontal="right" vertical="center"/>
    </xf>
    <xf numFmtId="179" fontId="2" fillId="0" borderId="0" xfId="27" applyNumberFormat="1" applyFont="1" applyFill="1" applyBorder="1" applyAlignment="1">
      <alignment horizontal="right" vertical="center"/>
    </xf>
    <xf numFmtId="38" fontId="6" fillId="0" borderId="22" xfId="6" applyFont="1" applyFill="1" applyBorder="1" applyAlignment="1">
      <alignment horizontal="center" vertical="center" wrapText="1"/>
    </xf>
    <xf numFmtId="0" fontId="6" fillId="0" borderId="21" xfId="27" applyFont="1" applyFill="1" applyBorder="1" applyAlignment="1">
      <alignment horizontal="distributed" vertical="center"/>
    </xf>
    <xf numFmtId="0" fontId="6" fillId="0" borderId="26" xfId="27" applyFont="1" applyFill="1" applyBorder="1" applyAlignment="1">
      <alignment vertical="center"/>
    </xf>
    <xf numFmtId="0" fontId="6" fillId="0" borderId="0" xfId="27" applyFont="1" applyFill="1" applyBorder="1" applyAlignment="1">
      <alignment horizontal="distributed" vertical="center" wrapText="1"/>
    </xf>
    <xf numFmtId="0" fontId="6" fillId="0" borderId="4" xfId="27" applyFont="1" applyFill="1" applyBorder="1"/>
    <xf numFmtId="0" fontId="6" fillId="0" borderId="0" xfId="27" applyFont="1" applyFill="1" applyBorder="1"/>
    <xf numFmtId="179" fontId="2" fillId="0" borderId="11" xfId="0" applyNumberFormat="1" applyFont="1" applyFill="1" applyBorder="1" applyAlignment="1">
      <alignment horizontal="right" vertical="center"/>
    </xf>
    <xf numFmtId="0" fontId="4" fillId="0" borderId="0" xfId="0" applyNumberFormat="1" applyFont="1" applyFill="1" applyAlignment="1">
      <alignment vertical="center"/>
    </xf>
    <xf numFmtId="0" fontId="6" fillId="0" borderId="0" xfId="0" applyNumberFormat="1" applyFont="1" applyFill="1" applyAlignment="1">
      <alignment horizontal="right"/>
    </xf>
    <xf numFmtId="0" fontId="18" fillId="0" borderId="0" xfId="17" applyNumberFormat="1" applyFont="1" applyFill="1" applyAlignment="1">
      <alignment horizontal="right" vertical="center"/>
    </xf>
    <xf numFmtId="179" fontId="18" fillId="0" borderId="0" xfId="17" quotePrefix="1" applyNumberFormat="1" applyFont="1" applyFill="1" applyBorder="1" applyAlignment="1">
      <alignment horizontal="right" vertical="center"/>
    </xf>
    <xf numFmtId="179" fontId="18" fillId="0" borderId="0" xfId="17" applyNumberFormat="1" applyFont="1" applyFill="1" applyAlignment="1">
      <alignment horizontal="right" vertical="center"/>
    </xf>
    <xf numFmtId="3" fontId="35" fillId="0" borderId="0" xfId="0" quotePrefix="1" applyNumberFormat="1" applyFont="1" applyFill="1" applyBorder="1" applyAlignment="1">
      <alignment horizontal="right"/>
    </xf>
    <xf numFmtId="0" fontId="48" fillId="0" borderId="0" xfId="22" applyFont="1" applyFill="1" applyAlignment="1"/>
    <xf numFmtId="3" fontId="6" fillId="0" borderId="0" xfId="26" applyNumberFormat="1" applyFont="1" applyFill="1" applyBorder="1" applyAlignment="1">
      <alignment vertical="center"/>
    </xf>
    <xf numFmtId="3" fontId="6" fillId="0" borderId="0" xfId="26" applyNumberFormat="1" applyFont="1" applyFill="1" applyBorder="1" applyAlignment="1">
      <alignment horizontal="right" vertical="center"/>
    </xf>
    <xf numFmtId="0" fontId="33" fillId="0" borderId="4" xfId="0" applyFont="1" applyFill="1" applyBorder="1" applyAlignment="1">
      <alignment horizontal="right" vertical="center"/>
    </xf>
    <xf numFmtId="0" fontId="22" fillId="0" borderId="0" xfId="29" applyFont="1" applyFill="1"/>
    <xf numFmtId="178" fontId="29" fillId="0" borderId="20" xfId="28" applyNumberFormat="1" applyFont="1" applyFill="1" applyBorder="1">
      <alignment vertical="center"/>
    </xf>
    <xf numFmtId="178" fontId="29" fillId="0" borderId="21" xfId="28" applyNumberFormat="1" applyFont="1" applyFill="1" applyBorder="1">
      <alignment vertical="center"/>
    </xf>
    <xf numFmtId="179" fontId="26" fillId="0" borderId="20" xfId="28" applyNumberFormat="1" applyFont="1" applyFill="1" applyBorder="1">
      <alignment vertical="center"/>
    </xf>
    <xf numFmtId="179" fontId="26" fillId="0" borderId="21" xfId="28" applyNumberFormat="1" applyFont="1" applyFill="1" applyBorder="1">
      <alignment vertical="center"/>
    </xf>
    <xf numFmtId="179" fontId="26" fillId="0" borderId="15" xfId="28" applyNumberFormat="1" applyFont="1" applyFill="1" applyBorder="1">
      <alignment vertical="center"/>
    </xf>
    <xf numFmtId="179" fontId="26" fillId="0" borderId="7" xfId="28" applyNumberFormat="1" applyFont="1" applyFill="1" applyBorder="1">
      <alignment vertical="center"/>
    </xf>
    <xf numFmtId="179" fontId="1" fillId="0" borderId="0" xfId="28" applyNumberFormat="1" applyFont="1" applyFill="1">
      <alignment vertical="center"/>
    </xf>
    <xf numFmtId="0" fontId="6" fillId="0" borderId="17" xfId="17" applyNumberFormat="1" applyFont="1" applyFill="1" applyBorder="1" applyAlignment="1">
      <alignment horizontal="center" vertical="center"/>
    </xf>
    <xf numFmtId="0" fontId="20" fillId="0" borderId="17" xfId="17" applyNumberFormat="1" applyFont="1" applyFill="1" applyBorder="1" applyAlignment="1">
      <alignment horizontal="center" vertical="center"/>
    </xf>
    <xf numFmtId="179" fontId="6" fillId="0" borderId="17" xfId="17" applyNumberFormat="1" applyFont="1" applyFill="1" applyBorder="1" applyAlignment="1">
      <alignment horizontal="right" vertical="center"/>
    </xf>
    <xf numFmtId="179" fontId="8" fillId="0" borderId="0" xfId="17" quotePrefix="1" applyNumberFormat="1" applyFont="1" applyFill="1" applyBorder="1" applyAlignment="1">
      <alignment horizontal="right" vertical="center"/>
    </xf>
    <xf numFmtId="179" fontId="6" fillId="0" borderId="0" xfId="17" quotePrefix="1" applyNumberFormat="1" applyFont="1" applyFill="1" applyBorder="1" applyAlignment="1">
      <alignment horizontal="right" vertical="center"/>
    </xf>
    <xf numFmtId="49" fontId="2" fillId="0" borderId="5" xfId="17" applyNumberFormat="1" applyFont="1" applyFill="1" applyBorder="1" applyAlignment="1">
      <alignment horizontal="center" vertical="center"/>
    </xf>
    <xf numFmtId="179" fontId="6" fillId="0" borderId="0" xfId="17" applyNumberFormat="1" applyFont="1" applyFill="1" applyAlignment="1">
      <alignment horizontal="right" vertical="center"/>
    </xf>
    <xf numFmtId="0" fontId="6" fillId="0" borderId="0" xfId="17" quotePrefix="1" applyNumberFormat="1" applyFont="1" applyFill="1" applyBorder="1" applyAlignment="1">
      <alignment horizontal="right" vertical="center"/>
    </xf>
    <xf numFmtId="49" fontId="2" fillId="0" borderId="5" xfId="17" applyNumberFormat="1" applyFont="1" applyFill="1" applyBorder="1" applyAlignment="1">
      <alignment vertical="center"/>
    </xf>
    <xf numFmtId="0" fontId="6" fillId="0" borderId="0" xfId="17" applyNumberFormat="1" applyFont="1" applyFill="1" applyAlignment="1">
      <alignment horizontal="right" vertical="center"/>
    </xf>
    <xf numFmtId="49" fontId="6" fillId="0" borderId="5" xfId="17" applyNumberFormat="1" applyFont="1" applyFill="1" applyBorder="1" applyAlignment="1">
      <alignment vertical="top"/>
    </xf>
    <xf numFmtId="179" fontId="2" fillId="0" borderId="0" xfId="17" quotePrefix="1" applyNumberFormat="1" applyFont="1" applyFill="1" applyBorder="1" applyAlignment="1">
      <alignment horizontal="right" vertical="center"/>
    </xf>
    <xf numFmtId="179" fontId="6" fillId="0" borderId="7" xfId="17" quotePrefix="1" applyNumberFormat="1" applyFont="1" applyFill="1" applyBorder="1" applyAlignment="1">
      <alignment horizontal="right" vertical="center"/>
    </xf>
    <xf numFmtId="49" fontId="2" fillId="0" borderId="18" xfId="17" applyNumberFormat="1" applyFont="1" applyFill="1" applyBorder="1" applyAlignment="1">
      <alignment horizontal="center" vertical="center"/>
    </xf>
    <xf numFmtId="179" fontId="6" fillId="0" borderId="7" xfId="17" applyNumberFormat="1" applyFont="1" applyFill="1" applyBorder="1" applyAlignment="1">
      <alignment horizontal="right" vertical="center"/>
    </xf>
    <xf numFmtId="49" fontId="10" fillId="0" borderId="0" xfId="17" applyNumberFormat="1" applyFont="1" applyFill="1" applyAlignment="1">
      <alignment vertical="top"/>
    </xf>
    <xf numFmtId="49" fontId="20" fillId="0" borderId="0" xfId="17" applyNumberFormat="1" applyFont="1" applyFill="1" applyAlignment="1">
      <alignment vertical="top"/>
    </xf>
    <xf numFmtId="38" fontId="20" fillId="0" borderId="0" xfId="6" applyFont="1" applyFill="1" applyAlignment="1">
      <alignment horizontal="right" vertical="center"/>
    </xf>
    <xf numFmtId="38" fontId="20" fillId="0" borderId="0" xfId="6" applyFont="1" applyFill="1" applyAlignment="1">
      <alignment vertical="top"/>
    </xf>
    <xf numFmtId="38" fontId="20" fillId="0" borderId="7" xfId="6" quotePrefix="1" applyFont="1" applyFill="1" applyBorder="1" applyAlignment="1">
      <alignment horizontal="right" vertical="center"/>
    </xf>
    <xf numFmtId="179" fontId="6" fillId="0" borderId="17" xfId="17" applyNumberFormat="1" applyFont="1" applyFill="1" applyBorder="1" applyAlignment="1">
      <alignment horizontal="center" vertical="center"/>
    </xf>
    <xf numFmtId="179" fontId="20" fillId="0" borderId="0" xfId="17" quotePrefix="1" applyNumberFormat="1" applyFont="1" applyFill="1" applyBorder="1" applyAlignment="1">
      <alignment horizontal="right" vertical="center"/>
    </xf>
    <xf numFmtId="49" fontId="2" fillId="0" borderId="5" xfId="19" applyNumberFormat="1" applyFont="1" applyFill="1" applyBorder="1" applyAlignment="1">
      <alignment horizontal="center" vertical="center"/>
    </xf>
    <xf numFmtId="179" fontId="10" fillId="0" borderId="0" xfId="17" applyNumberFormat="1" applyFont="1" applyFill="1" applyAlignment="1">
      <alignment horizontal="right" vertical="center"/>
    </xf>
    <xf numFmtId="179" fontId="20" fillId="0" borderId="0" xfId="17" applyNumberFormat="1" applyFont="1" applyFill="1" applyAlignment="1">
      <alignment horizontal="right" vertical="center"/>
    </xf>
    <xf numFmtId="49" fontId="2" fillId="0" borderId="5" xfId="19" applyNumberFormat="1" applyFont="1" applyFill="1" applyBorder="1" applyAlignment="1">
      <alignment vertical="center"/>
    </xf>
    <xf numFmtId="49" fontId="6" fillId="0" borderId="0" xfId="17" applyNumberFormat="1" applyFont="1" applyFill="1" applyBorder="1" applyAlignment="1">
      <alignment vertical="top"/>
    </xf>
    <xf numFmtId="49" fontId="6" fillId="0" borderId="0" xfId="17" applyNumberFormat="1" applyFont="1" applyFill="1" applyAlignment="1">
      <alignment vertical="top"/>
    </xf>
    <xf numFmtId="179" fontId="6" fillId="0" borderId="0" xfId="17" applyNumberFormat="1" applyFont="1" applyFill="1" applyAlignment="1">
      <alignment vertical="top"/>
    </xf>
    <xf numFmtId="179" fontId="20" fillId="0" borderId="0" xfId="17" applyNumberFormat="1" applyFont="1" applyFill="1" applyAlignment="1">
      <alignment vertical="top"/>
    </xf>
    <xf numFmtId="179" fontId="6" fillId="0" borderId="0" xfId="17" applyNumberFormat="1" applyFont="1" applyFill="1" applyBorder="1" applyAlignment="1">
      <alignment horizontal="right" vertical="center"/>
    </xf>
    <xf numFmtId="179" fontId="20" fillId="0" borderId="0" xfId="17" applyNumberFormat="1" applyFont="1" applyFill="1" applyBorder="1" applyAlignment="1">
      <alignment horizontal="right" vertical="center"/>
    </xf>
    <xf numFmtId="49" fontId="2" fillId="0" borderId="5" xfId="17" applyNumberFormat="1" applyFont="1" applyFill="1" applyBorder="1" applyAlignment="1">
      <alignment vertical="top"/>
    </xf>
    <xf numFmtId="49" fontId="2" fillId="0" borderId="0" xfId="17" applyNumberFormat="1" applyFont="1" applyFill="1" applyBorder="1" applyAlignment="1">
      <alignment vertical="top"/>
    </xf>
    <xf numFmtId="49" fontId="2" fillId="0" borderId="0" xfId="17" applyNumberFormat="1" applyFont="1" applyFill="1" applyAlignment="1">
      <alignment vertical="top"/>
    </xf>
    <xf numFmtId="179" fontId="2" fillId="0" borderId="0" xfId="17" applyNumberFormat="1" applyFont="1" applyFill="1" applyAlignment="1">
      <alignment vertical="top"/>
    </xf>
    <xf numFmtId="179" fontId="8" fillId="0" borderId="0" xfId="17" applyNumberFormat="1" applyFont="1" applyFill="1" applyAlignment="1">
      <alignment vertical="top"/>
    </xf>
    <xf numFmtId="179" fontId="6" fillId="0" borderId="0" xfId="19" quotePrefix="1" applyNumberFormat="1" applyFont="1" applyFill="1" applyBorder="1" applyAlignment="1">
      <alignment horizontal="right" vertical="center"/>
    </xf>
    <xf numFmtId="179" fontId="20" fillId="0" borderId="0" xfId="19" quotePrefix="1" applyNumberFormat="1" applyFont="1" applyFill="1" applyBorder="1" applyAlignment="1">
      <alignment horizontal="right" vertical="center"/>
    </xf>
    <xf numFmtId="179" fontId="6" fillId="0" borderId="7" xfId="19" quotePrefix="1" applyNumberFormat="1" applyFont="1" applyFill="1" applyBorder="1" applyAlignment="1">
      <alignment horizontal="right" vertical="center"/>
    </xf>
    <xf numFmtId="179" fontId="20" fillId="0" borderId="7" xfId="19" quotePrefix="1" applyNumberFormat="1" applyFont="1" applyFill="1" applyBorder="1" applyAlignment="1">
      <alignment horizontal="right" vertical="center"/>
    </xf>
    <xf numFmtId="49" fontId="6" fillId="0" borderId="18" xfId="17" applyNumberFormat="1" applyFont="1" applyFill="1" applyBorder="1" applyAlignment="1">
      <alignment vertical="top"/>
    </xf>
    <xf numFmtId="49" fontId="6" fillId="0" borderId="7" xfId="17" applyNumberFormat="1" applyFont="1" applyFill="1" applyBorder="1" applyAlignment="1">
      <alignment vertical="top"/>
    </xf>
    <xf numFmtId="179" fontId="6" fillId="0" borderId="7" xfId="17" applyNumberFormat="1" applyFont="1" applyFill="1" applyBorder="1" applyAlignment="1">
      <alignment vertical="top"/>
    </xf>
    <xf numFmtId="179" fontId="20" fillId="0" borderId="7" xfId="17" applyNumberFormat="1" applyFont="1" applyFill="1" applyBorder="1" applyAlignment="1">
      <alignment vertical="top"/>
    </xf>
    <xf numFmtId="179" fontId="10" fillId="0" borderId="0" xfId="17" applyNumberFormat="1" applyFont="1" applyFill="1" applyAlignment="1">
      <alignment vertical="top"/>
    </xf>
    <xf numFmtId="49" fontId="2" fillId="0" borderId="0" xfId="17" applyNumberFormat="1" applyFont="1" applyFill="1" applyBorder="1" applyAlignment="1">
      <alignment vertical="center"/>
    </xf>
    <xf numFmtId="49" fontId="2" fillId="0" borderId="0" xfId="17" applyNumberFormat="1" applyFont="1" applyFill="1" applyBorder="1" applyAlignment="1">
      <alignment horizontal="distributed" vertical="center" justifyLastLine="1"/>
    </xf>
    <xf numFmtId="187" fontId="2" fillId="0" borderId="11" xfId="17" quotePrefix="1" applyNumberFormat="1" applyFont="1" applyFill="1" applyBorder="1" applyAlignment="1">
      <alignment horizontal="right" vertical="center"/>
    </xf>
    <xf numFmtId="186" fontId="2" fillId="0" borderId="0" xfId="17" quotePrefix="1" applyNumberFormat="1" applyFont="1" applyFill="1" applyBorder="1" applyAlignment="1">
      <alignment horizontal="right" vertical="center"/>
    </xf>
    <xf numFmtId="186" fontId="2" fillId="0" borderId="4" xfId="17" quotePrefix="1" applyNumberFormat="1" applyFont="1" applyFill="1" applyBorder="1" applyAlignment="1">
      <alignment horizontal="right" vertical="center"/>
    </xf>
    <xf numFmtId="49" fontId="2" fillId="0" borderId="11" xfId="17" applyNumberFormat="1" applyFont="1" applyFill="1" applyBorder="1" applyAlignment="1">
      <alignment vertical="center"/>
    </xf>
    <xf numFmtId="3" fontId="2" fillId="0" borderId="11" xfId="17" quotePrefix="1" applyNumberFormat="1" applyFont="1" applyFill="1" applyBorder="1" applyAlignment="1">
      <alignment horizontal="right" vertical="center"/>
    </xf>
    <xf numFmtId="3" fontId="2" fillId="0" borderId="0" xfId="0" quotePrefix="1" applyNumberFormat="1" applyFont="1" applyFill="1" applyBorder="1" applyAlignment="1">
      <alignment horizontal="right" vertical="center"/>
    </xf>
    <xf numFmtId="49" fontId="2" fillId="0" borderId="7" xfId="17" applyNumberFormat="1" applyFont="1" applyFill="1" applyBorder="1" applyAlignment="1">
      <alignment horizontal="distributed" vertical="center" justifyLastLine="1"/>
    </xf>
    <xf numFmtId="49" fontId="2" fillId="0" borderId="11" xfId="19" applyNumberFormat="1" applyFont="1" applyFill="1" applyBorder="1" applyAlignment="1">
      <alignment vertical="center"/>
    </xf>
    <xf numFmtId="187" fontId="2" fillId="0" borderId="11" xfId="19" quotePrefix="1" applyNumberFormat="1" applyFont="1" applyFill="1" applyBorder="1" applyAlignment="1">
      <alignment horizontal="right" vertical="center"/>
    </xf>
    <xf numFmtId="186" fontId="2" fillId="0" borderId="0" xfId="19" quotePrefix="1" applyNumberFormat="1" applyFont="1" applyFill="1" applyBorder="1" applyAlignment="1">
      <alignment horizontal="right" vertical="center"/>
    </xf>
    <xf numFmtId="49" fontId="6" fillId="0" borderId="11" xfId="17" applyNumberFormat="1" applyFont="1" applyFill="1" applyBorder="1" applyAlignment="1">
      <alignment vertical="top"/>
    </xf>
    <xf numFmtId="49" fontId="2" fillId="0" borderId="11" xfId="17" applyNumberFormat="1" applyFont="1" applyFill="1" applyBorder="1" applyAlignment="1">
      <alignment vertical="top"/>
    </xf>
    <xf numFmtId="49" fontId="2" fillId="0" borderId="4" xfId="17" applyNumberFormat="1" applyFont="1" applyFill="1" applyBorder="1" applyAlignment="1">
      <alignment vertical="center"/>
    </xf>
    <xf numFmtId="49" fontId="2" fillId="0" borderId="0" xfId="19" applyNumberFormat="1" applyFont="1" applyFill="1" applyBorder="1" applyAlignment="1">
      <alignment vertical="center"/>
    </xf>
    <xf numFmtId="186" fontId="2" fillId="0" borderId="4" xfId="19" quotePrefix="1" applyNumberFormat="1" applyFont="1" applyFill="1" applyBorder="1" applyAlignment="1">
      <alignment horizontal="right" vertical="center"/>
    </xf>
    <xf numFmtId="49" fontId="2" fillId="0" borderId="7" xfId="19" applyNumberFormat="1" applyFont="1" applyFill="1" applyBorder="1" applyAlignment="1">
      <alignment vertical="center"/>
    </xf>
    <xf numFmtId="178" fontId="6" fillId="0" borderId="11" xfId="22" applyNumberFormat="1" applyFont="1" applyFill="1" applyBorder="1" applyAlignment="1">
      <alignment horizontal="right" vertical="center"/>
    </xf>
    <xf numFmtId="180" fontId="7" fillId="0" borderId="0" xfId="8" applyNumberFormat="1" applyFont="1" applyFill="1" applyBorder="1" applyAlignment="1">
      <alignment vertical="center"/>
    </xf>
    <xf numFmtId="0" fontId="0" fillId="0" borderId="0" xfId="0" applyFont="1" applyFill="1" applyAlignment="1">
      <alignment vertical="center" wrapText="1"/>
    </xf>
    <xf numFmtId="0" fontId="2" fillId="0" borderId="16"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179" fontId="6" fillId="0" borderId="11" xfId="27" applyNumberFormat="1" applyFont="1" applyFill="1" applyBorder="1" applyAlignment="1">
      <alignment vertical="center"/>
    </xf>
    <xf numFmtId="179" fontId="6" fillId="0" borderId="11" xfId="27" applyNumberFormat="1" applyFont="1" applyFill="1" applyBorder="1" applyAlignment="1">
      <alignment horizontal="right" vertical="center"/>
    </xf>
    <xf numFmtId="0" fontId="15" fillId="0" borderId="0" xfId="27" applyFont="1" applyFill="1"/>
    <xf numFmtId="179" fontId="15" fillId="0" borderId="0" xfId="27" applyNumberFormat="1" applyFont="1" applyFill="1"/>
    <xf numFmtId="0" fontId="6" fillId="0" borderId="0" xfId="18" applyNumberFormat="1" applyFont="1" applyFill="1" applyAlignment="1">
      <alignment vertical="center" wrapText="1"/>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0" fillId="0" borderId="0" xfId="17" quotePrefix="1" applyNumberFormat="1" applyFont="1" applyFill="1" applyBorder="1" applyAlignment="1">
      <alignment horizontal="right" vertical="center"/>
    </xf>
    <xf numFmtId="0" fontId="7" fillId="0" borderId="0" xfId="0" applyFont="1" applyFill="1"/>
    <xf numFmtId="179" fontId="2" fillId="0" borderId="7" xfId="0" applyNumberFormat="1" applyFont="1" applyFill="1" applyBorder="1" applyAlignment="1">
      <alignment horizontal="right" vertical="center"/>
    </xf>
    <xf numFmtId="0" fontId="24" fillId="0" borderId="0" xfId="22" applyFont="1" applyFill="1" applyBorder="1">
      <alignment vertical="center"/>
    </xf>
    <xf numFmtId="0" fontId="8" fillId="0" borderId="19" xfId="29" applyFont="1" applyFill="1" applyBorder="1" applyAlignment="1">
      <alignment horizontal="center" vertical="center"/>
    </xf>
    <xf numFmtId="0" fontId="20" fillId="0" borderId="10" xfId="0" applyFont="1" applyFill="1" applyBorder="1" applyAlignment="1">
      <alignment horizontal="distributed" vertical="center" wrapText="1"/>
    </xf>
    <xf numFmtId="49" fontId="18" fillId="0" borderId="10" xfId="26" applyNumberFormat="1" applyFont="1" applyFill="1" applyBorder="1" applyAlignment="1">
      <alignment horizontal="distributed" vertical="center"/>
    </xf>
    <xf numFmtId="178" fontId="29" fillId="0" borderId="15" xfId="28" applyNumberFormat="1" applyFont="1" applyFill="1" applyBorder="1">
      <alignment vertical="center"/>
    </xf>
    <xf numFmtId="178" fontId="29" fillId="0" borderId="10" xfId="28" applyNumberFormat="1" applyFont="1" applyFill="1" applyBorder="1">
      <alignment vertical="center"/>
    </xf>
    <xf numFmtId="178" fontId="29" fillId="0" borderId="7" xfId="28" applyNumberFormat="1" applyFont="1" applyFill="1" applyBorder="1">
      <alignment vertical="center"/>
    </xf>
    <xf numFmtId="49" fontId="53" fillId="0" borderId="4" xfId="26" applyNumberFormat="1" applyFont="1" applyFill="1" applyBorder="1" applyAlignment="1">
      <alignment horizontal="distributed" vertical="center"/>
    </xf>
    <xf numFmtId="179" fontId="57" fillId="0" borderId="11" xfId="28" applyNumberFormat="1" applyFont="1" applyFill="1" applyBorder="1">
      <alignment vertical="center"/>
    </xf>
    <xf numFmtId="179" fontId="57" fillId="0" borderId="0" xfId="28" applyNumberFormat="1" applyFont="1" applyFill="1" applyBorder="1">
      <alignment vertical="center"/>
    </xf>
    <xf numFmtId="3" fontId="18" fillId="0" borderId="4" xfId="26" applyNumberFormat="1" applyFont="1" applyFill="1" applyBorder="1" applyAlignment="1">
      <alignment horizontal="distributed" vertical="center"/>
    </xf>
    <xf numFmtId="179" fontId="29" fillId="0" borderId="4" xfId="28" applyNumberFormat="1" applyFont="1" applyFill="1" applyBorder="1">
      <alignment vertical="center"/>
    </xf>
    <xf numFmtId="3" fontId="18" fillId="0" borderId="10" xfId="26" applyNumberFormat="1" applyFont="1" applyFill="1" applyBorder="1" applyAlignment="1">
      <alignment horizontal="distributed" vertical="center"/>
    </xf>
    <xf numFmtId="179" fontId="29" fillId="0" borderId="15" xfId="28" applyNumberFormat="1" applyFont="1" applyFill="1" applyBorder="1">
      <alignment vertical="center"/>
    </xf>
    <xf numFmtId="179" fontId="29" fillId="0" borderId="7" xfId="28" applyNumberFormat="1" applyFont="1" applyFill="1" applyBorder="1">
      <alignment vertical="center"/>
    </xf>
    <xf numFmtId="179" fontId="29" fillId="0" borderId="10" xfId="28" applyNumberFormat="1" applyFont="1" applyFill="1" applyBorder="1">
      <alignment vertical="center"/>
    </xf>
    <xf numFmtId="49" fontId="20" fillId="0" borderId="5" xfId="26" applyNumberFormat="1" applyFont="1" applyFill="1" applyBorder="1" applyAlignment="1">
      <alignment horizontal="distributed" vertical="center"/>
    </xf>
    <xf numFmtId="3" fontId="20" fillId="0" borderId="5" xfId="26" applyNumberFormat="1" applyFont="1" applyFill="1" applyBorder="1" applyAlignment="1">
      <alignment horizontal="distributed" vertical="center"/>
    </xf>
    <xf numFmtId="49" fontId="63" fillId="0" borderId="4" xfId="17" applyNumberFormat="1" applyFont="1" applyFill="1" applyBorder="1" applyAlignment="1">
      <alignment horizontal="distributed" vertical="center" justifyLastLine="1"/>
    </xf>
    <xf numFmtId="179" fontId="12" fillId="0" borderId="0" xfId="17" applyNumberFormat="1" applyFont="1" applyFill="1" applyAlignment="1">
      <alignment horizontal="right" vertical="center"/>
    </xf>
    <xf numFmtId="179" fontId="8" fillId="0" borderId="21" xfId="17" quotePrefix="1" applyNumberFormat="1" applyFont="1" applyFill="1" applyBorder="1" applyAlignment="1">
      <alignment horizontal="right" vertical="center"/>
    </xf>
    <xf numFmtId="49" fontId="51" fillId="0" borderId="12" xfId="17" applyNumberFormat="1" applyFont="1" applyFill="1" applyBorder="1" applyAlignment="1">
      <alignment horizontal="distributed" vertical="center" justifyLastLine="1"/>
    </xf>
    <xf numFmtId="179" fontId="8" fillId="0" borderId="0" xfId="17" applyNumberFormat="1" applyFont="1" applyFill="1" applyAlignment="1">
      <alignment horizontal="right" vertical="center"/>
    </xf>
    <xf numFmtId="38" fontId="8" fillId="0" borderId="0" xfId="6" applyFont="1" applyFill="1" applyAlignment="1">
      <alignment horizontal="right" vertical="center"/>
    </xf>
    <xf numFmtId="49" fontId="51" fillId="0" borderId="5" xfId="17" applyNumberFormat="1" applyFont="1" applyFill="1" applyBorder="1" applyAlignment="1">
      <alignment horizontal="distributed" vertical="center" justifyLastLine="1"/>
    </xf>
    <xf numFmtId="49" fontId="12" fillId="0" borderId="4" xfId="17" applyNumberFormat="1" applyFont="1" applyFill="1" applyBorder="1" applyAlignment="1">
      <alignment horizontal="distributed" vertical="center" justifyLastLine="1"/>
    </xf>
    <xf numFmtId="49" fontId="8" fillId="0" borderId="5" xfId="17" applyNumberFormat="1" applyFont="1" applyFill="1" applyBorder="1" applyAlignment="1">
      <alignment horizontal="distributed" vertical="center" justifyLastLine="1"/>
    </xf>
    <xf numFmtId="49" fontId="12" fillId="0" borderId="0" xfId="17" applyNumberFormat="1" applyFont="1" applyFill="1" applyAlignment="1"/>
    <xf numFmtId="179" fontId="63" fillId="0" borderId="0" xfId="17" applyNumberFormat="1" applyFont="1" applyFill="1" applyAlignment="1">
      <alignment horizontal="right" vertical="center"/>
    </xf>
    <xf numFmtId="179" fontId="63" fillId="0" borderId="0" xfId="17" quotePrefix="1" applyNumberFormat="1" applyFont="1" applyFill="1" applyBorder="1" applyAlignment="1">
      <alignment horizontal="right" vertical="center"/>
    </xf>
    <xf numFmtId="179" fontId="51" fillId="0" borderId="0" xfId="17" quotePrefix="1" applyNumberFormat="1" applyFont="1" applyFill="1" applyBorder="1" applyAlignment="1">
      <alignment horizontal="right" vertical="center"/>
    </xf>
    <xf numFmtId="49" fontId="51" fillId="0" borderId="5" xfId="19" applyNumberFormat="1" applyFont="1" applyFill="1" applyBorder="1" applyAlignment="1">
      <alignment horizontal="distributed" vertical="center" justifyLastLine="1"/>
    </xf>
    <xf numFmtId="179" fontId="51" fillId="0" borderId="0" xfId="17" applyNumberFormat="1" applyFont="1" applyFill="1" applyAlignment="1">
      <alignment horizontal="right" vertical="center"/>
    </xf>
    <xf numFmtId="179" fontId="49" fillId="0" borderId="0" xfId="17" quotePrefix="1" applyNumberFormat="1" applyFont="1" applyFill="1" applyBorder="1" applyAlignment="1">
      <alignment horizontal="right" vertical="center"/>
    </xf>
    <xf numFmtId="49" fontId="51" fillId="0" borderId="5" xfId="19" applyNumberFormat="1" applyFont="1" applyFill="1" applyBorder="1" applyAlignment="1">
      <alignment horizontal="center" vertical="center" shrinkToFit="1"/>
    </xf>
    <xf numFmtId="49" fontId="63" fillId="0" borderId="4" xfId="19" applyNumberFormat="1" applyFont="1" applyFill="1" applyBorder="1" applyAlignment="1">
      <alignment horizontal="distributed" vertical="center" justifyLastLine="1"/>
    </xf>
    <xf numFmtId="49" fontId="8" fillId="0" borderId="0" xfId="17" applyNumberFormat="1" applyFont="1" applyFill="1" applyAlignment="1"/>
    <xf numFmtId="49" fontId="8" fillId="0" borderId="0" xfId="17" applyNumberFormat="1" applyFont="1" applyFill="1" applyBorder="1" applyAlignment="1">
      <alignment horizontal="distributed" vertical="center" justifyLastLine="1"/>
    </xf>
    <xf numFmtId="3" fontId="8" fillId="0" borderId="20" xfId="0" quotePrefix="1" applyNumberFormat="1" applyFont="1" applyFill="1" applyBorder="1" applyAlignment="1">
      <alignment horizontal="right" vertical="center"/>
    </xf>
    <xf numFmtId="3" fontId="8" fillId="0" borderId="21" xfId="0" quotePrefix="1" applyNumberFormat="1" applyFont="1" applyFill="1" applyBorder="1" applyAlignment="1">
      <alignment horizontal="right" vertical="center"/>
    </xf>
    <xf numFmtId="3" fontId="8" fillId="0" borderId="26" xfId="0" quotePrefix="1" applyNumberFormat="1" applyFont="1" applyFill="1" applyBorder="1" applyAlignment="1">
      <alignment horizontal="right" vertical="center"/>
    </xf>
    <xf numFmtId="49" fontId="8" fillId="0" borderId="21" xfId="17" applyNumberFormat="1" applyFont="1" applyFill="1" applyBorder="1" applyAlignment="1">
      <alignment horizontal="distributed" vertical="center" justifyLastLine="1"/>
    </xf>
    <xf numFmtId="3" fontId="8" fillId="0" borderId="11" xfId="0" quotePrefix="1" applyNumberFormat="1" applyFont="1" applyFill="1" applyBorder="1" applyAlignment="1">
      <alignment horizontal="right" vertical="center"/>
    </xf>
    <xf numFmtId="3" fontId="8" fillId="0" borderId="0" xfId="0" quotePrefix="1" applyNumberFormat="1" applyFont="1" applyFill="1" applyBorder="1" applyAlignment="1">
      <alignment horizontal="right" vertical="center"/>
    </xf>
    <xf numFmtId="3" fontId="8" fillId="0" borderId="4" xfId="0" quotePrefix="1" applyNumberFormat="1" applyFont="1" applyFill="1" applyBorder="1" applyAlignment="1">
      <alignment horizontal="right" vertical="center"/>
    </xf>
    <xf numFmtId="0" fontId="8" fillId="0" borderId="4" xfId="0" applyNumberFormat="1" applyFont="1" applyFill="1" applyBorder="1" applyAlignment="1">
      <alignment horizontal="right" vertical="center"/>
    </xf>
    <xf numFmtId="180" fontId="8" fillId="0" borderId="0" xfId="6" applyNumberFormat="1" applyFont="1" applyFill="1" applyAlignment="1">
      <alignment vertical="center"/>
    </xf>
    <xf numFmtId="176" fontId="8" fillId="0" borderId="0" xfId="2" applyNumberFormat="1" applyFont="1" applyFill="1" applyAlignment="1">
      <alignment vertical="center"/>
    </xf>
    <xf numFmtId="0" fontId="8" fillId="0" borderId="0" xfId="0" applyNumberFormat="1" applyFont="1" applyFill="1" applyAlignment="1">
      <alignment vertical="center"/>
    </xf>
    <xf numFmtId="0" fontId="51" fillId="0" borderId="4" xfId="0" applyNumberFormat="1" applyFont="1" applyFill="1" applyBorder="1" applyAlignment="1">
      <alignment horizontal="right" vertical="center"/>
    </xf>
    <xf numFmtId="180" fontId="51" fillId="0" borderId="0" xfId="6" applyNumberFormat="1" applyFont="1" applyFill="1" applyAlignment="1">
      <alignment vertical="center"/>
    </xf>
    <xf numFmtId="176" fontId="51" fillId="0" borderId="0" xfId="2" applyNumberFormat="1" applyFont="1" applyFill="1" applyAlignment="1">
      <alignment vertical="center"/>
    </xf>
    <xf numFmtId="0" fontId="51" fillId="0" borderId="0" xfId="0" applyNumberFormat="1" applyFont="1" applyFill="1" applyAlignment="1">
      <alignment vertical="center"/>
    </xf>
    <xf numFmtId="180" fontId="8" fillId="0" borderId="0" xfId="6" applyNumberFormat="1" applyFont="1" applyFill="1" applyAlignment="1">
      <alignment horizontal="right" vertical="center"/>
    </xf>
    <xf numFmtId="38" fontId="8" fillId="0" borderId="0" xfId="6" applyFont="1" applyFill="1" applyBorder="1" applyAlignment="1">
      <alignment vertical="center"/>
    </xf>
    <xf numFmtId="38" fontId="8" fillId="0" borderId="0" xfId="6" applyFont="1" applyFill="1" applyBorder="1" applyAlignment="1">
      <alignment horizontal="right" vertical="center"/>
    </xf>
    <xf numFmtId="176" fontId="8" fillId="0" borderId="0" xfId="2" applyNumberFormat="1" applyFont="1" applyFill="1" applyBorder="1" applyAlignment="1">
      <alignment horizontal="right" vertical="center"/>
    </xf>
    <xf numFmtId="38" fontId="8" fillId="0" borderId="11" xfId="6" applyNumberFormat="1" applyFont="1" applyFill="1" applyBorder="1" applyAlignment="1">
      <alignment vertical="center"/>
    </xf>
    <xf numFmtId="0" fontId="8" fillId="0" borderId="0" xfId="0" applyNumberFormat="1" applyFont="1" applyFill="1" applyBorder="1" applyAlignment="1">
      <alignment vertical="center"/>
    </xf>
    <xf numFmtId="38" fontId="8" fillId="0" borderId="11" xfId="8" applyFont="1" applyFill="1" applyBorder="1" applyAlignment="1">
      <alignment vertical="center"/>
    </xf>
    <xf numFmtId="38" fontId="8" fillId="0" borderId="0" xfId="8" applyFont="1" applyFill="1" applyBorder="1" applyAlignment="1">
      <alignment vertical="center"/>
    </xf>
    <xf numFmtId="176" fontId="8" fillId="0" borderId="0" xfId="3" applyNumberFormat="1" applyFont="1" applyFill="1" applyBorder="1" applyAlignment="1">
      <alignment vertical="center"/>
    </xf>
    <xf numFmtId="178" fontId="29" fillId="0" borderId="2" xfId="28" applyNumberFormat="1" applyFont="1" applyFill="1" applyBorder="1" applyAlignment="1">
      <alignment horizontal="center" vertical="center"/>
    </xf>
    <xf numFmtId="178" fontId="29" fillId="0" borderId="3" xfId="28" applyNumberFormat="1" applyFont="1" applyFill="1" applyBorder="1" applyAlignment="1">
      <alignment horizontal="center" vertical="center"/>
    </xf>
    <xf numFmtId="179" fontId="57" fillId="0" borderId="2" xfId="28" applyNumberFormat="1" applyFont="1" applyFill="1" applyBorder="1" applyAlignment="1">
      <alignment horizontal="center" vertical="center"/>
    </xf>
    <xf numFmtId="179" fontId="57" fillId="0" borderId="14" xfId="28" applyNumberFormat="1" applyFont="1" applyFill="1" applyBorder="1" applyAlignment="1">
      <alignment horizontal="center" vertical="center"/>
    </xf>
    <xf numFmtId="179" fontId="29" fillId="0" borderId="2" xfId="28" applyNumberFormat="1" applyFont="1" applyFill="1" applyBorder="1" applyAlignment="1">
      <alignment horizontal="center" vertical="center"/>
    </xf>
    <xf numFmtId="179" fontId="29" fillId="0" borderId="14" xfId="28" applyNumberFormat="1" applyFont="1" applyFill="1" applyBorder="1" applyAlignment="1">
      <alignment horizontal="center" vertical="center"/>
    </xf>
    <xf numFmtId="49" fontId="8" fillId="0" borderId="0" xfId="19" applyNumberFormat="1" applyFont="1" applyFill="1" applyBorder="1" applyAlignment="1">
      <alignment horizontal="distributed" vertical="center" justifyLastLine="1"/>
    </xf>
    <xf numFmtId="49" fontId="8" fillId="0" borderId="11" xfId="19" applyNumberFormat="1" applyFont="1" applyFill="1" applyBorder="1" applyAlignment="1">
      <alignment horizontal="distributed" vertical="center" justifyLastLine="1"/>
    </xf>
    <xf numFmtId="49" fontId="8" fillId="0" borderId="20" xfId="19" applyNumberFormat="1" applyFont="1" applyFill="1" applyBorder="1" applyAlignment="1">
      <alignment horizontal="distributed" vertical="center" justifyLastLine="1"/>
    </xf>
    <xf numFmtId="178" fontId="20" fillId="0" borderId="23" xfId="0" applyNumberFormat="1" applyFont="1" applyFill="1" applyBorder="1" applyAlignment="1">
      <alignment vertical="center"/>
    </xf>
    <xf numFmtId="184" fontId="20" fillId="0" borderId="23" xfId="0" applyNumberFormat="1" applyFont="1" applyFill="1" applyBorder="1" applyAlignment="1">
      <alignment vertical="center"/>
    </xf>
    <xf numFmtId="185" fontId="20" fillId="0" borderId="23" xfId="0" applyNumberFormat="1" applyFont="1" applyFill="1" applyBorder="1" applyAlignment="1">
      <alignment vertical="center"/>
    </xf>
    <xf numFmtId="0" fontId="8" fillId="0" borderId="4"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10" xfId="0" applyFont="1" applyFill="1" applyBorder="1" applyAlignment="1">
      <alignment horizontal="center" vertical="center"/>
    </xf>
    <xf numFmtId="0" fontId="8" fillId="0" borderId="4" xfId="0" applyFont="1" applyFill="1" applyBorder="1" applyAlignment="1">
      <alignment vertical="center"/>
    </xf>
    <xf numFmtId="178" fontId="8" fillId="0" borderId="11" xfId="0" applyNumberFormat="1" applyFont="1" applyFill="1" applyBorder="1" applyAlignment="1">
      <alignment vertical="center"/>
    </xf>
    <xf numFmtId="176" fontId="8" fillId="0" borderId="0" xfId="0" applyNumberFormat="1" applyFont="1" applyFill="1" applyAlignment="1">
      <alignment vertical="center"/>
    </xf>
    <xf numFmtId="181" fontId="8" fillId="0" borderId="0" xfId="0" applyNumberFormat="1" applyFont="1" applyFill="1" applyAlignment="1">
      <alignment vertical="center"/>
    </xf>
    <xf numFmtId="178" fontId="8" fillId="0" borderId="0" xfId="0" applyNumberFormat="1" applyFont="1" applyFill="1" applyBorder="1" applyAlignment="1">
      <alignment vertical="center"/>
    </xf>
    <xf numFmtId="191" fontId="8" fillId="0" borderId="0" xfId="0" applyNumberFormat="1" applyFont="1" applyFill="1" applyAlignment="1">
      <alignment vertical="center"/>
    </xf>
    <xf numFmtId="0" fontId="65" fillId="0" borderId="0" xfId="27" applyFont="1" applyFill="1" applyBorder="1" applyAlignment="1">
      <alignment horizontal="distributed" vertical="center"/>
    </xf>
    <xf numFmtId="0" fontId="65" fillId="0" borderId="4" xfId="27" applyFont="1" applyFill="1" applyBorder="1" applyAlignment="1">
      <alignment vertical="center"/>
    </xf>
    <xf numFmtId="179" fontId="20" fillId="0" borderId="0" xfId="8" applyNumberFormat="1" applyFont="1" applyFill="1" applyBorder="1" applyAlignment="1">
      <alignment vertical="center"/>
    </xf>
    <xf numFmtId="179" fontId="65" fillId="0" borderId="0" xfId="8" applyNumberFormat="1" applyFont="1" applyFill="1" applyBorder="1" applyAlignment="1">
      <alignment vertical="center"/>
    </xf>
    <xf numFmtId="179" fontId="66" fillId="0" borderId="0" xfId="8" applyNumberFormat="1" applyFont="1" applyFill="1" applyBorder="1" applyAlignment="1">
      <alignment vertical="center"/>
    </xf>
    <xf numFmtId="179" fontId="65" fillId="0" borderId="0" xfId="27" applyNumberFormat="1" applyFont="1" applyFill="1" applyBorder="1" applyAlignment="1" applyProtection="1">
      <alignment horizontal="right" vertical="center"/>
      <protection locked="0"/>
    </xf>
    <xf numFmtId="179" fontId="65" fillId="0" borderId="0" xfId="8" applyNumberFormat="1" applyFont="1" applyFill="1" applyBorder="1" applyAlignment="1" applyProtection="1">
      <alignment horizontal="right" vertical="center"/>
      <protection locked="0"/>
    </xf>
    <xf numFmtId="0" fontId="65" fillId="0" borderId="0" xfId="27" applyFont="1" applyFill="1" applyBorder="1" applyAlignment="1">
      <alignment horizontal="center" vertical="center"/>
    </xf>
    <xf numFmtId="0" fontId="65" fillId="0" borderId="0" xfId="27" applyFont="1" applyFill="1" applyBorder="1" applyAlignment="1">
      <alignment horizontal="center"/>
    </xf>
    <xf numFmtId="0" fontId="65" fillId="0" borderId="4" xfId="27" applyFont="1" applyFill="1" applyBorder="1"/>
    <xf numFmtId="0" fontId="65" fillId="0" borderId="7" xfId="27" applyFont="1" applyFill="1" applyBorder="1" applyAlignment="1">
      <alignment horizontal="distributed"/>
    </xf>
    <xf numFmtId="0" fontId="65" fillId="0" borderId="10" xfId="27" applyFont="1" applyFill="1" applyBorder="1"/>
    <xf numFmtId="179" fontId="65" fillId="0" borderId="7" xfId="8" applyNumberFormat="1" applyFont="1" applyFill="1" applyBorder="1" applyAlignment="1">
      <alignment vertical="center"/>
    </xf>
    <xf numFmtId="179" fontId="20" fillId="0" borderId="0" xfId="27" applyNumberFormat="1" applyFont="1" applyFill="1" applyBorder="1"/>
    <xf numFmtId="179" fontId="65" fillId="0" borderId="0" xfId="27" applyNumberFormat="1" applyFont="1" applyFill="1" applyBorder="1" applyAlignment="1">
      <alignment horizontal="right" vertical="center"/>
    </xf>
    <xf numFmtId="179" fontId="62" fillId="0" borderId="7" xfId="8" applyNumberFormat="1" applyFont="1" applyFill="1" applyBorder="1" applyAlignment="1">
      <alignment vertical="center"/>
    </xf>
    <xf numFmtId="179" fontId="60" fillId="0" borderId="20" xfId="0" applyNumberFormat="1" applyFont="1" applyFill="1" applyBorder="1" applyAlignment="1">
      <alignment horizontal="right" vertical="center"/>
    </xf>
    <xf numFmtId="179" fontId="2" fillId="0" borderId="21"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93" fontId="8" fillId="0" borderId="0" xfId="8" applyNumberFormat="1" applyFont="1" applyFill="1" applyBorder="1" applyAlignment="1">
      <alignment vertical="center"/>
    </xf>
    <xf numFmtId="179" fontId="8" fillId="0" borderId="0" xfId="8" applyNumberFormat="1" applyFont="1" applyFill="1" applyBorder="1" applyAlignment="1">
      <alignment vertical="center"/>
    </xf>
    <xf numFmtId="180" fontId="8" fillId="0" borderId="0" xfId="8" applyNumberFormat="1" applyFont="1" applyFill="1" applyBorder="1" applyAlignment="1">
      <alignment vertical="center"/>
    </xf>
    <xf numFmtId="179" fontId="8" fillId="0" borderId="2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15" xfId="0" applyNumberFormat="1" applyFont="1" applyFill="1" applyBorder="1" applyAlignment="1">
      <alignment horizontal="right" vertical="center"/>
    </xf>
    <xf numFmtId="38" fontId="2" fillId="0" borderId="20" xfId="8" applyFont="1" applyFill="1" applyBorder="1" applyAlignment="1">
      <alignment vertical="center"/>
    </xf>
    <xf numFmtId="38" fontId="2" fillId="0" borderId="21" xfId="8" applyFont="1" applyFill="1" applyBorder="1" applyAlignment="1">
      <alignment vertical="center"/>
    </xf>
    <xf numFmtId="38" fontId="15" fillId="0" borderId="21" xfId="8" applyFont="1" applyFill="1" applyBorder="1" applyAlignment="1">
      <alignment vertical="center"/>
    </xf>
    <xf numFmtId="38" fontId="15" fillId="0" borderId="0" xfId="8" applyFont="1" applyFill="1" applyBorder="1" applyAlignment="1">
      <alignment vertical="center"/>
    </xf>
    <xf numFmtId="38" fontId="2" fillId="0" borderId="7" xfId="8" applyFont="1" applyFill="1" applyBorder="1" applyAlignment="1">
      <alignment vertical="center"/>
    </xf>
    <xf numFmtId="179" fontId="8" fillId="0" borderId="0" xfId="29" applyNumberFormat="1" applyFont="1" applyFill="1" applyAlignment="1">
      <alignment vertical="center"/>
    </xf>
    <xf numFmtId="179" fontId="8" fillId="0" borderId="0" xfId="29" applyNumberFormat="1" applyFont="1" applyFill="1" applyAlignment="1">
      <alignment horizontal="right" vertical="center"/>
    </xf>
    <xf numFmtId="179" fontId="8" fillId="0" borderId="7" xfId="29" applyNumberFormat="1" applyFont="1" applyFill="1" applyBorder="1" applyAlignment="1">
      <alignment horizontal="right" vertical="center"/>
    </xf>
    <xf numFmtId="179" fontId="8" fillId="0" borderId="0" xfId="29" applyNumberFormat="1" applyFont="1" applyFill="1" applyBorder="1" applyAlignment="1">
      <alignment vertical="center"/>
    </xf>
    <xf numFmtId="179" fontId="8" fillId="0" borderId="25" xfId="29" applyNumberFormat="1" applyFont="1" applyFill="1" applyBorder="1" applyAlignment="1">
      <alignment vertical="center"/>
    </xf>
    <xf numFmtId="179" fontId="8" fillId="0" borderId="0" xfId="29" applyNumberFormat="1" applyFont="1" applyFill="1" applyBorder="1" applyAlignment="1">
      <alignment horizontal="right" vertical="center"/>
    </xf>
    <xf numFmtId="179" fontId="8" fillId="0" borderId="25" xfId="29" applyNumberFormat="1" applyFont="1" applyFill="1" applyBorder="1" applyAlignment="1">
      <alignment horizontal="right" vertical="center"/>
    </xf>
    <xf numFmtId="182" fontId="20" fillId="0" borderId="15" xfId="0" applyNumberFormat="1" applyFont="1" applyFill="1" applyBorder="1" applyAlignment="1">
      <alignment vertical="center"/>
    </xf>
    <xf numFmtId="182" fontId="20" fillId="0" borderId="7" xfId="0" applyNumberFormat="1" applyFont="1" applyFill="1" applyBorder="1" applyAlignment="1">
      <alignment vertical="center"/>
    </xf>
    <xf numFmtId="178" fontId="20" fillId="0" borderId="7" xfId="6" applyNumberFormat="1" applyFont="1" applyFill="1" applyBorder="1" applyAlignment="1">
      <alignment vertical="center"/>
    </xf>
    <xf numFmtId="182" fontId="20" fillId="0" borderId="21" xfId="6" applyNumberFormat="1" applyFont="1" applyFill="1" applyBorder="1" applyAlignment="1">
      <alignment horizontal="right" vertical="center"/>
    </xf>
    <xf numFmtId="182" fontId="20" fillId="0" borderId="0" xfId="6" applyNumberFormat="1" applyFont="1" applyFill="1" applyAlignment="1">
      <alignment horizontal="right" vertical="center"/>
    </xf>
    <xf numFmtId="183" fontId="20" fillId="0" borderId="0" xfId="6" applyNumberFormat="1" applyFont="1" applyFill="1" applyBorder="1" applyAlignment="1">
      <alignment horizontal="right" vertical="center"/>
    </xf>
    <xf numFmtId="183" fontId="6" fillId="0" borderId="15" xfId="6" applyNumberFormat="1" applyFont="1" applyFill="1" applyBorder="1" applyAlignment="1">
      <alignment horizontal="right" vertical="center"/>
    </xf>
    <xf numFmtId="183" fontId="6" fillId="0" borderId="7" xfId="6" applyNumberFormat="1" applyFont="1" applyFill="1" applyBorder="1" applyAlignment="1">
      <alignment horizontal="right" vertical="center"/>
    </xf>
    <xf numFmtId="178" fontId="29" fillId="0" borderId="11" xfId="28" applyNumberFormat="1" applyFont="1" applyFill="1" applyBorder="1" applyAlignment="1">
      <alignment horizontal="right" vertical="center"/>
    </xf>
    <xf numFmtId="178" fontId="29" fillId="0" borderId="0" xfId="28" applyNumberFormat="1" applyFont="1" applyFill="1" applyBorder="1" applyAlignment="1">
      <alignment horizontal="right" vertical="center"/>
    </xf>
    <xf numFmtId="179" fontId="29" fillId="0" borderId="20" xfId="28" applyNumberFormat="1" applyFont="1" applyFill="1" applyBorder="1">
      <alignment vertical="center"/>
    </xf>
    <xf numFmtId="179" fontId="29" fillId="0" borderId="21" xfId="28" applyNumberFormat="1" applyFont="1" applyFill="1" applyBorder="1">
      <alignment vertical="center"/>
    </xf>
    <xf numFmtId="3" fontId="20" fillId="0" borderId="0" xfId="26" applyNumberFormat="1" applyFont="1" applyFill="1" applyBorder="1" applyAlignment="1">
      <alignment vertical="center"/>
    </xf>
    <xf numFmtId="38" fontId="20" fillId="0" borderId="0" xfId="6" applyFont="1" applyFill="1" applyBorder="1" applyAlignment="1">
      <alignment vertical="center"/>
    </xf>
    <xf numFmtId="179" fontId="20" fillId="0" borderId="0" xfId="26" applyNumberFormat="1" applyFont="1" applyFill="1" applyBorder="1" applyAlignment="1">
      <alignment vertical="center"/>
    </xf>
    <xf numFmtId="0" fontId="24" fillId="0" borderId="0" xfId="26" applyFont="1" applyFill="1" applyBorder="1" applyAlignment="1">
      <alignment vertical="center"/>
    </xf>
    <xf numFmtId="179" fontId="24" fillId="0" borderId="0" xfId="26" applyNumberFormat="1" applyFont="1" applyFill="1" applyBorder="1" applyAlignment="1">
      <alignment vertical="center"/>
    </xf>
    <xf numFmtId="179" fontId="24" fillId="0" borderId="4" xfId="26" applyNumberFormat="1" applyFont="1" applyFill="1" applyBorder="1" applyAlignment="1">
      <alignment vertical="center"/>
    </xf>
    <xf numFmtId="0" fontId="6" fillId="0" borderId="0" xfId="28" applyFont="1" applyFill="1" applyAlignment="1">
      <alignment horizontal="right" vertical="center"/>
    </xf>
    <xf numFmtId="0" fontId="6" fillId="0" borderId="0" xfId="26" applyFont="1" applyFill="1" applyAlignment="1">
      <alignment vertical="center"/>
    </xf>
    <xf numFmtId="0" fontId="8" fillId="0" borderId="0" xfId="26" applyFont="1" applyFill="1"/>
    <xf numFmtId="182" fontId="20" fillId="0" borderId="0" xfId="26" applyNumberFormat="1" applyFont="1" applyFill="1" applyBorder="1" applyAlignment="1">
      <alignment vertical="center"/>
    </xf>
    <xf numFmtId="182" fontId="20" fillId="0" borderId="0" xfId="26" applyNumberFormat="1" applyFont="1" applyFill="1" applyBorder="1" applyAlignment="1">
      <alignment horizontal="right" vertical="center"/>
    </xf>
    <xf numFmtId="0" fontId="6" fillId="0" borderId="0" xfId="26" applyFont="1" applyFill="1"/>
    <xf numFmtId="0" fontId="6" fillId="0" borderId="0" xfId="26" applyFont="1" applyFill="1" applyAlignment="1">
      <alignment horizontal="right"/>
    </xf>
    <xf numFmtId="0" fontId="8" fillId="0" borderId="11" xfId="26" applyFont="1" applyFill="1" applyBorder="1"/>
    <xf numFmtId="182" fontId="6" fillId="0" borderId="0" xfId="26" applyNumberFormat="1" applyFont="1" applyFill="1" applyBorder="1" applyAlignment="1">
      <alignment vertical="center"/>
    </xf>
    <xf numFmtId="182" fontId="6" fillId="0" borderId="0" xfId="26" applyNumberFormat="1" applyFont="1" applyFill="1" applyBorder="1" applyAlignment="1">
      <alignment horizontal="right" vertical="center"/>
    </xf>
    <xf numFmtId="0" fontId="8" fillId="0" borderId="0" xfId="26" applyFont="1" applyFill="1" applyBorder="1"/>
    <xf numFmtId="3" fontId="6" fillId="0" borderId="0" xfId="0" applyNumberFormat="1" applyFont="1" applyFill="1" applyAlignment="1">
      <alignment vertical="center"/>
    </xf>
    <xf numFmtId="3" fontId="6" fillId="0" borderId="7" xfId="0" applyNumberFormat="1" applyFont="1" applyFill="1" applyBorder="1" applyAlignment="1">
      <alignment vertical="center"/>
    </xf>
    <xf numFmtId="3" fontId="6" fillId="0" borderId="7" xfId="26" applyNumberFormat="1" applyFont="1" applyFill="1" applyBorder="1" applyAlignment="1">
      <alignment vertical="center"/>
    </xf>
    <xf numFmtId="3" fontId="6" fillId="0" borderId="7" xfId="26" applyNumberFormat="1" applyFont="1" applyFill="1" applyBorder="1" applyAlignment="1">
      <alignment horizontal="right" vertical="center"/>
    </xf>
    <xf numFmtId="0" fontId="8" fillId="0" borderId="7" xfId="26" applyFont="1" applyFill="1" applyBorder="1"/>
    <xf numFmtId="0" fontId="6" fillId="0" borderId="11" xfId="26" applyFont="1" applyFill="1" applyBorder="1"/>
    <xf numFmtId="3" fontId="6" fillId="0" borderId="4" xfId="26" applyNumberFormat="1" applyFont="1" applyFill="1" applyBorder="1" applyAlignment="1">
      <alignment horizontal="right" vertical="center"/>
    </xf>
    <xf numFmtId="3" fontId="6" fillId="0" borderId="0" xfId="8" applyNumberFormat="1" applyFont="1" applyFill="1" applyAlignment="1">
      <alignment vertical="center"/>
    </xf>
    <xf numFmtId="3" fontId="6" fillId="0" borderId="0" xfId="8" applyNumberFormat="1" applyFont="1" applyFill="1" applyAlignment="1">
      <alignment horizontal="right" vertical="center"/>
    </xf>
    <xf numFmtId="179" fontId="8" fillId="0" borderId="0" xfId="26" applyNumberFormat="1" applyFont="1" applyFill="1" applyBorder="1"/>
    <xf numFmtId="179" fontId="8" fillId="0" borderId="0" xfId="26" applyNumberFormat="1" applyFont="1" applyFill="1" applyBorder="1" applyAlignment="1">
      <alignment horizontal="right"/>
    </xf>
    <xf numFmtId="3" fontId="20" fillId="0" borderId="0" xfId="8" applyNumberFormat="1" applyFont="1" applyFill="1" applyBorder="1" applyAlignment="1">
      <alignment vertical="center"/>
    </xf>
    <xf numFmtId="179" fontId="8" fillId="0" borderId="26" xfId="17" quotePrefix="1" applyNumberFormat="1" applyFont="1" applyFill="1" applyBorder="1" applyAlignment="1">
      <alignment horizontal="right" vertical="center"/>
    </xf>
    <xf numFmtId="179" fontId="20" fillId="0" borderId="4" xfId="17" quotePrefix="1" applyNumberFormat="1" applyFont="1" applyFill="1" applyBorder="1" applyAlignment="1">
      <alignment horizontal="right" vertical="center"/>
    </xf>
    <xf numFmtId="0" fontId="20" fillId="0" borderId="4" xfId="17" quotePrefix="1" applyNumberFormat="1" applyFont="1" applyFill="1" applyBorder="1" applyAlignment="1">
      <alignment horizontal="right" vertical="center"/>
    </xf>
    <xf numFmtId="179" fontId="8" fillId="0" borderId="4" xfId="17" quotePrefix="1" applyNumberFormat="1" applyFont="1" applyFill="1" applyBorder="1" applyAlignment="1">
      <alignment horizontal="right" vertical="center"/>
    </xf>
    <xf numFmtId="179" fontId="20" fillId="0" borderId="10" xfId="17" quotePrefix="1" applyNumberFormat="1" applyFont="1" applyFill="1" applyBorder="1" applyAlignment="1">
      <alignment horizontal="right" vertical="center"/>
    </xf>
    <xf numFmtId="3" fontId="35" fillId="0" borderId="11" xfId="0" quotePrefix="1" applyNumberFormat="1" applyFont="1" applyFill="1" applyBorder="1" applyAlignment="1">
      <alignment horizontal="right"/>
    </xf>
    <xf numFmtId="38" fontId="2" fillId="0" borderId="0" xfId="8" applyFont="1" applyFill="1" applyBorder="1" applyAlignment="1"/>
    <xf numFmtId="38" fontId="2" fillId="0" borderId="4" xfId="8" applyFont="1" applyFill="1" applyBorder="1" applyAlignment="1"/>
    <xf numFmtId="3" fontId="35" fillId="0" borderId="15" xfId="0" quotePrefix="1" applyNumberFormat="1" applyFont="1" applyFill="1" applyBorder="1" applyAlignment="1">
      <alignment horizontal="right"/>
    </xf>
    <xf numFmtId="38" fontId="2" fillId="0" borderId="7" xfId="8" applyFont="1" applyFill="1" applyBorder="1" applyAlignment="1"/>
    <xf numFmtId="38" fontId="2" fillId="0" borderId="10" xfId="8" applyFont="1" applyFill="1" applyBorder="1" applyAlignment="1"/>
    <xf numFmtId="3" fontId="35" fillId="0" borderId="0" xfId="0" applyNumberFormat="1" applyFont="1" applyFill="1" applyBorder="1"/>
    <xf numFmtId="3" fontId="35" fillId="0" borderId="4" xfId="0" applyNumberFormat="1" applyFont="1" applyFill="1" applyBorder="1"/>
    <xf numFmtId="3" fontId="8" fillId="0" borderId="11" xfId="0" quotePrefix="1" applyNumberFormat="1" applyFont="1" applyFill="1" applyBorder="1" applyAlignment="1">
      <alignment horizontal="right"/>
    </xf>
    <xf numFmtId="3" fontId="8" fillId="0" borderId="0" xfId="0" applyNumberFormat="1" applyFont="1" applyFill="1" applyBorder="1"/>
    <xf numFmtId="3" fontId="1" fillId="0" borderId="11" xfId="13" quotePrefix="1" applyNumberFormat="1" applyFont="1" applyFill="1" applyBorder="1" applyAlignment="1">
      <alignment horizontal="right"/>
    </xf>
    <xf numFmtId="3" fontId="1" fillId="0" borderId="0" xfId="13" quotePrefix="1" applyNumberFormat="1" applyFont="1" applyFill="1" applyBorder="1" applyAlignment="1">
      <alignment horizontal="right"/>
    </xf>
    <xf numFmtId="3" fontId="35" fillId="0" borderId="7" xfId="0" applyNumberFormat="1" applyFont="1" applyFill="1" applyBorder="1"/>
    <xf numFmtId="3" fontId="35" fillId="0" borderId="10" xfId="0" applyNumberFormat="1" applyFont="1" applyFill="1" applyBorder="1"/>
    <xf numFmtId="176" fontId="8" fillId="0" borderId="0" xfId="0" applyNumberFormat="1" applyFont="1" applyFill="1" applyAlignment="1">
      <alignment horizontal="right" vertical="center"/>
    </xf>
    <xf numFmtId="181" fontId="8" fillId="0" borderId="0" xfId="0" applyNumberFormat="1" applyFont="1" applyFill="1" applyAlignment="1">
      <alignment horizontal="right" vertical="center"/>
    </xf>
    <xf numFmtId="191" fontId="8" fillId="0" borderId="0" xfId="0" applyNumberFormat="1" applyFont="1" applyFill="1" applyAlignment="1">
      <alignment horizontal="right" vertical="center"/>
    </xf>
    <xf numFmtId="176" fontId="8" fillId="0" borderId="21" xfId="0" applyNumberFormat="1" applyFont="1" applyFill="1" applyBorder="1" applyAlignment="1">
      <alignment vertical="center"/>
    </xf>
    <xf numFmtId="181" fontId="8" fillId="0" borderId="21" xfId="0" applyNumberFormat="1" applyFont="1" applyFill="1" applyBorder="1" applyAlignment="1">
      <alignment vertical="center"/>
    </xf>
    <xf numFmtId="191" fontId="8" fillId="0" borderId="21" xfId="0" applyNumberFormat="1" applyFont="1" applyFill="1" applyBorder="1" applyAlignment="1">
      <alignment vertical="center"/>
    </xf>
    <xf numFmtId="176" fontId="8" fillId="0" borderId="7" xfId="0" applyNumberFormat="1" applyFont="1" applyFill="1" applyBorder="1" applyAlignment="1">
      <alignment vertical="center"/>
    </xf>
    <xf numFmtId="181" fontId="8" fillId="0" borderId="7" xfId="0" applyNumberFormat="1" applyFont="1" applyFill="1" applyBorder="1" applyAlignment="1">
      <alignment vertical="center"/>
    </xf>
    <xf numFmtId="191" fontId="8" fillId="0" borderId="7" xfId="0" applyNumberFormat="1" applyFont="1" applyFill="1" applyBorder="1" applyAlignment="1">
      <alignment vertical="center"/>
    </xf>
    <xf numFmtId="38" fontId="6" fillId="0" borderId="0" xfId="6" applyFont="1" applyFill="1" applyAlignment="1">
      <alignment horizontal="right" vertical="center"/>
    </xf>
    <xf numFmtId="38" fontId="6" fillId="0" borderId="0" xfId="6" applyFont="1" applyFill="1" applyBorder="1" applyAlignment="1">
      <alignment horizontal="right" vertical="center"/>
    </xf>
    <xf numFmtId="178" fontId="6" fillId="0" borderId="20" xfId="0" applyNumberFormat="1" applyFont="1" applyFill="1" applyBorder="1" applyAlignment="1">
      <alignment vertical="center"/>
    </xf>
    <xf numFmtId="178" fontId="6" fillId="0" borderId="11" xfId="0" applyNumberFormat="1" applyFont="1" applyFill="1" applyBorder="1" applyAlignment="1">
      <alignment vertical="center"/>
    </xf>
    <xf numFmtId="178" fontId="6" fillId="0" borderId="15" xfId="0" applyNumberFormat="1" applyFont="1" applyFill="1" applyBorder="1" applyAlignment="1">
      <alignment vertical="center"/>
    </xf>
    <xf numFmtId="178" fontId="20" fillId="0" borderId="27" xfId="0" applyNumberFormat="1" applyFont="1" applyFill="1" applyBorder="1" applyAlignment="1">
      <alignment vertical="center"/>
    </xf>
    <xf numFmtId="38" fontId="6" fillId="0" borderId="0" xfId="6" applyFont="1" applyFill="1" applyAlignment="1">
      <alignment vertical="top"/>
    </xf>
    <xf numFmtId="38" fontId="6" fillId="0" borderId="7" xfId="6" quotePrefix="1" applyFont="1" applyFill="1" applyBorder="1" applyAlignment="1">
      <alignment horizontal="right" vertical="center"/>
    </xf>
    <xf numFmtId="188" fontId="20" fillId="0" borderId="7" xfId="6" applyNumberFormat="1" applyFont="1" applyFill="1" applyBorder="1" applyAlignment="1">
      <alignment vertical="center"/>
    </xf>
    <xf numFmtId="184" fontId="20" fillId="0" borderId="7" xfId="6" applyNumberFormat="1" applyFont="1" applyFill="1" applyBorder="1" applyAlignment="1">
      <alignment vertical="center"/>
    </xf>
    <xf numFmtId="179" fontId="8" fillId="0" borderId="7" xfId="0" applyNumberFormat="1" applyFont="1" applyFill="1" applyBorder="1" applyAlignment="1">
      <alignment horizontal="right" vertical="center"/>
    </xf>
    <xf numFmtId="38" fontId="2" fillId="0" borderId="15" xfId="8" applyFont="1" applyFill="1" applyBorder="1" applyAlignment="1">
      <alignment vertical="center"/>
    </xf>
    <xf numFmtId="0" fontId="2" fillId="0" borderId="28"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22" xfId="0" applyNumberFormat="1" applyFont="1" applyFill="1" applyBorder="1" applyAlignment="1">
      <alignment horizontal="center" vertical="center"/>
    </xf>
    <xf numFmtId="38" fontId="2" fillId="0" borderId="16" xfId="6" applyFont="1" applyFill="1" applyBorder="1" applyAlignment="1">
      <alignment horizontal="center" vertical="center"/>
    </xf>
    <xf numFmtId="38" fontId="2" fillId="0" borderId="13" xfId="6" applyFont="1" applyFill="1" applyBorder="1" applyAlignment="1">
      <alignment horizontal="center" vertical="center"/>
    </xf>
    <xf numFmtId="38" fontId="2" fillId="0" borderId="17" xfId="6"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9" fillId="0" borderId="0" xfId="0" applyNumberFormat="1" applyFont="1" applyFill="1" applyAlignment="1">
      <alignment vertical="center"/>
    </xf>
    <xf numFmtId="0" fontId="9" fillId="0" borderId="0" xfId="0" applyFont="1" applyFill="1" applyAlignment="1">
      <alignment vertical="center"/>
    </xf>
    <xf numFmtId="0" fontId="6" fillId="0" borderId="0" xfId="29" applyFont="1" applyFill="1" applyAlignment="1">
      <alignment horizontal="right" wrapText="1"/>
    </xf>
    <xf numFmtId="0" fontId="2" fillId="0" borderId="24" xfId="29" applyFont="1" applyFill="1" applyBorder="1" applyAlignment="1">
      <alignment horizontal="center" vertical="center"/>
    </xf>
    <xf numFmtId="0" fontId="2" fillId="0" borderId="0" xfId="29" applyFont="1" applyFill="1" applyBorder="1" applyAlignment="1">
      <alignment horizontal="distributed" vertical="center"/>
    </xf>
    <xf numFmtId="0" fontId="2" fillId="0" borderId="7" xfId="29" applyFont="1" applyFill="1" applyBorder="1" applyAlignment="1">
      <alignment horizontal="distributed" vertical="center"/>
    </xf>
    <xf numFmtId="0" fontId="6" fillId="0" borderId="0" xfId="29" applyFont="1" applyFill="1" applyAlignment="1">
      <alignment horizontal="right"/>
    </xf>
    <xf numFmtId="0" fontId="20" fillId="0" borderId="4" xfId="0" applyFont="1" applyFill="1" applyBorder="1" applyAlignment="1">
      <alignment horizontal="right" vertical="center"/>
    </xf>
    <xf numFmtId="0" fontId="20" fillId="0" borderId="21" xfId="0" applyFont="1" applyFill="1" applyBorder="1" applyAlignment="1">
      <alignment vertical="center" shrinkToFit="1"/>
    </xf>
    <xf numFmtId="0" fontId="20" fillId="0" borderId="26" xfId="0" applyFont="1" applyFill="1" applyBorder="1" applyAlignment="1">
      <alignment vertical="center" shrinkToFit="1"/>
    </xf>
    <xf numFmtId="0" fontId="6" fillId="0" borderId="6" xfId="0" applyFont="1" applyFill="1" applyBorder="1" applyAlignment="1">
      <alignment horizontal="distributed" vertical="center" justifyLastLine="1"/>
    </xf>
    <xf numFmtId="0" fontId="6" fillId="0" borderId="30"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38" fontId="6" fillId="0" borderId="19" xfId="6" applyFont="1" applyFill="1" applyBorder="1" applyAlignment="1">
      <alignment horizontal="center" vertical="center"/>
    </xf>
    <xf numFmtId="38" fontId="6" fillId="0" borderId="24" xfId="6" applyFont="1" applyFill="1" applyBorder="1" applyAlignment="1">
      <alignment horizontal="center" vertical="center"/>
    </xf>
    <xf numFmtId="38" fontId="6" fillId="0" borderId="16" xfId="6" applyFont="1" applyFill="1" applyBorder="1" applyAlignment="1">
      <alignment horizontal="center" vertical="center"/>
    </xf>
    <xf numFmtId="0" fontId="0" fillId="0" borderId="7" xfId="0" applyFont="1" applyFill="1" applyBorder="1" applyAlignment="1">
      <alignment vertical="center"/>
    </xf>
    <xf numFmtId="0" fontId="0" fillId="0" borderId="7" xfId="0" applyFill="1" applyBorder="1" applyAlignment="1">
      <alignment vertical="center"/>
    </xf>
    <xf numFmtId="0" fontId="1" fillId="0" borderId="7" xfId="0" applyFont="1" applyFill="1" applyBorder="1" applyAlignment="1">
      <alignment vertical="center"/>
    </xf>
    <xf numFmtId="0" fontId="9" fillId="0" borderId="0" xfId="0" applyFont="1" applyFill="1" applyBorder="1" applyAlignment="1">
      <alignment vertical="center"/>
    </xf>
    <xf numFmtId="38" fontId="6" fillId="0" borderId="17" xfId="6" applyFont="1" applyFill="1" applyBorder="1" applyAlignment="1">
      <alignment horizontal="center" vertical="center"/>
    </xf>
    <xf numFmtId="0" fontId="6" fillId="0" borderId="1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4" xfId="0" applyFont="1" applyFill="1" applyBorder="1" applyAlignment="1">
      <alignment horizontal="center" vertical="center"/>
    </xf>
    <xf numFmtId="0" fontId="20" fillId="0" borderId="19" xfId="26" applyFont="1" applyFill="1" applyBorder="1" applyAlignment="1">
      <alignment horizontal="center" vertical="center" shrinkToFit="1"/>
    </xf>
    <xf numFmtId="0" fontId="20" fillId="0" borderId="24" xfId="26" applyFont="1" applyFill="1" applyBorder="1" applyAlignment="1">
      <alignment horizontal="center" vertical="center" shrinkToFit="1"/>
    </xf>
    <xf numFmtId="0" fontId="6" fillId="0" borderId="6" xfId="0" applyFont="1" applyFill="1" applyBorder="1" applyAlignment="1">
      <alignment horizontal="left"/>
    </xf>
    <xf numFmtId="0" fontId="6" fillId="0" borderId="0" xfId="0" applyFont="1" applyFill="1" applyAlignment="1">
      <alignment horizontal="left"/>
    </xf>
    <xf numFmtId="0" fontId="6" fillId="0" borderId="19" xfId="26" applyFont="1" applyFill="1" applyBorder="1" applyAlignment="1">
      <alignment horizontal="center" vertical="center" shrinkToFit="1"/>
    </xf>
    <xf numFmtId="0" fontId="6" fillId="0" borderId="24" xfId="26" applyFont="1" applyFill="1" applyBorder="1" applyAlignment="1">
      <alignment horizontal="center" vertical="center" shrinkToFit="1"/>
    </xf>
    <xf numFmtId="0" fontId="6" fillId="0" borderId="16" xfId="26" applyFont="1" applyFill="1" applyBorder="1" applyAlignment="1">
      <alignment horizontal="center" vertical="center" shrinkToFit="1"/>
    </xf>
    <xf numFmtId="3" fontId="19" fillId="0" borderId="16" xfId="26" applyNumberFormat="1" applyFont="1" applyFill="1" applyBorder="1" applyAlignment="1">
      <alignment horizontal="center" vertical="center"/>
    </xf>
    <xf numFmtId="0" fontId="6" fillId="0" borderId="13" xfId="28" applyFont="1" applyFill="1" applyBorder="1" applyAlignment="1">
      <alignment horizontal="center" vertical="center"/>
    </xf>
    <xf numFmtId="179" fontId="53" fillId="0" borderId="19" xfId="26" applyNumberFormat="1" applyFont="1" applyFill="1" applyBorder="1" applyAlignment="1">
      <alignment horizontal="center" vertical="center" shrinkToFit="1"/>
    </xf>
    <xf numFmtId="179" fontId="53" fillId="0" borderId="24" xfId="26" applyNumberFormat="1" applyFont="1" applyFill="1" applyBorder="1" applyAlignment="1">
      <alignment horizontal="center" vertical="center" shrinkToFit="1"/>
    </xf>
    <xf numFmtId="179" fontId="48" fillId="0" borderId="19" xfId="26" applyNumberFormat="1" applyFont="1" applyFill="1" applyBorder="1" applyAlignment="1">
      <alignment horizontal="center" vertical="center" shrinkToFit="1"/>
    </xf>
    <xf numFmtId="179" fontId="48" fillId="0" borderId="24" xfId="26" applyNumberFormat="1" applyFont="1" applyFill="1" applyBorder="1" applyAlignment="1">
      <alignment horizontal="center" vertical="center" shrinkToFit="1"/>
    </xf>
    <xf numFmtId="179" fontId="48" fillId="0" borderId="16" xfId="26" applyNumberFormat="1" applyFont="1" applyFill="1" applyBorder="1" applyAlignment="1">
      <alignment horizontal="center" vertical="center" shrinkToFit="1"/>
    </xf>
    <xf numFmtId="3" fontId="48" fillId="0" borderId="16" xfId="26" applyNumberFormat="1" applyFont="1" applyFill="1" applyBorder="1" applyAlignment="1">
      <alignment horizontal="center" vertical="center"/>
    </xf>
    <xf numFmtId="0" fontId="48" fillId="0" borderId="13" xfId="28" applyFont="1" applyFill="1" applyBorder="1" applyAlignment="1">
      <alignment horizontal="center" vertical="center"/>
    </xf>
    <xf numFmtId="179" fontId="20" fillId="0" borderId="19" xfId="26" applyNumberFormat="1" applyFont="1" applyFill="1" applyBorder="1" applyAlignment="1">
      <alignment horizontal="center" vertical="center" shrinkToFit="1"/>
    </xf>
    <xf numFmtId="179" fontId="20" fillId="0" borderId="24" xfId="26" applyNumberFormat="1" applyFont="1" applyFill="1" applyBorder="1" applyAlignment="1">
      <alignment horizontal="center" vertical="center" shrinkToFit="1"/>
    </xf>
    <xf numFmtId="179" fontId="6" fillId="0" borderId="19" xfId="26" applyNumberFormat="1" applyFont="1" applyFill="1" applyBorder="1" applyAlignment="1">
      <alignment horizontal="center" vertical="center" shrinkToFit="1"/>
    </xf>
    <xf numFmtId="179" fontId="6" fillId="0" borderId="16" xfId="26" applyNumberFormat="1" applyFont="1" applyFill="1" applyBorder="1" applyAlignment="1">
      <alignment horizontal="center" vertical="center" shrinkToFit="1"/>
    </xf>
    <xf numFmtId="179" fontId="6" fillId="0" borderId="24" xfId="26" applyNumberFormat="1" applyFont="1" applyFill="1" applyBorder="1" applyAlignment="1">
      <alignment horizontal="center" vertical="center" shrinkToFit="1"/>
    </xf>
    <xf numFmtId="0" fontId="6" fillId="0" borderId="7" xfId="26" applyFont="1" applyFill="1" applyBorder="1" applyAlignment="1">
      <alignment horizontal="right"/>
    </xf>
    <xf numFmtId="49" fontId="19" fillId="0" borderId="31" xfId="17" applyNumberFormat="1" applyFont="1" applyFill="1" applyBorder="1" applyAlignment="1">
      <alignment horizontal="center" vertical="center"/>
    </xf>
    <xf numFmtId="49" fontId="19" fillId="0" borderId="32" xfId="17" applyNumberFormat="1" applyFont="1" applyFill="1" applyBorder="1" applyAlignment="1">
      <alignment horizontal="center" vertical="center"/>
    </xf>
    <xf numFmtId="49" fontId="12" fillId="0" borderId="31" xfId="17" applyNumberFormat="1" applyFont="1" applyFill="1" applyBorder="1" applyAlignment="1">
      <alignment horizontal="center" vertical="center" justifyLastLine="1"/>
    </xf>
    <xf numFmtId="49" fontId="12" fillId="0" borderId="32" xfId="17" applyNumberFormat="1" applyFont="1" applyFill="1" applyBorder="1" applyAlignment="1">
      <alignment horizontal="center" vertical="center" justifyLastLine="1"/>
    </xf>
    <xf numFmtId="49" fontId="2" fillId="0" borderId="31" xfId="17" applyNumberFormat="1" applyFont="1" applyFill="1" applyBorder="1" applyAlignment="1">
      <alignment horizontal="center" vertical="center"/>
    </xf>
    <xf numFmtId="49" fontId="2" fillId="0" borderId="32" xfId="17"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32" xfId="0" applyNumberFormat="1" applyFont="1" applyFill="1" applyBorder="1" applyAlignment="1">
      <alignment horizontal="right" vertical="center"/>
    </xf>
    <xf numFmtId="179" fontId="2" fillId="0" borderId="31" xfId="17" applyNumberFormat="1" applyFont="1" applyFill="1" applyBorder="1" applyAlignment="1">
      <alignment horizontal="right" vertical="center"/>
    </xf>
    <xf numFmtId="179" fontId="2" fillId="0" borderId="32" xfId="17" applyNumberFormat="1" applyFont="1" applyFill="1" applyBorder="1" applyAlignment="1">
      <alignment horizontal="right" vertical="center"/>
    </xf>
    <xf numFmtId="49" fontId="8" fillId="0" borderId="31" xfId="17" applyNumberFormat="1" applyFont="1" applyFill="1" applyBorder="1" applyAlignment="1">
      <alignment horizontal="center" vertical="center"/>
    </xf>
    <xf numFmtId="49" fontId="8" fillId="0" borderId="32" xfId="17" applyNumberFormat="1" applyFont="1" applyFill="1" applyBorder="1" applyAlignment="1">
      <alignment horizontal="center" vertical="center"/>
    </xf>
    <xf numFmtId="178" fontId="2" fillId="0" borderId="31" xfId="17" applyNumberFormat="1" applyFont="1" applyFill="1" applyBorder="1" applyAlignment="1">
      <alignment horizontal="right" vertical="center"/>
    </xf>
    <xf numFmtId="178" fontId="2" fillId="0" borderId="32" xfId="17" applyNumberFormat="1" applyFont="1" applyFill="1" applyBorder="1" applyAlignment="1">
      <alignment horizontal="right" vertical="center"/>
    </xf>
    <xf numFmtId="49" fontId="16" fillId="0" borderId="31" xfId="17" applyNumberFormat="1" applyFont="1" applyFill="1" applyBorder="1" applyAlignment="1">
      <alignment horizontal="center" vertical="center"/>
    </xf>
    <xf numFmtId="49" fontId="16" fillId="0" borderId="32" xfId="17" applyNumberFormat="1" applyFont="1" applyFill="1" applyBorder="1" applyAlignment="1">
      <alignment horizontal="center" vertical="center"/>
    </xf>
    <xf numFmtId="178" fontId="16" fillId="0" borderId="31" xfId="17" applyNumberFormat="1" applyFont="1" applyFill="1" applyBorder="1" applyAlignment="1">
      <alignment horizontal="right" vertical="center"/>
    </xf>
    <xf numFmtId="178" fontId="16" fillId="0" borderId="32" xfId="17" applyNumberFormat="1" applyFont="1" applyFill="1" applyBorder="1" applyAlignment="1">
      <alignment horizontal="right" vertical="center"/>
    </xf>
    <xf numFmtId="178" fontId="8" fillId="0" borderId="31" xfId="17" applyNumberFormat="1" applyFont="1" applyFill="1" applyBorder="1" applyAlignment="1">
      <alignment horizontal="right" vertical="center"/>
    </xf>
    <xf numFmtId="178" fontId="8" fillId="0" borderId="32" xfId="17" applyNumberFormat="1" applyFont="1" applyFill="1" applyBorder="1" applyAlignment="1">
      <alignment horizontal="right" vertical="center"/>
    </xf>
    <xf numFmtId="179" fontId="8" fillId="0" borderId="33" xfId="0" applyNumberFormat="1" applyFont="1" applyFill="1" applyBorder="1" applyAlignment="1">
      <alignment horizontal="right" vertical="center"/>
    </xf>
    <xf numFmtId="189" fontId="2" fillId="0" borderId="31" xfId="17" applyNumberFormat="1" applyFont="1" applyFill="1" applyBorder="1" applyAlignment="1">
      <alignment horizontal="right" vertical="center"/>
    </xf>
    <xf numFmtId="189" fontId="2" fillId="0" borderId="32" xfId="17" applyNumberFormat="1" applyFont="1" applyFill="1" applyBorder="1" applyAlignment="1">
      <alignment horizontal="right" vertical="center"/>
    </xf>
    <xf numFmtId="192" fontId="2" fillId="0" borderId="31" xfId="17" applyNumberFormat="1" applyFont="1" applyFill="1" applyBorder="1" applyAlignment="1">
      <alignment horizontal="right" vertical="center"/>
    </xf>
    <xf numFmtId="192" fontId="2" fillId="0" borderId="32" xfId="17" applyNumberFormat="1" applyFont="1" applyFill="1" applyBorder="1" applyAlignment="1">
      <alignment horizontal="right" vertical="center"/>
    </xf>
    <xf numFmtId="49" fontId="19" fillId="0" borderId="7" xfId="17" applyNumberFormat="1" applyFont="1" applyFill="1" applyBorder="1" applyAlignment="1">
      <alignment horizontal="right"/>
    </xf>
    <xf numFmtId="192" fontId="8" fillId="0" borderId="31" xfId="17" applyNumberFormat="1" applyFont="1" applyFill="1" applyBorder="1" applyAlignment="1">
      <alignment vertical="center"/>
    </xf>
    <xf numFmtId="192" fontId="8" fillId="0" borderId="32" xfId="17" applyNumberFormat="1" applyFont="1" applyFill="1" applyBorder="1" applyAlignment="1">
      <alignment vertical="center"/>
    </xf>
    <xf numFmtId="189" fontId="8" fillId="0" borderId="31" xfId="17" applyNumberFormat="1" applyFont="1" applyFill="1" applyBorder="1" applyAlignment="1">
      <alignment horizontal="right" vertical="center"/>
    </xf>
    <xf numFmtId="189" fontId="8" fillId="0" borderId="32" xfId="17" applyNumberFormat="1" applyFont="1" applyFill="1" applyBorder="1" applyAlignment="1">
      <alignment horizontal="right" vertical="center"/>
    </xf>
    <xf numFmtId="192" fontId="8" fillId="0" borderId="31" xfId="17" applyNumberFormat="1" applyFont="1" applyFill="1" applyBorder="1" applyAlignment="1">
      <alignment horizontal="right" vertical="center"/>
    </xf>
    <xf numFmtId="192" fontId="8" fillId="0" borderId="32" xfId="17" applyNumberFormat="1" applyFont="1" applyFill="1" applyBorder="1" applyAlignment="1">
      <alignment horizontal="right" vertical="center"/>
    </xf>
    <xf numFmtId="189" fontId="16" fillId="0" borderId="31" xfId="17" applyNumberFormat="1" applyFont="1" applyFill="1" applyBorder="1" applyAlignment="1">
      <alignment horizontal="right" vertical="center"/>
    </xf>
    <xf numFmtId="189" fontId="16" fillId="0" borderId="32" xfId="17" applyNumberFormat="1" applyFont="1" applyFill="1" applyBorder="1" applyAlignment="1">
      <alignment horizontal="right" vertical="center"/>
    </xf>
    <xf numFmtId="192" fontId="2" fillId="0" borderId="31" xfId="17" applyNumberFormat="1" applyFont="1" applyFill="1" applyBorder="1" applyAlignment="1">
      <alignment vertical="center"/>
    </xf>
    <xf numFmtId="192" fontId="2" fillId="0" borderId="32" xfId="17" applyNumberFormat="1" applyFont="1" applyFill="1" applyBorder="1" applyAlignment="1">
      <alignment vertical="center"/>
    </xf>
    <xf numFmtId="179" fontId="10" fillId="0" borderId="31" xfId="17" applyNumberFormat="1" applyFont="1" applyFill="1" applyBorder="1" applyAlignment="1">
      <alignment vertical="center"/>
    </xf>
    <xf numFmtId="179" fontId="10" fillId="0" borderId="32" xfId="17" applyNumberFormat="1" applyFont="1" applyFill="1" applyBorder="1" applyAlignment="1">
      <alignment vertical="center"/>
    </xf>
    <xf numFmtId="49" fontId="6" fillId="0" borderId="31" xfId="17" applyNumberFormat="1" applyFont="1" applyFill="1" applyBorder="1" applyAlignment="1">
      <alignment horizontal="center" vertical="center"/>
    </xf>
    <xf numFmtId="0" fontId="1" fillId="0" borderId="32" xfId="0" applyFont="1" applyFill="1" applyBorder="1"/>
    <xf numFmtId="179" fontId="10" fillId="0" borderId="33" xfId="17" applyNumberFormat="1" applyFont="1" applyFill="1" applyBorder="1" applyAlignment="1">
      <alignment vertical="center"/>
    </xf>
    <xf numFmtId="179" fontId="10" fillId="0" borderId="31" xfId="6" applyNumberFormat="1" applyFont="1" applyFill="1" applyBorder="1" applyAlignment="1">
      <alignment vertical="center"/>
    </xf>
    <xf numFmtId="179" fontId="10" fillId="0" borderId="32" xfId="6" applyNumberFormat="1" applyFont="1" applyFill="1" applyBorder="1" applyAlignment="1">
      <alignment vertical="center"/>
    </xf>
    <xf numFmtId="49" fontId="6" fillId="0" borderId="32" xfId="17" applyNumberFormat="1" applyFont="1" applyFill="1" applyBorder="1" applyAlignment="1">
      <alignment horizontal="center" vertical="center"/>
    </xf>
    <xf numFmtId="49" fontId="20" fillId="0" borderId="33" xfId="17" applyNumberFormat="1" applyFont="1" applyFill="1" applyBorder="1" applyAlignment="1">
      <alignment horizontal="distributed" vertical="center" justifyLastLine="1"/>
    </xf>
    <xf numFmtId="49" fontId="6" fillId="0" borderId="33" xfId="17" applyNumberFormat="1" applyFont="1" applyFill="1" applyBorder="1" applyAlignment="1">
      <alignment horizontal="center" vertical="center"/>
    </xf>
    <xf numFmtId="49" fontId="6" fillId="0" borderId="33" xfId="17" applyNumberFormat="1" applyFont="1" applyFill="1" applyBorder="1" applyAlignment="1">
      <alignment horizontal="distributed" vertical="center" justifyLastLine="1"/>
    </xf>
    <xf numFmtId="49" fontId="16" fillId="0" borderId="7" xfId="17" applyNumberFormat="1" applyFont="1" applyFill="1" applyBorder="1" applyAlignment="1">
      <alignment horizontal="right"/>
    </xf>
    <xf numFmtId="0" fontId="16" fillId="0" borderId="16" xfId="17" applyNumberFormat="1" applyFont="1" applyFill="1" applyBorder="1" applyAlignment="1">
      <alignment horizontal="center" vertical="center"/>
    </xf>
    <xf numFmtId="0" fontId="2" fillId="0" borderId="17" xfId="24" applyNumberFormat="1" applyFont="1" applyFill="1" applyBorder="1" applyAlignment="1">
      <alignment horizontal="center" vertical="center"/>
    </xf>
    <xf numFmtId="0" fontId="2" fillId="0" borderId="19" xfId="24" applyNumberFormat="1" applyFont="1" applyFill="1" applyBorder="1" applyAlignment="1">
      <alignment horizontal="center" vertical="center"/>
    </xf>
    <xf numFmtId="49" fontId="16" fillId="0" borderId="16" xfId="17" applyNumberFormat="1" applyFont="1" applyFill="1" applyBorder="1" applyAlignment="1">
      <alignment horizontal="center" vertical="center"/>
    </xf>
    <xf numFmtId="0" fontId="2" fillId="0" borderId="13" xfId="24" applyFont="1" applyFill="1" applyBorder="1" applyAlignment="1"/>
    <xf numFmtId="49" fontId="16" fillId="0" borderId="17" xfId="17" applyNumberFormat="1" applyFont="1" applyFill="1" applyBorder="1" applyAlignment="1">
      <alignment horizontal="center" vertical="center"/>
    </xf>
    <xf numFmtId="0" fontId="2" fillId="0" borderId="2" xfId="24" applyFont="1" applyFill="1" applyBorder="1" applyAlignment="1"/>
    <xf numFmtId="49" fontId="16" fillId="0" borderId="16" xfId="19" applyNumberFormat="1" applyFont="1" applyFill="1" applyBorder="1" applyAlignment="1">
      <alignment horizontal="center" vertical="center"/>
    </xf>
    <xf numFmtId="0" fontId="16" fillId="0" borderId="16" xfId="19" applyNumberFormat="1" applyFont="1" applyFill="1" applyBorder="1" applyAlignment="1">
      <alignment horizontal="center" vertical="center"/>
    </xf>
    <xf numFmtId="49" fontId="16" fillId="0" borderId="17" xfId="19" applyNumberFormat="1" applyFont="1" applyFill="1" applyBorder="1" applyAlignment="1">
      <alignment horizontal="center" vertical="center"/>
    </xf>
    <xf numFmtId="189" fontId="2" fillId="0" borderId="31" xfId="17" applyNumberFormat="1" applyFont="1" applyFill="1" applyBorder="1" applyAlignment="1">
      <alignment vertical="center"/>
    </xf>
    <xf numFmtId="189" fontId="1" fillId="0" borderId="32" xfId="0" applyNumberFormat="1" applyFont="1" applyFill="1" applyBorder="1" applyAlignment="1"/>
    <xf numFmtId="49" fontId="8" fillId="0" borderId="33" xfId="17" applyNumberFormat="1" applyFont="1" applyFill="1" applyBorder="1" applyAlignment="1">
      <alignment horizontal="distributed" vertical="center" justifyLastLine="1"/>
    </xf>
    <xf numFmtId="0" fontId="2" fillId="0" borderId="7" xfId="22" applyFont="1" applyFill="1" applyBorder="1" applyAlignment="1">
      <alignment horizontal="right" vertical="center"/>
    </xf>
    <xf numFmtId="0" fontId="2" fillId="0" borderId="17" xfId="22" applyFont="1" applyFill="1" applyBorder="1" applyAlignment="1">
      <alignment horizontal="center" vertical="center" wrapText="1"/>
    </xf>
    <xf numFmtId="0" fontId="2" fillId="0" borderId="12" xfId="22" applyFont="1" applyFill="1" applyBorder="1" applyAlignment="1">
      <alignment horizontal="center" vertical="center"/>
    </xf>
    <xf numFmtId="0" fontId="2" fillId="0" borderId="17" xfId="22" applyFont="1" applyFill="1" applyBorder="1" applyAlignment="1">
      <alignment horizontal="center" vertical="center"/>
    </xf>
    <xf numFmtId="0" fontId="2" fillId="0" borderId="12" xfId="22" applyFont="1" applyFill="1" applyBorder="1" applyAlignment="1">
      <alignment horizontal="center" vertical="center" wrapText="1"/>
    </xf>
    <xf numFmtId="0" fontId="2" fillId="0" borderId="19" xfId="22" applyFont="1" applyFill="1" applyBorder="1" applyAlignment="1">
      <alignment horizontal="center" vertical="center" wrapText="1"/>
    </xf>
    <xf numFmtId="0" fontId="2" fillId="0" borderId="20" xfId="22" applyFont="1" applyFill="1" applyBorder="1" applyAlignment="1">
      <alignment horizontal="center" vertical="center" wrapText="1"/>
    </xf>
    <xf numFmtId="0" fontId="2" fillId="0" borderId="28" xfId="22" applyFont="1" applyFill="1" applyBorder="1" applyAlignment="1">
      <alignment horizontal="center" vertical="center" wrapText="1"/>
    </xf>
    <xf numFmtId="0" fontId="2" fillId="0" borderId="11" xfId="22" applyFont="1" applyFill="1" applyBorder="1" applyAlignment="1">
      <alignment horizontal="center" vertical="center" wrapText="1"/>
    </xf>
    <xf numFmtId="0" fontId="2" fillId="0" borderId="8" xfId="22" applyFont="1" applyFill="1" applyBorder="1" applyAlignment="1">
      <alignment horizontal="center" vertical="center" wrapText="1"/>
    </xf>
    <xf numFmtId="0" fontId="2" fillId="0" borderId="5" xfId="22" applyFont="1" applyFill="1" applyBorder="1" applyAlignment="1">
      <alignment horizontal="center" vertical="center" wrapText="1"/>
    </xf>
    <xf numFmtId="0" fontId="6" fillId="0" borderId="0" xfId="22" applyFont="1" applyFill="1" applyBorder="1" applyAlignment="1">
      <alignment horizontal="distributed" vertical="center"/>
    </xf>
    <xf numFmtId="0" fontId="2" fillId="0" borderId="6" xfId="22" applyFont="1" applyFill="1" applyBorder="1" applyAlignment="1">
      <alignment horizontal="center" vertical="center"/>
    </xf>
    <xf numFmtId="0" fontId="2" fillId="0" borderId="30" xfId="22" applyFont="1" applyFill="1" applyBorder="1" applyAlignment="1">
      <alignment horizontal="center" vertical="center"/>
    </xf>
    <xf numFmtId="0" fontId="2" fillId="0" borderId="25" xfId="22" applyFont="1" applyFill="1" applyBorder="1" applyAlignment="1">
      <alignment horizontal="center" vertical="center"/>
    </xf>
    <xf numFmtId="0" fontId="2" fillId="0" borderId="22" xfId="22" applyFont="1" applyFill="1" applyBorder="1" applyAlignment="1">
      <alignment horizontal="center" vertical="center"/>
    </xf>
    <xf numFmtId="37" fontId="6" fillId="0" borderId="6" xfId="21" applyFont="1" applyFill="1" applyBorder="1" applyAlignment="1">
      <alignment horizontal="left"/>
    </xf>
    <xf numFmtId="37" fontId="6" fillId="0" borderId="0" xfId="21" applyFont="1" applyFill="1" applyBorder="1" applyAlignment="1">
      <alignment horizontal="left"/>
    </xf>
    <xf numFmtId="0" fontId="2" fillId="0" borderId="29" xfId="22" applyFont="1" applyFill="1" applyBorder="1" applyAlignment="1">
      <alignment horizontal="center" vertical="center" wrapText="1"/>
    </xf>
    <xf numFmtId="0" fontId="2" fillId="0" borderId="9" xfId="22" applyFont="1" applyFill="1" applyBorder="1" applyAlignment="1">
      <alignment horizontal="center" vertical="center" wrapText="1"/>
    </xf>
    <xf numFmtId="0" fontId="20" fillId="0" borderId="23" xfId="22" applyFont="1" applyFill="1" applyBorder="1" applyAlignment="1">
      <alignment horizontal="distributed" vertical="center"/>
    </xf>
    <xf numFmtId="0" fontId="6" fillId="0" borderId="7" xfId="22" applyFont="1" applyFill="1" applyBorder="1" applyAlignment="1">
      <alignment horizontal="right"/>
    </xf>
    <xf numFmtId="0" fontId="2" fillId="0" borderId="2" xfId="22" applyFont="1" applyFill="1" applyBorder="1" applyAlignment="1">
      <alignment horizontal="center" vertical="center" wrapText="1"/>
    </xf>
    <xf numFmtId="0" fontId="2" fillId="0" borderId="3" xfId="22" applyFont="1" applyFill="1" applyBorder="1" applyAlignment="1">
      <alignment horizontal="center" vertical="center" wrapText="1"/>
    </xf>
    <xf numFmtId="0" fontId="6" fillId="0" borderId="7" xfId="22" applyFont="1" applyFill="1" applyBorder="1" applyAlignment="1">
      <alignment horizontal="distributed" vertical="center"/>
    </xf>
    <xf numFmtId="0" fontId="2" fillId="0" borderId="30"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22" xfId="0" applyFont="1" applyFill="1" applyBorder="1" applyAlignment="1">
      <alignment horizontal="distributed" vertical="center" justifyLastLine="1"/>
    </xf>
    <xf numFmtId="0" fontId="0" fillId="0" borderId="0" xfId="0" applyFont="1" applyFill="1" applyAlignment="1">
      <alignment vertical="center" wrapText="1"/>
    </xf>
    <xf numFmtId="38" fontId="6" fillId="0" borderId="0" xfId="8" applyFont="1" applyFill="1" applyBorder="1" applyAlignment="1">
      <alignment horizontal="right"/>
    </xf>
    <xf numFmtId="38" fontId="2" fillId="0" borderId="6" xfId="8"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38" fontId="2" fillId="0" borderId="21" xfId="8" applyFont="1" applyFill="1" applyBorder="1" applyAlignment="1">
      <alignment horizontal="distributed" vertical="center" justifyLastLine="1"/>
    </xf>
    <xf numFmtId="38" fontId="2" fillId="0" borderId="28" xfId="8"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38" fontId="2" fillId="0" borderId="12" xfId="8" applyFont="1" applyFill="1" applyBorder="1" applyAlignment="1">
      <alignment horizontal="distributed" vertical="center" justifyLastLine="1"/>
    </xf>
    <xf numFmtId="38" fontId="2" fillId="0" borderId="9" xfId="8"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41" fontId="2" fillId="0" borderId="11" xfId="0" applyNumberFormat="1" applyFont="1" applyFill="1" applyBorder="1" applyAlignment="1">
      <alignment horizontal="center" vertical="center"/>
    </xf>
    <xf numFmtId="41"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41" fontId="60" fillId="0" borderId="25" xfId="23" applyNumberFormat="1" applyFont="1" applyFill="1" applyBorder="1" applyAlignment="1">
      <alignment horizontal="right" vertical="center"/>
    </xf>
    <xf numFmtId="41" fontId="60" fillId="0" borderId="22" xfId="23" applyNumberFormat="1" applyFont="1" applyFill="1" applyBorder="1" applyAlignment="1">
      <alignment horizontal="right" vertical="center"/>
    </xf>
    <xf numFmtId="41" fontId="8" fillId="0" borderId="21" xfId="23" applyNumberFormat="1" applyFont="1" applyFill="1" applyBorder="1" applyAlignment="1">
      <alignment horizontal="right" vertical="center"/>
    </xf>
    <xf numFmtId="41" fontId="8" fillId="0" borderId="29" xfId="23" applyNumberFormat="1" applyFont="1" applyFill="1" applyBorder="1" applyAlignment="1">
      <alignment horizontal="right" vertical="center"/>
    </xf>
    <xf numFmtId="41" fontId="8" fillId="0" borderId="25" xfId="23" applyNumberFormat="1" applyFont="1" applyFill="1" applyBorder="1" applyAlignment="1">
      <alignment horizontal="right" vertical="center"/>
    </xf>
    <xf numFmtId="0" fontId="64" fillId="0" borderId="19" xfId="23" applyFont="1" applyFill="1" applyBorder="1" applyAlignment="1">
      <alignment horizontal="center" vertical="center"/>
    </xf>
    <xf numFmtId="0" fontId="64" fillId="0" borderId="24" xfId="23" applyFont="1" applyFill="1" applyBorder="1" applyAlignment="1">
      <alignment horizontal="center" vertical="center"/>
    </xf>
    <xf numFmtId="41" fontId="8" fillId="0" borderId="20" xfId="23" applyNumberFormat="1" applyFont="1" applyFill="1" applyBorder="1" applyAlignment="1">
      <alignment horizontal="right" vertical="center"/>
    </xf>
    <xf numFmtId="41" fontId="60" fillId="0" borderId="20" xfId="23" applyNumberFormat="1" applyFont="1" applyFill="1" applyBorder="1" applyAlignment="1">
      <alignment horizontal="right" vertical="center"/>
    </xf>
    <xf numFmtId="41" fontId="60" fillId="0" borderId="21" xfId="23" applyNumberFormat="1" applyFont="1" applyFill="1" applyBorder="1" applyAlignment="1">
      <alignment horizontal="right" vertical="center"/>
    </xf>
    <xf numFmtId="0" fontId="60" fillId="0" borderId="19" xfId="23" applyFont="1" applyFill="1" applyBorder="1" applyAlignment="1">
      <alignment horizontal="center" vertical="center"/>
    </xf>
    <xf numFmtId="0" fontId="60" fillId="0" borderId="24" xfId="23" applyFont="1" applyFill="1" applyBorder="1" applyAlignment="1">
      <alignment horizontal="center" vertical="center"/>
    </xf>
    <xf numFmtId="0" fontId="60" fillId="0" borderId="16" xfId="23" applyFont="1" applyFill="1" applyBorder="1" applyAlignment="1">
      <alignment horizontal="center" vertical="center"/>
    </xf>
    <xf numFmtId="41" fontId="60" fillId="0" borderId="26" xfId="23" applyNumberFormat="1" applyFont="1" applyFill="1" applyBorder="1" applyAlignment="1">
      <alignment horizontal="right" vertical="center"/>
    </xf>
    <xf numFmtId="41" fontId="2" fillId="0" borderId="25" xfId="23" applyNumberFormat="1" applyFont="1" applyFill="1" applyBorder="1" applyAlignment="1">
      <alignment horizontal="right" vertical="center"/>
    </xf>
    <xf numFmtId="41" fontId="2" fillId="0" borderId="29" xfId="23" applyNumberFormat="1" applyFont="1" applyFill="1" applyBorder="1" applyAlignment="1">
      <alignment horizontal="right" vertical="center"/>
    </xf>
    <xf numFmtId="41" fontId="60" fillId="0" borderId="29" xfId="23" applyNumberFormat="1" applyFont="1" applyFill="1" applyBorder="1" applyAlignment="1">
      <alignment horizontal="right" vertical="center"/>
    </xf>
    <xf numFmtId="0" fontId="8" fillId="0" borderId="21" xfId="0" applyFont="1" applyFill="1" applyBorder="1" applyAlignment="1">
      <alignment horizontal="distributed" vertical="center" justifyLastLine="1"/>
    </xf>
    <xf numFmtId="0" fontId="8" fillId="0" borderId="26" xfId="0" applyFont="1" applyFill="1" applyBorder="1" applyAlignment="1">
      <alignment horizontal="distributed" vertical="center" justifyLastLine="1"/>
    </xf>
    <xf numFmtId="178" fontId="8" fillId="0" borderId="21" xfId="0" applyNumberFormat="1" applyFont="1" applyFill="1" applyBorder="1" applyAlignment="1">
      <alignment vertical="center"/>
    </xf>
    <xf numFmtId="0" fontId="64" fillId="0" borderId="14" xfId="23" applyFont="1" applyFill="1" applyBorder="1" applyAlignment="1">
      <alignment horizontal="center" vertical="center"/>
    </xf>
    <xf numFmtId="178" fontId="8" fillId="0" borderId="7" xfId="0" applyNumberFormat="1" applyFont="1" applyFill="1" applyBorder="1" applyAlignment="1">
      <alignment vertical="center"/>
    </xf>
    <xf numFmtId="178" fontId="8" fillId="0" borderId="20" xfId="0" applyNumberFormat="1" applyFont="1" applyFill="1" applyBorder="1" applyAlignment="1">
      <alignment vertical="center"/>
    </xf>
    <xf numFmtId="0" fontId="8" fillId="0" borderId="21" xfId="0" applyFont="1" applyFill="1" applyBorder="1" applyAlignment="1">
      <alignment vertical="center"/>
    </xf>
    <xf numFmtId="178" fontId="8" fillId="0" borderId="0" xfId="0" applyNumberFormat="1" applyFont="1" applyFill="1" applyBorder="1" applyAlignment="1">
      <alignment horizontal="right" vertical="center"/>
    </xf>
    <xf numFmtId="0" fontId="64" fillId="0" borderId="3" xfId="23" applyFont="1" applyFill="1" applyBorder="1" applyAlignment="1">
      <alignment horizontal="center" vertical="center"/>
    </xf>
    <xf numFmtId="0" fontId="64" fillId="0" borderId="13" xfId="23" applyFont="1" applyFill="1" applyBorder="1" applyAlignment="1">
      <alignment horizontal="center" vertical="center"/>
    </xf>
    <xf numFmtId="178" fontId="8" fillId="0" borderId="15" xfId="0" applyNumberFormat="1" applyFont="1" applyFill="1" applyBorder="1" applyAlignment="1">
      <alignment vertical="center"/>
    </xf>
    <xf numFmtId="0" fontId="8" fillId="0" borderId="7" xfId="0" applyFont="1" applyFill="1" applyBorder="1" applyAlignment="1">
      <alignment vertical="center"/>
    </xf>
    <xf numFmtId="0" fontId="60" fillId="0" borderId="3" xfId="23" applyFont="1" applyFill="1" applyBorder="1" applyAlignment="1">
      <alignment horizontal="center" vertical="center"/>
    </xf>
    <xf numFmtId="0" fontId="60" fillId="0" borderId="13" xfId="23" applyFont="1" applyFill="1" applyBorder="1" applyAlignment="1">
      <alignment horizontal="center" vertical="center"/>
    </xf>
    <xf numFmtId="41" fontId="2" fillId="0" borderId="20" xfId="23" applyNumberFormat="1" applyFont="1" applyFill="1" applyBorder="1" applyAlignment="1">
      <alignment horizontal="right" vertical="center"/>
    </xf>
    <xf numFmtId="41" fontId="2" fillId="0" borderId="21" xfId="23" applyNumberFormat="1" applyFont="1" applyFill="1" applyBorder="1" applyAlignment="1">
      <alignment horizontal="right" vertical="center"/>
    </xf>
    <xf numFmtId="41" fontId="8" fillId="0" borderId="7" xfId="23" applyNumberFormat="1" applyFont="1" applyFill="1" applyBorder="1" applyAlignment="1">
      <alignment horizontal="right" vertical="center"/>
    </xf>
    <xf numFmtId="41" fontId="8" fillId="0" borderId="15" xfId="23" applyNumberFormat="1" applyFont="1" applyFill="1" applyBorder="1" applyAlignment="1">
      <alignment horizontal="right" vertical="center"/>
    </xf>
    <xf numFmtId="41" fontId="8" fillId="0" borderId="0" xfId="23" applyNumberFormat="1" applyFont="1" applyFill="1" applyBorder="1" applyAlignment="1">
      <alignment horizontal="right" vertical="center"/>
    </xf>
    <xf numFmtId="41" fontId="2" fillId="0" borderId="7" xfId="23" applyNumberFormat="1" applyFont="1" applyFill="1" applyBorder="1" applyAlignment="1">
      <alignment horizontal="right" vertical="center"/>
    </xf>
    <xf numFmtId="41" fontId="2" fillId="0" borderId="0" xfId="23" applyNumberFormat="1" applyFont="1" applyFill="1" applyBorder="1" applyAlignment="1">
      <alignment horizontal="right" vertical="center"/>
    </xf>
    <xf numFmtId="41" fontId="2" fillId="0" borderId="15" xfId="23" applyNumberFormat="1" applyFont="1" applyFill="1" applyBorder="1" applyAlignment="1">
      <alignment horizontal="right" vertical="center"/>
    </xf>
    <xf numFmtId="0" fontId="2" fillId="0" borderId="21" xfId="0" applyFont="1" applyFill="1" applyBorder="1" applyAlignment="1">
      <alignment horizontal="distributed" vertical="center" justifyLastLine="1"/>
    </xf>
    <xf numFmtId="0" fontId="2" fillId="0" borderId="26" xfId="0" applyFont="1" applyFill="1" applyBorder="1" applyAlignment="1">
      <alignment horizontal="distributed" vertical="center" justifyLastLine="1"/>
    </xf>
    <xf numFmtId="0" fontId="60" fillId="0" borderId="14" xfId="23" applyFont="1" applyFill="1" applyBorder="1" applyAlignment="1">
      <alignment horizontal="center" vertical="center"/>
    </xf>
    <xf numFmtId="0" fontId="6" fillId="0" borderId="0" xfId="23" applyFont="1" applyFill="1" applyBorder="1" applyAlignment="1">
      <alignment horizontal="distributed" vertical="center" wrapText="1"/>
    </xf>
    <xf numFmtId="0" fontId="6" fillId="0" borderId="4" xfId="23" applyFont="1" applyFill="1" applyBorder="1" applyAlignment="1">
      <alignment horizontal="distributed" vertical="center" wrapText="1"/>
    </xf>
    <xf numFmtId="0" fontId="6" fillId="0" borderId="21" xfId="23" applyFont="1" applyFill="1" applyBorder="1" applyAlignment="1">
      <alignment horizontal="distributed" vertical="center" wrapText="1"/>
    </xf>
    <xf numFmtId="0" fontId="6" fillId="0" borderId="26" xfId="23" applyFont="1" applyFill="1" applyBorder="1" applyAlignment="1">
      <alignment horizontal="distributed" vertical="center" wrapText="1"/>
    </xf>
    <xf numFmtId="0" fontId="6" fillId="0" borderId="25" xfId="23" applyFont="1" applyFill="1" applyBorder="1" applyAlignment="1">
      <alignment horizontal="distributed" vertical="center" wrapText="1"/>
    </xf>
    <xf numFmtId="0" fontId="6" fillId="0" borderId="22" xfId="23" applyFont="1" applyFill="1" applyBorder="1" applyAlignment="1">
      <alignment horizontal="distributed" vertical="center" wrapText="1"/>
    </xf>
    <xf numFmtId="41" fontId="8" fillId="0" borderId="11"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xf>
    <xf numFmtId="178" fontId="2" fillId="0" borderId="21" xfId="0" applyNumberFormat="1" applyFont="1" applyFill="1" applyBorder="1" applyAlignment="1">
      <alignment horizontal="right" vertical="center"/>
    </xf>
    <xf numFmtId="178" fontId="2" fillId="0" borderId="0" xfId="0" applyNumberFormat="1" applyFont="1" applyFill="1" applyBorder="1" applyAlignment="1">
      <alignment vertical="center"/>
    </xf>
    <xf numFmtId="178" fontId="2" fillId="0" borderId="25" xfId="0" applyNumberFormat="1" applyFont="1" applyFill="1" applyBorder="1" applyAlignment="1">
      <alignment horizontal="right" vertical="center"/>
    </xf>
    <xf numFmtId="178" fontId="2" fillId="0" borderId="0" xfId="0" applyNumberFormat="1" applyFont="1" applyFill="1" applyAlignment="1">
      <alignmen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30" xfId="0" applyFont="1" applyFill="1" applyBorder="1" applyAlignment="1">
      <alignment vertical="center"/>
    </xf>
    <xf numFmtId="0" fontId="2" fillId="0" borderId="25" xfId="0" applyFont="1" applyFill="1" applyBorder="1" applyAlignment="1">
      <alignment horizontal="center" vertical="center"/>
    </xf>
    <xf numFmtId="0" fontId="2" fillId="0" borderId="25" xfId="0" applyFont="1" applyFill="1" applyBorder="1" applyAlignment="1">
      <alignment vertical="center"/>
    </xf>
    <xf numFmtId="0" fontId="2" fillId="0" borderId="22" xfId="0" applyFont="1" applyFill="1" applyBorder="1" applyAlignment="1">
      <alignment vertical="center"/>
    </xf>
    <xf numFmtId="178" fontId="2" fillId="0" borderId="11" xfId="0" applyNumberFormat="1" applyFont="1" applyFill="1" applyBorder="1" applyAlignment="1">
      <alignment vertical="center"/>
    </xf>
    <xf numFmtId="0" fontId="2" fillId="0" borderId="3" xfId="0" applyFont="1" applyFill="1" applyBorder="1" applyAlignment="1">
      <alignment horizontal="center" vertical="center"/>
    </xf>
    <xf numFmtId="0" fontId="2" fillId="0" borderId="13" xfId="0" applyFont="1" applyFill="1" applyBorder="1" applyAlignment="1">
      <alignment vertical="center"/>
    </xf>
    <xf numFmtId="0" fontId="2" fillId="0" borderId="1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7" xfId="0" applyFont="1" applyFill="1" applyBorder="1" applyAlignment="1">
      <alignment horizontal="right"/>
    </xf>
    <xf numFmtId="0" fontId="2" fillId="0" borderId="24" xfId="0" applyFont="1" applyFill="1" applyBorder="1" applyAlignment="1">
      <alignment vertical="center"/>
    </xf>
    <xf numFmtId="0" fontId="2" fillId="0" borderId="16" xfId="0" applyFont="1" applyFill="1" applyBorder="1" applyAlignment="1">
      <alignment vertical="center"/>
    </xf>
    <xf numFmtId="41" fontId="60" fillId="0" borderId="15" xfId="23" applyNumberFormat="1" applyFont="1" applyFill="1" applyBorder="1" applyAlignment="1">
      <alignment horizontal="right" vertical="center"/>
    </xf>
    <xf numFmtId="41" fontId="60" fillId="0" borderId="7" xfId="23" applyNumberFormat="1" applyFont="1" applyFill="1" applyBorder="1" applyAlignment="1">
      <alignment horizontal="right" vertical="center"/>
    </xf>
    <xf numFmtId="178" fontId="2" fillId="0" borderId="11" xfId="0" applyNumberFormat="1" applyFont="1" applyFill="1" applyBorder="1" applyAlignment="1">
      <alignment horizontal="right" vertical="center"/>
    </xf>
    <xf numFmtId="0" fontId="2" fillId="0" borderId="0" xfId="23" applyFont="1" applyFill="1" applyBorder="1" applyAlignment="1">
      <alignment horizontal="distributed" vertical="center" wrapText="1"/>
    </xf>
    <xf numFmtId="0" fontId="2" fillId="0" borderId="4" xfId="23" applyFont="1" applyFill="1" applyBorder="1" applyAlignment="1">
      <alignment horizontal="distributed" vertical="center" wrapText="1"/>
    </xf>
    <xf numFmtId="0" fontId="2" fillId="0" borderId="7" xfId="23" applyFont="1" applyFill="1" applyBorder="1" applyAlignment="1">
      <alignment horizontal="distributed" vertical="center" wrapText="1"/>
    </xf>
    <xf numFmtId="0" fontId="2" fillId="0" borderId="10" xfId="23" applyFont="1" applyFill="1" applyBorder="1" applyAlignment="1">
      <alignment horizontal="distributed" vertical="center" wrapText="1"/>
    </xf>
    <xf numFmtId="0" fontId="2" fillId="0" borderId="6" xfId="23" applyFont="1" applyFill="1" applyBorder="1" applyAlignment="1">
      <alignment horizontal="center" vertical="center"/>
    </xf>
    <xf numFmtId="0" fontId="2" fillId="0" borderId="30" xfId="23" applyFont="1" applyFill="1" applyBorder="1" applyAlignment="1">
      <alignment horizontal="center" vertical="center"/>
    </xf>
    <xf numFmtId="0" fontId="2" fillId="0" borderId="25" xfId="23" applyFont="1" applyFill="1" applyBorder="1" applyAlignment="1">
      <alignment horizontal="center" vertical="center"/>
    </xf>
    <xf numFmtId="0" fontId="2" fillId="0" borderId="22" xfId="23" applyFont="1" applyFill="1" applyBorder="1" applyAlignment="1">
      <alignment horizontal="center" vertical="center"/>
    </xf>
    <xf numFmtId="0" fontId="8" fillId="0" borderId="0"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41" fontId="60" fillId="0" borderId="10" xfId="23" applyNumberFormat="1" applyFont="1" applyFill="1" applyBorder="1" applyAlignment="1">
      <alignment horizontal="right" vertical="center"/>
    </xf>
    <xf numFmtId="41" fontId="2" fillId="0" borderId="20" xfId="0" applyNumberFormat="1" applyFont="1" applyFill="1" applyBorder="1" applyAlignment="1">
      <alignment horizontal="center" vertical="center"/>
    </xf>
    <xf numFmtId="41" fontId="2" fillId="0" borderId="21" xfId="0" applyNumberFormat="1" applyFont="1" applyFill="1" applyBorder="1" applyAlignment="1">
      <alignment horizontal="center" vertical="center"/>
    </xf>
    <xf numFmtId="41" fontId="2" fillId="0" borderId="29"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0" fontId="2" fillId="0" borderId="25" xfId="0" applyFont="1" applyFill="1" applyBorder="1" applyAlignment="1">
      <alignment horizontal="distributed" vertical="center" justifyLastLine="1"/>
    </xf>
    <xf numFmtId="190" fontId="6" fillId="0" borderId="16" xfId="27" applyNumberFormat="1" applyFont="1" applyFill="1" applyBorder="1" applyAlignment="1">
      <alignment horizontal="center" vertical="center" wrapText="1"/>
    </xf>
    <xf numFmtId="190" fontId="6" fillId="0" borderId="17" xfId="27" applyNumberFormat="1" applyFont="1" applyFill="1" applyBorder="1" applyAlignment="1">
      <alignment horizontal="center" vertical="center" wrapText="1"/>
    </xf>
    <xf numFmtId="190" fontId="6" fillId="0" borderId="13" xfId="27" applyNumberFormat="1" applyFont="1" applyFill="1" applyBorder="1" applyAlignment="1">
      <alignment horizontal="center" vertical="center" wrapText="1"/>
    </xf>
    <xf numFmtId="190" fontId="6" fillId="0" borderId="2" xfId="27" applyNumberFormat="1" applyFont="1" applyFill="1" applyBorder="1" applyAlignment="1">
      <alignment horizontal="center" vertical="center" wrapText="1"/>
    </xf>
    <xf numFmtId="190" fontId="6" fillId="0" borderId="17" xfId="27" applyNumberFormat="1" applyFont="1" applyFill="1" applyBorder="1" applyAlignment="1">
      <alignment horizontal="center" vertical="center"/>
    </xf>
    <xf numFmtId="190" fontId="6" fillId="0" borderId="19" xfId="27" applyNumberFormat="1" applyFont="1" applyFill="1" applyBorder="1" applyAlignment="1">
      <alignment horizontal="center" vertical="center"/>
    </xf>
    <xf numFmtId="0" fontId="6" fillId="0" borderId="0" xfId="27" applyFont="1" applyFill="1" applyBorder="1" applyAlignment="1">
      <alignment horizontal="right"/>
    </xf>
    <xf numFmtId="38" fontId="6" fillId="0" borderId="28" xfId="6" applyFont="1" applyFill="1" applyBorder="1" applyAlignment="1">
      <alignment horizontal="center" vertical="center" wrapText="1"/>
    </xf>
    <xf numFmtId="38" fontId="6" fillId="0" borderId="11" xfId="6" applyFont="1" applyFill="1" applyBorder="1" applyAlignment="1">
      <alignment horizontal="center" vertical="center" wrapText="1"/>
    </xf>
    <xf numFmtId="0" fontId="6" fillId="0" borderId="16" xfId="27" applyFont="1" applyFill="1" applyBorder="1" applyAlignment="1">
      <alignment horizontal="center" vertical="center" wrapText="1"/>
    </xf>
    <xf numFmtId="0" fontId="6" fillId="0" borderId="17" xfId="27" applyFont="1" applyFill="1" applyBorder="1" applyAlignment="1">
      <alignment horizontal="center" vertical="center" wrapText="1"/>
    </xf>
    <xf numFmtId="0" fontId="6" fillId="0" borderId="13" xfId="27" applyFont="1" applyFill="1" applyBorder="1" applyAlignment="1">
      <alignment horizontal="center" vertical="center" wrapText="1"/>
    </xf>
    <xf numFmtId="0" fontId="6" fillId="0" borderId="2" xfId="27" applyFont="1" applyFill="1" applyBorder="1" applyAlignment="1">
      <alignment horizontal="center" vertical="center" wrapText="1"/>
    </xf>
    <xf numFmtId="0" fontId="2" fillId="0" borderId="19" xfId="27" applyFont="1" applyFill="1" applyBorder="1" applyAlignment="1">
      <alignment horizontal="center" vertical="center"/>
    </xf>
    <xf numFmtId="0" fontId="2" fillId="0" borderId="24" xfId="27" applyFont="1" applyFill="1" applyBorder="1" applyAlignment="1">
      <alignment horizontal="center" vertical="center"/>
    </xf>
    <xf numFmtId="0" fontId="6" fillId="0" borderId="17" xfId="27" applyFont="1" applyFill="1" applyBorder="1" applyAlignment="1">
      <alignment horizontal="center" vertical="center"/>
    </xf>
    <xf numFmtId="0" fontId="6" fillId="0" borderId="19" xfId="27" applyFont="1" applyFill="1" applyBorder="1" applyAlignment="1">
      <alignment horizontal="center" vertical="center"/>
    </xf>
    <xf numFmtId="0" fontId="2" fillId="0" borderId="16" xfId="27" applyFont="1" applyFill="1" applyBorder="1" applyAlignment="1">
      <alignment horizontal="center" vertical="center"/>
    </xf>
    <xf numFmtId="0" fontId="6" fillId="0" borderId="28" xfId="27" applyFont="1" applyFill="1" applyBorder="1" applyAlignment="1">
      <alignment horizontal="center" vertical="center" wrapText="1"/>
    </xf>
    <xf numFmtId="0" fontId="6" fillId="0" borderId="29" xfId="27" applyFont="1" applyFill="1" applyBorder="1" applyAlignment="1">
      <alignment horizontal="center" vertical="center" wrapText="1"/>
    </xf>
    <xf numFmtId="0" fontId="6" fillId="0" borderId="11" xfId="27" applyFont="1" applyFill="1" applyBorder="1" applyAlignment="1">
      <alignment horizontal="center" vertical="center" wrapText="1"/>
    </xf>
    <xf numFmtId="0" fontId="6" fillId="0" borderId="6" xfId="27" applyFont="1" applyFill="1" applyBorder="1" applyAlignment="1">
      <alignment horizontal="center" vertical="center" wrapText="1"/>
    </xf>
    <xf numFmtId="0" fontId="6" fillId="0" borderId="30" xfId="27"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22" xfId="0" applyFont="1" applyFill="1" applyBorder="1" applyAlignment="1">
      <alignment horizontal="center" vertical="center"/>
    </xf>
    <xf numFmtId="0" fontId="60" fillId="0" borderId="24" xfId="0" applyFont="1" applyFill="1" applyBorder="1" applyAlignment="1">
      <alignment horizontal="center" vertical="center"/>
    </xf>
    <xf numFmtId="0" fontId="64" fillId="0" borderId="19" xfId="0" applyFont="1" applyFill="1" applyBorder="1" applyAlignment="1">
      <alignment horizontal="center" vertical="center"/>
    </xf>
    <xf numFmtId="0" fontId="64" fillId="0" borderId="24" xfId="0" applyFont="1" applyFill="1" applyBorder="1" applyAlignment="1">
      <alignment horizontal="center" vertical="center"/>
    </xf>
    <xf numFmtId="0" fontId="60" fillId="0" borderId="19" xfId="0" applyFont="1" applyFill="1" applyBorder="1" applyAlignment="1">
      <alignment horizontal="center" vertical="center"/>
    </xf>
    <xf numFmtId="0" fontId="60" fillId="0" borderId="16" xfId="0" applyFont="1" applyFill="1" applyBorder="1" applyAlignment="1">
      <alignment horizontal="center" vertical="center"/>
    </xf>
  </cellXfs>
  <cellStyles count="30">
    <cellStyle name="0,0_x000d__x000a_NA_x000d__x000a_" xfId="1"/>
    <cellStyle name="パーセント" xfId="2" builtinId="5"/>
    <cellStyle name="パーセント 2" xfId="3"/>
    <cellStyle name="パーセント 2 2" xfId="4"/>
    <cellStyle name="プロジェクト状況報告書" xfId="5"/>
    <cellStyle name="桁区切り" xfId="6" builtinId="6"/>
    <cellStyle name="桁区切り [0.00] 2" xfId="7"/>
    <cellStyle name="桁区切り 2" xfId="8"/>
    <cellStyle name="桁区切り 2 2" xfId="9"/>
    <cellStyle name="検収計画表" xfId="10"/>
    <cellStyle name="見積書" xfId="11"/>
    <cellStyle name="標準" xfId="0" builtinId="0"/>
    <cellStyle name="標準 2 2" xfId="12"/>
    <cellStyle name="標準 2 3" xfId="13"/>
    <cellStyle name="標準 3" xfId="14"/>
    <cellStyle name="標準 3 2" xfId="15"/>
    <cellStyle name="標準 4" xfId="16"/>
    <cellStyle name="標準_JB16" xfId="17"/>
    <cellStyle name="標準_JB16_Ｂ　人口_Ｂ　人口１" xfId="18"/>
    <cellStyle name="標準_JB16_第３表　年齢別・男女別人口" xfId="19"/>
    <cellStyle name="標準_Ｓ　議会・労働・市民活動・その他" xfId="20"/>
    <cellStyle name="標準_月報１" xfId="21"/>
    <cellStyle name="標準_県内市区町村　人口と世帯_Ｂ　人口１" xfId="22"/>
    <cellStyle name="標準_市民課" xfId="23"/>
    <cellStyle name="標準_第３表　年齢別・男女別人口" xfId="24"/>
    <cellStyle name="標準_中表紙" xfId="25"/>
    <cellStyle name="標準_町丁字別　　人口と世帯" xfId="26"/>
    <cellStyle name="標準_町丁字別・年齢別（５歳）" xfId="27"/>
    <cellStyle name="標準_年報表１１改訂用ファイル" xfId="28"/>
    <cellStyle name="標準_毎月人口と世帯数の推移" xfId="29"/>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485775</xdr:colOff>
      <xdr:row>22</xdr:row>
      <xdr:rowOff>47625</xdr:rowOff>
    </xdr:from>
    <xdr:to>
      <xdr:col>7</xdr:col>
      <xdr:colOff>523875</xdr:colOff>
      <xdr:row>25</xdr:row>
      <xdr:rowOff>114300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B</a:t>
          </a:r>
          <a:r>
            <a:rPr lang="ja-JP" altLang="en-US" sz="2400" b="0" i="0" strike="noStrike">
              <a:solidFill>
                <a:srgbClr val="000000"/>
              </a:solidFill>
              <a:latin typeface="HGS創英角ﾎﾟｯﾌﾟ体"/>
              <a:ea typeface="HGS創英角ﾎﾟｯﾌﾟ体"/>
            </a:rPr>
            <a:t>　人      口</a:t>
          </a:r>
        </a:p>
      </xdr:txBody>
    </xdr:sp>
    <xdr:clientData/>
  </xdr:twoCellAnchor>
  <xdr:twoCellAnchor editAs="oneCell">
    <xdr:from>
      <xdr:col>2</xdr:col>
      <xdr:colOff>666750</xdr:colOff>
      <xdr:row>46</xdr:row>
      <xdr:rowOff>152400</xdr:rowOff>
    </xdr:from>
    <xdr:to>
      <xdr:col>7</xdr:col>
      <xdr:colOff>371475</xdr:colOff>
      <xdr:row>63</xdr:row>
      <xdr:rowOff>123825</xdr:rowOff>
    </xdr:to>
    <xdr:pic>
      <xdr:nvPicPr>
        <xdr:cNvPr id="27371593" name="図 5">
          <a:extLst>
            <a:ext uri="{FF2B5EF4-FFF2-40B4-BE49-F238E27FC236}">
              <a16:creationId xmlns:a16="http://schemas.microsoft.com/office/drawing/2014/main" id="{00000000-0008-0000-0000-000049A8A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7200900"/>
          <a:ext cx="3419475"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workbookViewId="0"/>
  </sheetViews>
  <sheetFormatPr defaultColWidth="11" defaultRowHeight="12"/>
  <cols>
    <col min="1" max="8" width="9.75" style="15" customWidth="1"/>
    <col min="9" max="9" width="6.875" style="15" customWidth="1"/>
    <col min="10" max="16384" width="11" style="15"/>
  </cols>
  <sheetData>
    <row r="1" spans="2:2">
      <c r="B1" s="16"/>
    </row>
    <row r="2" spans="2:2">
      <c r="B2" s="16"/>
    </row>
    <row r="3" spans="2:2">
      <c r="B3" s="16"/>
    </row>
    <row r="4" spans="2:2">
      <c r="B4" s="16"/>
    </row>
    <row r="5" spans="2:2">
      <c r="B5" s="16"/>
    </row>
    <row r="6" spans="2:2">
      <c r="B6" s="16"/>
    </row>
    <row r="7" spans="2:2">
      <c r="B7" s="16"/>
    </row>
    <row r="8" spans="2:2">
      <c r="B8" s="16"/>
    </row>
    <row r="9" spans="2:2">
      <c r="B9" s="16"/>
    </row>
    <row r="10" spans="2:2">
      <c r="B10" s="16"/>
    </row>
    <row r="11" spans="2:2">
      <c r="B11" s="16"/>
    </row>
    <row r="12" spans="2:2">
      <c r="B12" s="16"/>
    </row>
    <row r="13" spans="2:2">
      <c r="B13" s="16"/>
    </row>
    <row r="14" spans="2:2">
      <c r="B14" s="16"/>
    </row>
    <row r="15" spans="2:2">
      <c r="B15" s="16"/>
    </row>
    <row r="16" spans="2:2">
      <c r="B16" s="16"/>
    </row>
    <row r="17" spans="1:9">
      <c r="B17" s="16"/>
    </row>
    <row r="18" spans="1:9">
      <c r="B18" s="16"/>
    </row>
    <row r="19" spans="1:9">
      <c r="B19" s="16"/>
    </row>
    <row r="20" spans="1:9">
      <c r="B20" s="16"/>
    </row>
    <row r="21" spans="1:9">
      <c r="B21" s="16"/>
    </row>
    <row r="22" spans="1:9" ht="12.75" thickBot="1">
      <c r="B22" s="16"/>
    </row>
    <row r="23" spans="1:9" ht="12.75" thickTop="1">
      <c r="A23" s="17"/>
      <c r="B23" s="18"/>
      <c r="C23" s="17"/>
      <c r="D23" s="17"/>
      <c r="E23" s="17"/>
      <c r="F23" s="17"/>
      <c r="G23" s="17"/>
      <c r="H23" s="17"/>
      <c r="I23" s="17"/>
    </row>
    <row r="24" spans="1:9">
      <c r="A24" s="19"/>
      <c r="B24" s="20"/>
      <c r="C24" s="19"/>
      <c r="D24" s="19"/>
      <c r="E24" s="19"/>
      <c r="F24" s="19"/>
      <c r="G24" s="19"/>
      <c r="H24" s="19"/>
      <c r="I24" s="19"/>
    </row>
    <row r="25" spans="1:9">
      <c r="A25" s="19"/>
      <c r="B25" s="20"/>
      <c r="C25" s="19"/>
      <c r="D25" s="19"/>
      <c r="E25" s="19"/>
      <c r="F25" s="19"/>
      <c r="G25" s="19"/>
      <c r="H25" s="19"/>
      <c r="I25" s="19"/>
    </row>
    <row r="26" spans="1:9" ht="12.75" thickBot="1">
      <c r="A26" s="21"/>
      <c r="B26" s="22"/>
      <c r="C26" s="21"/>
      <c r="D26" s="21"/>
      <c r="E26" s="21"/>
      <c r="F26" s="21"/>
      <c r="G26" s="21"/>
      <c r="H26" s="21"/>
      <c r="I26" s="21"/>
    </row>
    <row r="27" spans="1:9" ht="12.75" thickTop="1">
      <c r="B27" s="16"/>
    </row>
    <row r="28" spans="1:9">
      <c r="B28" s="16"/>
    </row>
    <row r="29" spans="1:9">
      <c r="B29" s="16"/>
    </row>
    <row r="30" spans="1:9">
      <c r="B30" s="16"/>
    </row>
    <row r="31" spans="1:9">
      <c r="B31" s="16"/>
    </row>
    <row r="32" spans="1:9">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sheetData>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2:J63"/>
  <sheetViews>
    <sheetView zoomScale="55" zoomScaleNormal="55" zoomScaleSheetLayoutView="100" workbookViewId="0"/>
  </sheetViews>
  <sheetFormatPr defaultColWidth="9.375" defaultRowHeight="12"/>
  <cols>
    <col min="1" max="1" width="13.25" style="51" customWidth="1"/>
    <col min="2" max="5" width="8" style="51" customWidth="1"/>
    <col min="6" max="6" width="13.25" style="51" customWidth="1"/>
    <col min="7" max="10" width="8" style="51" customWidth="1"/>
    <col min="11" max="16384" width="9.375" style="51"/>
  </cols>
  <sheetData>
    <row r="2" spans="1:10" ht="13.5" customHeight="1" thickBot="1">
      <c r="H2" s="867" t="s">
        <v>867</v>
      </c>
      <c r="I2" s="867"/>
      <c r="J2" s="867"/>
    </row>
    <row r="3" spans="1:10" ht="29.25" customHeight="1" thickTop="1">
      <c r="A3" s="224" t="s">
        <v>403</v>
      </c>
      <c r="B3" s="224" t="s">
        <v>404</v>
      </c>
      <c r="C3" s="225" t="s">
        <v>305</v>
      </c>
      <c r="D3" s="225" t="s">
        <v>88</v>
      </c>
      <c r="E3" s="226" t="s">
        <v>89</v>
      </c>
      <c r="F3" s="225" t="s">
        <v>403</v>
      </c>
      <c r="G3" s="224" t="s">
        <v>580</v>
      </c>
      <c r="H3" s="225" t="s">
        <v>305</v>
      </c>
      <c r="I3" s="225" t="s">
        <v>88</v>
      </c>
      <c r="J3" s="226" t="s">
        <v>89</v>
      </c>
    </row>
    <row r="4" spans="1:10" ht="16.5" customHeight="1">
      <c r="A4" s="214" t="s">
        <v>194</v>
      </c>
      <c r="B4" s="516">
        <v>0</v>
      </c>
      <c r="C4" s="516">
        <v>0</v>
      </c>
      <c r="D4" s="516">
        <v>0</v>
      </c>
      <c r="E4" s="516">
        <v>0</v>
      </c>
      <c r="F4" s="227" t="s">
        <v>282</v>
      </c>
      <c r="G4" s="515">
        <v>2220</v>
      </c>
      <c r="H4" s="515">
        <v>4777</v>
      </c>
      <c r="I4" s="516">
        <v>2299</v>
      </c>
      <c r="J4" s="516">
        <v>2478</v>
      </c>
    </row>
    <row r="5" spans="1:10" ht="16.5" customHeight="1">
      <c r="A5" s="214" t="s">
        <v>413</v>
      </c>
      <c r="B5" s="515">
        <v>1086</v>
      </c>
      <c r="C5" s="515">
        <v>2434</v>
      </c>
      <c r="D5" s="516">
        <v>1172</v>
      </c>
      <c r="E5" s="516">
        <v>1262</v>
      </c>
      <c r="F5" s="227" t="s">
        <v>285</v>
      </c>
      <c r="G5" s="515">
        <v>856</v>
      </c>
      <c r="H5" s="515">
        <v>1877</v>
      </c>
      <c r="I5" s="516">
        <v>926</v>
      </c>
      <c r="J5" s="516">
        <v>951</v>
      </c>
    </row>
    <row r="6" spans="1:10" ht="16.5" customHeight="1">
      <c r="A6" s="214" t="s">
        <v>414</v>
      </c>
      <c r="B6" s="515">
        <v>704</v>
      </c>
      <c r="C6" s="515">
        <v>1664</v>
      </c>
      <c r="D6" s="516">
        <v>849</v>
      </c>
      <c r="E6" s="516">
        <v>815</v>
      </c>
      <c r="F6" s="227" t="s">
        <v>288</v>
      </c>
      <c r="G6" s="515">
        <v>689</v>
      </c>
      <c r="H6" s="515">
        <v>1509</v>
      </c>
      <c r="I6" s="516">
        <v>743</v>
      </c>
      <c r="J6" s="516">
        <v>766</v>
      </c>
    </row>
    <row r="7" spans="1:10" ht="16.5" customHeight="1">
      <c r="A7" s="214" t="s">
        <v>415</v>
      </c>
      <c r="B7" s="515">
        <v>623</v>
      </c>
      <c r="C7" s="515">
        <v>1530</v>
      </c>
      <c r="D7" s="516">
        <v>739</v>
      </c>
      <c r="E7" s="516">
        <v>791</v>
      </c>
      <c r="F7" s="227" t="s">
        <v>291</v>
      </c>
      <c r="G7" s="515">
        <v>820</v>
      </c>
      <c r="H7" s="515">
        <v>1731</v>
      </c>
      <c r="I7" s="516">
        <v>834</v>
      </c>
      <c r="J7" s="516">
        <v>897</v>
      </c>
    </row>
    <row r="8" spans="1:10" ht="16.5" customHeight="1">
      <c r="A8" s="214" t="s">
        <v>416</v>
      </c>
      <c r="B8" s="515">
        <v>1167</v>
      </c>
      <c r="C8" s="515">
        <v>2691</v>
      </c>
      <c r="D8" s="516">
        <v>1366</v>
      </c>
      <c r="E8" s="516">
        <v>1325</v>
      </c>
      <c r="F8" s="227" t="s">
        <v>294</v>
      </c>
      <c r="G8" s="515">
        <v>1153</v>
      </c>
      <c r="H8" s="515">
        <v>2731</v>
      </c>
      <c r="I8" s="516">
        <v>1317</v>
      </c>
      <c r="J8" s="516">
        <v>1414</v>
      </c>
    </row>
    <row r="9" spans="1:10" ht="16.5" customHeight="1">
      <c r="A9" s="214" t="s">
        <v>417</v>
      </c>
      <c r="B9" s="516">
        <v>380</v>
      </c>
      <c r="C9" s="516">
        <v>801</v>
      </c>
      <c r="D9" s="516">
        <v>418</v>
      </c>
      <c r="E9" s="516">
        <v>383</v>
      </c>
      <c r="F9" s="220"/>
      <c r="G9" s="764"/>
      <c r="H9" s="753"/>
      <c r="I9" s="754"/>
      <c r="J9" s="754"/>
    </row>
    <row r="10" spans="1:10" ht="16.5" customHeight="1">
      <c r="A10" s="214" t="s">
        <v>418</v>
      </c>
      <c r="B10" s="516">
        <v>817</v>
      </c>
      <c r="C10" s="516">
        <v>1860</v>
      </c>
      <c r="D10" s="516">
        <v>905</v>
      </c>
      <c r="E10" s="516">
        <v>955</v>
      </c>
      <c r="F10" s="227" t="s">
        <v>297</v>
      </c>
      <c r="G10" s="515">
        <v>886</v>
      </c>
      <c r="H10" s="515">
        <v>1997</v>
      </c>
      <c r="I10" s="516">
        <v>964</v>
      </c>
      <c r="J10" s="516">
        <v>1033</v>
      </c>
    </row>
    <row r="11" spans="1:10" ht="16.5" customHeight="1">
      <c r="A11" s="214" t="s">
        <v>419</v>
      </c>
      <c r="B11" s="516">
        <v>285</v>
      </c>
      <c r="C11" s="516">
        <v>611</v>
      </c>
      <c r="D11" s="516">
        <v>317</v>
      </c>
      <c r="E11" s="516">
        <v>294</v>
      </c>
      <c r="F11" s="227" t="s">
        <v>300</v>
      </c>
      <c r="G11" s="515">
        <v>869</v>
      </c>
      <c r="H11" s="515">
        <v>2138</v>
      </c>
      <c r="I11" s="516">
        <v>1053</v>
      </c>
      <c r="J11" s="516">
        <v>1085</v>
      </c>
    </row>
    <row r="12" spans="1:10" ht="16.5" customHeight="1">
      <c r="A12" s="218"/>
      <c r="B12" s="764"/>
      <c r="C12" s="753"/>
      <c r="D12" s="754"/>
      <c r="E12" s="754"/>
      <c r="F12" s="227" t="s">
        <v>302</v>
      </c>
      <c r="G12" s="515">
        <v>837</v>
      </c>
      <c r="H12" s="515">
        <v>1900</v>
      </c>
      <c r="I12" s="516">
        <v>923</v>
      </c>
      <c r="J12" s="516">
        <v>977</v>
      </c>
    </row>
    <row r="13" spans="1:10" ht="16.5" customHeight="1">
      <c r="A13" s="214" t="s">
        <v>198</v>
      </c>
      <c r="B13" s="515">
        <v>620</v>
      </c>
      <c r="C13" s="515">
        <v>1447</v>
      </c>
      <c r="D13" s="516">
        <v>674</v>
      </c>
      <c r="E13" s="516">
        <v>773</v>
      </c>
      <c r="F13" s="227" t="s">
        <v>304</v>
      </c>
      <c r="G13" s="515">
        <v>1355</v>
      </c>
      <c r="H13" s="515">
        <v>3177</v>
      </c>
      <c r="I13" s="516">
        <v>1548</v>
      </c>
      <c r="J13" s="516">
        <v>1629</v>
      </c>
    </row>
    <row r="14" spans="1:10" ht="16.5" customHeight="1">
      <c r="A14" s="214" t="s">
        <v>202</v>
      </c>
      <c r="B14" s="515">
        <v>2339</v>
      </c>
      <c r="C14" s="515">
        <v>5517</v>
      </c>
      <c r="D14" s="516">
        <v>2651</v>
      </c>
      <c r="E14" s="516">
        <v>2866</v>
      </c>
      <c r="F14" s="227" t="s">
        <v>195</v>
      </c>
      <c r="G14" s="515">
        <v>735</v>
      </c>
      <c r="H14" s="515">
        <v>1752</v>
      </c>
      <c r="I14" s="516">
        <v>851</v>
      </c>
      <c r="J14" s="516">
        <v>901</v>
      </c>
    </row>
    <row r="15" spans="1:10" ht="16.5" customHeight="1">
      <c r="A15" s="214" t="s">
        <v>206</v>
      </c>
      <c r="B15" s="515">
        <v>2882</v>
      </c>
      <c r="C15" s="515">
        <v>6772</v>
      </c>
      <c r="D15" s="516">
        <v>3350</v>
      </c>
      <c r="E15" s="516">
        <v>3422</v>
      </c>
      <c r="F15" s="227" t="s">
        <v>199</v>
      </c>
      <c r="G15" s="515">
        <v>937</v>
      </c>
      <c r="H15" s="515">
        <v>2228</v>
      </c>
      <c r="I15" s="516">
        <v>1067</v>
      </c>
      <c r="J15" s="516">
        <v>1161</v>
      </c>
    </row>
    <row r="16" spans="1:10" ht="16.5" customHeight="1">
      <c r="A16" s="217"/>
      <c r="B16" s="753"/>
      <c r="C16" s="753"/>
      <c r="D16" s="754"/>
      <c r="E16" s="754"/>
      <c r="F16" s="220"/>
      <c r="G16" s="764"/>
      <c r="H16" s="753"/>
      <c r="I16" s="754"/>
      <c r="J16" s="754"/>
    </row>
    <row r="17" spans="1:10" ht="16.5" customHeight="1">
      <c r="A17" s="214" t="s">
        <v>210</v>
      </c>
      <c r="B17" s="515">
        <v>538</v>
      </c>
      <c r="C17" s="515">
        <v>1173</v>
      </c>
      <c r="D17" s="516">
        <v>587</v>
      </c>
      <c r="E17" s="516">
        <v>586</v>
      </c>
      <c r="F17" s="227" t="s">
        <v>203</v>
      </c>
      <c r="G17" s="515">
        <v>579</v>
      </c>
      <c r="H17" s="515">
        <v>1316</v>
      </c>
      <c r="I17" s="516">
        <v>632</v>
      </c>
      <c r="J17" s="516">
        <v>684</v>
      </c>
    </row>
    <row r="18" spans="1:10" ht="16.5" customHeight="1">
      <c r="A18" s="214" t="s">
        <v>214</v>
      </c>
      <c r="B18" s="515">
        <v>531</v>
      </c>
      <c r="C18" s="515">
        <v>1248</v>
      </c>
      <c r="D18" s="516">
        <v>597</v>
      </c>
      <c r="E18" s="516">
        <v>651</v>
      </c>
      <c r="F18" s="227" t="s">
        <v>207</v>
      </c>
      <c r="G18" s="515">
        <v>802</v>
      </c>
      <c r="H18" s="515">
        <v>1849</v>
      </c>
      <c r="I18" s="516">
        <v>891</v>
      </c>
      <c r="J18" s="516">
        <v>958</v>
      </c>
    </row>
    <row r="19" spans="1:10" ht="16.5" customHeight="1">
      <c r="A19" s="214" t="s">
        <v>218</v>
      </c>
      <c r="B19" s="515">
        <v>477</v>
      </c>
      <c r="C19" s="515">
        <v>1060</v>
      </c>
      <c r="D19" s="516">
        <v>497</v>
      </c>
      <c r="E19" s="516">
        <v>563</v>
      </c>
      <c r="F19" s="227" t="s">
        <v>211</v>
      </c>
      <c r="G19" s="515">
        <v>755</v>
      </c>
      <c r="H19" s="515">
        <v>1759</v>
      </c>
      <c r="I19" s="516">
        <v>840</v>
      </c>
      <c r="J19" s="516">
        <v>919</v>
      </c>
    </row>
    <row r="20" spans="1:10" ht="16.5" customHeight="1">
      <c r="A20" s="214" t="s">
        <v>222</v>
      </c>
      <c r="B20" s="515">
        <v>760</v>
      </c>
      <c r="C20" s="515">
        <v>1736</v>
      </c>
      <c r="D20" s="516">
        <v>860</v>
      </c>
      <c r="E20" s="765">
        <v>876</v>
      </c>
      <c r="F20" s="218"/>
      <c r="G20" s="764"/>
      <c r="H20" s="753"/>
      <c r="I20" s="754"/>
      <c r="J20" s="754"/>
    </row>
    <row r="21" spans="1:10" ht="16.5" customHeight="1">
      <c r="A21" s="214" t="s">
        <v>225</v>
      </c>
      <c r="B21" s="515">
        <v>239</v>
      </c>
      <c r="C21" s="515">
        <v>526</v>
      </c>
      <c r="D21" s="516">
        <v>270</v>
      </c>
      <c r="E21" s="516">
        <v>256</v>
      </c>
      <c r="F21" s="227" t="s">
        <v>215</v>
      </c>
      <c r="G21" s="515">
        <v>787</v>
      </c>
      <c r="H21" s="515">
        <v>1844</v>
      </c>
      <c r="I21" s="516">
        <v>899</v>
      </c>
      <c r="J21" s="516">
        <v>945</v>
      </c>
    </row>
    <row r="22" spans="1:10" ht="16.5" customHeight="1">
      <c r="A22" s="218"/>
      <c r="B22" s="764"/>
      <c r="C22" s="753"/>
      <c r="D22" s="754"/>
      <c r="E22" s="754"/>
      <c r="F22" s="227" t="s">
        <v>219</v>
      </c>
      <c r="G22" s="515">
        <v>1258</v>
      </c>
      <c r="H22" s="515">
        <v>3018</v>
      </c>
      <c r="I22" s="516">
        <v>1385</v>
      </c>
      <c r="J22" s="516">
        <v>1633</v>
      </c>
    </row>
    <row r="23" spans="1:10" ht="16.5" customHeight="1">
      <c r="A23" s="214" t="s">
        <v>228</v>
      </c>
      <c r="B23" s="515">
        <v>347</v>
      </c>
      <c r="C23" s="515">
        <v>848</v>
      </c>
      <c r="D23" s="516">
        <v>399</v>
      </c>
      <c r="E23" s="516">
        <v>449</v>
      </c>
      <c r="F23" s="227"/>
      <c r="G23" s="756"/>
      <c r="H23" s="756"/>
      <c r="I23" s="757"/>
      <c r="J23" s="757"/>
    </row>
    <row r="24" spans="1:10" ht="16.5" customHeight="1">
      <c r="A24" s="214" t="s">
        <v>232</v>
      </c>
      <c r="B24" s="515">
        <v>752</v>
      </c>
      <c r="C24" s="515">
        <v>1814</v>
      </c>
      <c r="D24" s="516">
        <v>897</v>
      </c>
      <c r="E24" s="516">
        <v>917</v>
      </c>
      <c r="F24" s="227" t="s">
        <v>223</v>
      </c>
      <c r="G24" s="515">
        <v>605</v>
      </c>
      <c r="H24" s="515">
        <v>1505</v>
      </c>
      <c r="I24" s="516">
        <v>728</v>
      </c>
      <c r="J24" s="516">
        <v>777</v>
      </c>
    </row>
    <row r="25" spans="1:10" ht="16.5" customHeight="1">
      <c r="A25" s="214" t="s">
        <v>236</v>
      </c>
      <c r="B25" s="515">
        <v>332</v>
      </c>
      <c r="C25" s="515">
        <v>704</v>
      </c>
      <c r="D25" s="516">
        <v>341</v>
      </c>
      <c r="E25" s="516">
        <v>363</v>
      </c>
      <c r="F25" s="227" t="s">
        <v>226</v>
      </c>
      <c r="G25" s="515">
        <v>385</v>
      </c>
      <c r="H25" s="515">
        <v>955</v>
      </c>
      <c r="I25" s="516">
        <v>445</v>
      </c>
      <c r="J25" s="516">
        <v>510</v>
      </c>
    </row>
    <row r="26" spans="1:10" ht="16.5" customHeight="1">
      <c r="A26" s="218"/>
      <c r="B26" s="764"/>
      <c r="C26" s="753"/>
      <c r="D26" s="754"/>
      <c r="E26" s="754"/>
      <c r="F26" s="227" t="s">
        <v>229</v>
      </c>
      <c r="G26" s="515">
        <v>1168</v>
      </c>
      <c r="H26" s="515">
        <v>2829</v>
      </c>
      <c r="I26" s="516">
        <v>1392</v>
      </c>
      <c r="J26" s="516">
        <v>1437</v>
      </c>
    </row>
    <row r="27" spans="1:10" ht="16.5" customHeight="1">
      <c r="A27" s="214" t="s">
        <v>240</v>
      </c>
      <c r="B27" s="515">
        <v>941</v>
      </c>
      <c r="C27" s="515">
        <v>2231</v>
      </c>
      <c r="D27" s="516">
        <v>1070</v>
      </c>
      <c r="E27" s="516">
        <v>1161</v>
      </c>
      <c r="F27" s="227" t="s">
        <v>233</v>
      </c>
      <c r="G27" s="766">
        <v>836</v>
      </c>
      <c r="H27" s="515">
        <v>1999</v>
      </c>
      <c r="I27" s="767">
        <v>983</v>
      </c>
      <c r="J27" s="767">
        <v>1016</v>
      </c>
    </row>
    <row r="28" spans="1:10" ht="16.5" customHeight="1">
      <c r="A28" s="214" t="s">
        <v>244</v>
      </c>
      <c r="B28" s="515">
        <v>647</v>
      </c>
      <c r="C28" s="515">
        <v>1505</v>
      </c>
      <c r="D28" s="516">
        <v>711</v>
      </c>
      <c r="E28" s="516">
        <v>794</v>
      </c>
      <c r="F28" s="227" t="s">
        <v>237</v>
      </c>
      <c r="G28" s="515">
        <v>316</v>
      </c>
      <c r="H28" s="515">
        <v>871</v>
      </c>
      <c r="I28" s="516">
        <v>392</v>
      </c>
      <c r="J28" s="516">
        <v>479</v>
      </c>
    </row>
    <row r="29" spans="1:10" ht="16.5" customHeight="1">
      <c r="A29" s="214" t="s">
        <v>247</v>
      </c>
      <c r="B29" s="515">
        <v>1076</v>
      </c>
      <c r="C29" s="515">
        <v>2278</v>
      </c>
      <c r="D29" s="516">
        <v>1113</v>
      </c>
      <c r="E29" s="516">
        <v>1165</v>
      </c>
      <c r="F29" s="227"/>
      <c r="G29" s="751"/>
      <c r="H29" s="751"/>
      <c r="I29" s="752"/>
      <c r="J29" s="752"/>
    </row>
    <row r="30" spans="1:10" ht="16.5" customHeight="1">
      <c r="A30" s="214" t="s">
        <v>250</v>
      </c>
      <c r="B30" s="515">
        <v>1029</v>
      </c>
      <c r="C30" s="515">
        <v>2746</v>
      </c>
      <c r="D30" s="516">
        <v>1393</v>
      </c>
      <c r="E30" s="516">
        <v>1353</v>
      </c>
      <c r="F30" s="625" t="s">
        <v>241</v>
      </c>
      <c r="G30" s="742">
        <v>43961</v>
      </c>
      <c r="H30" s="742">
        <v>102433</v>
      </c>
      <c r="I30" s="742">
        <v>49909</v>
      </c>
      <c r="J30" s="742">
        <v>52524</v>
      </c>
    </row>
    <row r="31" spans="1:10" ht="16.5" customHeight="1">
      <c r="A31" s="214" t="s">
        <v>254</v>
      </c>
      <c r="B31" s="515">
        <v>821</v>
      </c>
      <c r="C31" s="515">
        <v>1968</v>
      </c>
      <c r="D31" s="516">
        <v>948</v>
      </c>
      <c r="E31" s="516">
        <v>1020</v>
      </c>
      <c r="F31" s="219"/>
      <c r="G31" s="751"/>
      <c r="H31" s="751"/>
      <c r="I31" s="752"/>
      <c r="J31" s="752"/>
    </row>
    <row r="32" spans="1:10" ht="16.5" customHeight="1">
      <c r="A32" s="214" t="s">
        <v>258</v>
      </c>
      <c r="B32" s="515">
        <v>738</v>
      </c>
      <c r="C32" s="515">
        <v>1659</v>
      </c>
      <c r="D32" s="516">
        <v>819</v>
      </c>
      <c r="E32" s="516">
        <v>840</v>
      </c>
      <c r="F32" s="227" t="s">
        <v>251</v>
      </c>
      <c r="G32" s="515">
        <v>149</v>
      </c>
      <c r="H32" s="515">
        <v>701</v>
      </c>
      <c r="I32" s="516">
        <v>317</v>
      </c>
      <c r="J32" s="516">
        <v>384</v>
      </c>
    </row>
    <row r="33" spans="1:10" ht="16.5" customHeight="1">
      <c r="A33" s="214"/>
      <c r="B33" s="756"/>
      <c r="C33" s="756"/>
      <c r="D33" s="757"/>
      <c r="E33" s="757"/>
      <c r="F33" s="227" t="s">
        <v>255</v>
      </c>
      <c r="G33" s="515">
        <v>846</v>
      </c>
      <c r="H33" s="515">
        <v>2379</v>
      </c>
      <c r="I33" s="516">
        <v>1154</v>
      </c>
      <c r="J33" s="516">
        <v>1225</v>
      </c>
    </row>
    <row r="34" spans="1:10" ht="16.5" customHeight="1">
      <c r="A34" s="214" t="s">
        <v>262</v>
      </c>
      <c r="B34" s="515">
        <v>744</v>
      </c>
      <c r="C34" s="515">
        <v>1686</v>
      </c>
      <c r="D34" s="516">
        <v>837</v>
      </c>
      <c r="E34" s="516">
        <v>849</v>
      </c>
      <c r="F34" s="227" t="s">
        <v>259</v>
      </c>
      <c r="G34" s="766">
        <v>2623</v>
      </c>
      <c r="H34" s="766">
        <v>5916</v>
      </c>
      <c r="I34" s="767">
        <v>2956</v>
      </c>
      <c r="J34" s="767">
        <v>2960</v>
      </c>
    </row>
    <row r="35" spans="1:10" ht="16.5" customHeight="1">
      <c r="A35" s="214" t="s">
        <v>266</v>
      </c>
      <c r="B35" s="515">
        <v>724</v>
      </c>
      <c r="C35" s="515">
        <v>1688</v>
      </c>
      <c r="D35" s="516">
        <v>839</v>
      </c>
      <c r="E35" s="516">
        <v>849</v>
      </c>
      <c r="F35" s="227" t="s">
        <v>263</v>
      </c>
      <c r="G35" s="515">
        <v>469</v>
      </c>
      <c r="H35" s="515">
        <v>1371</v>
      </c>
      <c r="I35" s="516">
        <v>636</v>
      </c>
      <c r="J35" s="516">
        <v>735</v>
      </c>
    </row>
    <row r="36" spans="1:10" ht="16.5" customHeight="1">
      <c r="A36" s="214" t="s">
        <v>270</v>
      </c>
      <c r="B36" s="515">
        <v>508</v>
      </c>
      <c r="C36" s="515">
        <v>1324</v>
      </c>
      <c r="D36" s="516">
        <v>650</v>
      </c>
      <c r="E36" s="516">
        <v>674</v>
      </c>
      <c r="F36" s="227"/>
      <c r="G36" s="768"/>
      <c r="H36" s="768"/>
      <c r="I36" s="769"/>
      <c r="J36" s="769"/>
    </row>
    <row r="37" spans="1:10" ht="16.5" customHeight="1">
      <c r="A37" s="214" t="s">
        <v>487</v>
      </c>
      <c r="B37" s="515">
        <v>230</v>
      </c>
      <c r="C37" s="515">
        <v>603</v>
      </c>
      <c r="D37" s="516">
        <v>309</v>
      </c>
      <c r="E37" s="516">
        <v>294</v>
      </c>
      <c r="F37" s="625" t="s">
        <v>267</v>
      </c>
      <c r="G37" s="770">
        <v>4087</v>
      </c>
      <c r="H37" s="770">
        <v>10367</v>
      </c>
      <c r="I37" s="770">
        <v>5063</v>
      </c>
      <c r="J37" s="770">
        <v>5304</v>
      </c>
    </row>
    <row r="38" spans="1:10" ht="16.5" customHeight="1">
      <c r="A38" s="214" t="s">
        <v>488</v>
      </c>
      <c r="B38" s="515">
        <v>383</v>
      </c>
      <c r="C38" s="515">
        <v>1045</v>
      </c>
      <c r="D38" s="516">
        <v>502</v>
      </c>
      <c r="E38" s="516">
        <v>543</v>
      </c>
      <c r="F38" s="219"/>
      <c r="G38" s="758"/>
      <c r="H38" s="758"/>
      <c r="I38" s="758"/>
      <c r="J38" s="758"/>
    </row>
    <row r="39" spans="1:10" ht="16.5" customHeight="1">
      <c r="A39" s="214" t="s">
        <v>489</v>
      </c>
      <c r="B39" s="515">
        <v>228</v>
      </c>
      <c r="C39" s="515">
        <v>712</v>
      </c>
      <c r="D39" s="516">
        <v>354</v>
      </c>
      <c r="E39" s="516">
        <v>358</v>
      </c>
      <c r="F39" s="219"/>
      <c r="G39" s="758"/>
      <c r="H39" s="758"/>
      <c r="I39" s="758"/>
      <c r="J39" s="758"/>
    </row>
    <row r="40" spans="1:10" ht="16.5" customHeight="1">
      <c r="A40" s="214" t="s">
        <v>514</v>
      </c>
      <c r="B40" s="515">
        <v>351</v>
      </c>
      <c r="C40" s="515">
        <v>890</v>
      </c>
      <c r="D40" s="516">
        <v>459</v>
      </c>
      <c r="E40" s="516">
        <v>431</v>
      </c>
      <c r="F40" s="219"/>
      <c r="G40" s="758"/>
      <c r="H40" s="758"/>
      <c r="I40" s="758"/>
      <c r="J40" s="758"/>
    </row>
    <row r="41" spans="1:10" ht="16.5" customHeight="1">
      <c r="A41" s="217"/>
      <c r="B41" s="753"/>
      <c r="C41" s="753"/>
      <c r="D41" s="754"/>
      <c r="E41" s="754"/>
      <c r="F41" s="219"/>
      <c r="G41" s="758"/>
      <c r="H41" s="758"/>
      <c r="I41" s="758"/>
      <c r="J41" s="758"/>
    </row>
    <row r="42" spans="1:10" ht="16.5" customHeight="1">
      <c r="A42" s="214" t="s">
        <v>273</v>
      </c>
      <c r="B42" s="515">
        <v>347</v>
      </c>
      <c r="C42" s="515">
        <v>784</v>
      </c>
      <c r="D42" s="516">
        <v>368</v>
      </c>
      <c r="E42" s="516">
        <v>416</v>
      </c>
      <c r="F42" s="219"/>
      <c r="G42" s="758"/>
      <c r="H42" s="758"/>
      <c r="I42" s="758"/>
      <c r="J42" s="758"/>
    </row>
    <row r="43" spans="1:10" ht="16.5" customHeight="1">
      <c r="A43" s="214" t="s">
        <v>276</v>
      </c>
      <c r="B43" s="515">
        <v>585</v>
      </c>
      <c r="C43" s="515">
        <v>1247</v>
      </c>
      <c r="D43" s="516">
        <v>612</v>
      </c>
      <c r="E43" s="516">
        <v>635</v>
      </c>
      <c r="F43" s="219"/>
      <c r="G43" s="758"/>
      <c r="H43" s="758"/>
      <c r="I43" s="758"/>
      <c r="J43" s="758"/>
    </row>
    <row r="44" spans="1:10" ht="16.5" customHeight="1" thickBot="1">
      <c r="A44" s="228" t="s">
        <v>279</v>
      </c>
      <c r="B44" s="761">
        <v>882</v>
      </c>
      <c r="C44" s="761">
        <v>1869</v>
      </c>
      <c r="D44" s="762">
        <v>924</v>
      </c>
      <c r="E44" s="762">
        <v>945</v>
      </c>
      <c r="F44" s="221"/>
      <c r="G44" s="763"/>
      <c r="H44" s="763"/>
      <c r="I44" s="763"/>
      <c r="J44" s="763"/>
    </row>
    <row r="45" spans="1:10" ht="18" customHeight="1" thickTop="1">
      <c r="A45" s="222" t="s">
        <v>665</v>
      </c>
      <c r="B45" s="222"/>
      <c r="C45" s="66"/>
      <c r="D45" s="63"/>
      <c r="E45" s="63"/>
      <c r="F45" s="63"/>
      <c r="G45" s="63"/>
      <c r="H45" s="63"/>
      <c r="I45" s="63"/>
      <c r="J45" s="63"/>
    </row>
    <row r="46" spans="1:10" ht="18" customHeight="1">
      <c r="A46" s="223" t="s">
        <v>666</v>
      </c>
      <c r="B46" s="223"/>
      <c r="C46" s="63"/>
      <c r="D46" s="63"/>
      <c r="E46" s="63"/>
      <c r="F46" s="63"/>
      <c r="G46" s="63"/>
      <c r="H46" s="63"/>
      <c r="I46" s="63"/>
      <c r="J46" s="63"/>
    </row>
    <row r="47" spans="1:10" ht="18" customHeight="1">
      <c r="A47" s="65"/>
      <c r="B47" s="223"/>
      <c r="C47" s="63"/>
      <c r="D47" s="63"/>
      <c r="E47" s="63"/>
      <c r="F47" s="63"/>
      <c r="G47" s="63"/>
      <c r="H47" s="63"/>
      <c r="I47" s="63"/>
      <c r="J47" s="63"/>
    </row>
    <row r="48" spans="1:10" ht="16.5" customHeight="1">
      <c r="A48" s="67"/>
      <c r="B48" s="62"/>
      <c r="C48" s="62"/>
      <c r="D48" s="62"/>
      <c r="E48" s="62"/>
      <c r="F48" s="63"/>
      <c r="G48" s="63"/>
      <c r="H48" s="63"/>
      <c r="I48" s="63"/>
      <c r="J48" s="63"/>
    </row>
    <row r="49" spans="1:10" ht="16.5" customHeight="1">
      <c r="A49" s="122"/>
      <c r="B49" s="117"/>
      <c r="C49" s="117"/>
      <c r="D49" s="117"/>
      <c r="E49" s="117"/>
      <c r="F49" s="117"/>
      <c r="G49" s="123"/>
      <c r="H49" s="123"/>
      <c r="I49" s="63"/>
      <c r="J49" s="63"/>
    </row>
    <row r="50" spans="1:10" ht="16.5" customHeight="1">
      <c r="A50" s="122"/>
      <c r="B50" s="117"/>
      <c r="C50" s="117"/>
      <c r="D50" s="117"/>
      <c r="E50" s="117"/>
      <c r="F50" s="117"/>
      <c r="G50" s="123"/>
      <c r="H50" s="123"/>
      <c r="I50" s="63"/>
      <c r="J50" s="63"/>
    </row>
    <row r="51" spans="1:10" ht="16.5" customHeight="1">
      <c r="A51" s="63"/>
      <c r="B51" s="63"/>
      <c r="C51" s="63"/>
      <c r="D51" s="63"/>
      <c r="E51" s="63"/>
      <c r="F51" s="63"/>
      <c r="G51" s="63"/>
      <c r="H51" s="63"/>
      <c r="I51" s="63"/>
      <c r="J51" s="63"/>
    </row>
    <row r="52" spans="1:10" ht="16.5" customHeight="1">
      <c r="A52" s="63"/>
      <c r="B52" s="63"/>
      <c r="C52" s="63"/>
      <c r="D52" s="63"/>
      <c r="E52" s="63"/>
      <c r="F52" s="63"/>
      <c r="G52" s="63"/>
      <c r="H52" s="63"/>
      <c r="I52" s="63"/>
      <c r="J52" s="63"/>
    </row>
    <row r="53" spans="1:10" ht="16.5" customHeight="1">
      <c r="A53" s="63"/>
      <c r="B53" s="63"/>
      <c r="C53" s="63"/>
      <c r="D53" s="63"/>
      <c r="E53" s="63"/>
      <c r="F53" s="63"/>
      <c r="G53" s="63"/>
      <c r="H53" s="63"/>
      <c r="I53" s="63"/>
      <c r="J53" s="63"/>
    </row>
    <row r="54" spans="1:10" ht="16.5" customHeight="1">
      <c r="A54" s="63"/>
      <c r="B54" s="63"/>
      <c r="C54" s="63"/>
      <c r="D54" s="63"/>
      <c r="E54" s="63"/>
      <c r="F54" s="63"/>
      <c r="G54" s="63"/>
      <c r="H54" s="63"/>
      <c r="I54" s="63"/>
      <c r="J54" s="63"/>
    </row>
    <row r="55" spans="1:10" ht="16.5" customHeight="1">
      <c r="A55" s="63"/>
      <c r="B55" s="63"/>
      <c r="C55" s="63"/>
      <c r="D55" s="63"/>
      <c r="E55" s="63"/>
      <c r="F55" s="63"/>
      <c r="G55" s="63"/>
      <c r="H55" s="63"/>
      <c r="I55" s="63"/>
      <c r="J55" s="63"/>
    </row>
    <row r="56" spans="1:10" ht="16.5" customHeight="1">
      <c r="A56" s="63"/>
      <c r="B56" s="63"/>
      <c r="C56" s="63"/>
      <c r="D56" s="63"/>
      <c r="E56" s="63"/>
      <c r="F56" s="63"/>
      <c r="G56" s="63"/>
      <c r="H56" s="63"/>
      <c r="I56" s="63"/>
      <c r="J56" s="63"/>
    </row>
    <row r="57" spans="1:10" ht="16.5" customHeight="1">
      <c r="A57" s="63"/>
      <c r="B57" s="63"/>
      <c r="C57" s="63"/>
      <c r="D57" s="63"/>
      <c r="E57" s="63"/>
      <c r="F57" s="63"/>
      <c r="G57" s="63"/>
      <c r="H57" s="63"/>
      <c r="I57" s="63"/>
      <c r="J57" s="63"/>
    </row>
    <row r="58" spans="1:10" ht="16.5" customHeight="1">
      <c r="A58" s="63"/>
      <c r="B58" s="63"/>
      <c r="C58" s="63"/>
      <c r="D58" s="63"/>
      <c r="E58" s="63"/>
      <c r="F58" s="63"/>
      <c r="G58" s="63"/>
      <c r="H58" s="63"/>
      <c r="I58" s="63"/>
      <c r="J58" s="63"/>
    </row>
    <row r="59" spans="1:10" ht="16.5" customHeight="1">
      <c r="A59" s="63"/>
      <c r="B59" s="63"/>
      <c r="C59" s="63"/>
      <c r="D59" s="63"/>
      <c r="E59" s="63"/>
      <c r="F59" s="63"/>
      <c r="G59" s="63"/>
      <c r="H59" s="63"/>
      <c r="I59" s="63"/>
      <c r="J59" s="63"/>
    </row>
    <row r="60" spans="1:10" ht="16.5" customHeight="1">
      <c r="A60" s="63"/>
      <c r="B60" s="63"/>
      <c r="C60" s="63"/>
      <c r="D60" s="63"/>
      <c r="E60" s="63"/>
      <c r="F60" s="63"/>
      <c r="G60" s="63"/>
      <c r="H60" s="63"/>
      <c r="I60" s="63"/>
      <c r="J60" s="63"/>
    </row>
    <row r="61" spans="1:10" ht="16.5" customHeight="1">
      <c r="A61" s="63"/>
      <c r="B61" s="63"/>
      <c r="C61" s="63"/>
      <c r="D61" s="63"/>
      <c r="E61" s="63"/>
      <c r="F61" s="63"/>
      <c r="G61" s="63"/>
      <c r="H61" s="63"/>
      <c r="I61" s="63"/>
      <c r="J61" s="63"/>
    </row>
    <row r="62" spans="1:10" ht="16.5" customHeight="1">
      <c r="F62" s="63"/>
      <c r="G62" s="63"/>
      <c r="H62" s="63"/>
      <c r="I62" s="63"/>
      <c r="J62" s="63"/>
    </row>
    <row r="63" spans="1:10">
      <c r="F63" s="63"/>
    </row>
  </sheetData>
  <mergeCells count="1">
    <mergeCell ref="H2:J2"/>
  </mergeCells>
  <phoneticPr fontId="11"/>
  <printOptions horizontalCentered="1"/>
  <pageMargins left="0.59055118110236227" right="0.59055118110236227" top="0.59055118110236227" bottom="0.70866141732283472"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2410"/>
  <sheetViews>
    <sheetView zoomScale="55" zoomScaleNormal="55" workbookViewId="0">
      <selection activeCell="N41" sqref="N41"/>
    </sheetView>
  </sheetViews>
  <sheetFormatPr defaultColWidth="9.875" defaultRowHeight="14.65" customHeight="1"/>
  <cols>
    <col min="1" max="1" width="8.625" style="12" customWidth="1"/>
    <col min="2" max="5" width="7.375" style="69" customWidth="1"/>
    <col min="6" max="6" width="7.375" style="322" customWidth="1"/>
    <col min="7" max="7" width="7.375" style="69" customWidth="1"/>
    <col min="8" max="8" width="8.625" style="12" customWidth="1"/>
    <col min="9" max="10" width="7.375" style="12" customWidth="1"/>
    <col min="11" max="11" width="7.375" style="290" customWidth="1"/>
    <col min="12" max="13" width="7.375" style="12" customWidth="1"/>
    <col min="14" max="16384" width="9.875" style="12"/>
  </cols>
  <sheetData>
    <row r="1" spans="1:13" ht="26.25" customHeight="1" thickBot="1">
      <c r="A1" s="68" t="s">
        <v>879</v>
      </c>
    </row>
    <row r="2" spans="1:13" ht="21" customHeight="1" thickTop="1">
      <c r="A2" s="254" t="s">
        <v>311</v>
      </c>
      <c r="B2" s="260" t="s">
        <v>837</v>
      </c>
      <c r="C2" s="260" t="s">
        <v>663</v>
      </c>
      <c r="D2" s="526" t="s">
        <v>664</v>
      </c>
      <c r="E2" s="526" t="s">
        <v>856</v>
      </c>
      <c r="F2" s="527" t="s">
        <v>866</v>
      </c>
      <c r="G2" s="255" t="s">
        <v>311</v>
      </c>
      <c r="H2" s="528" t="s">
        <v>837</v>
      </c>
      <c r="I2" s="528" t="s">
        <v>663</v>
      </c>
      <c r="J2" s="528" t="s">
        <v>664</v>
      </c>
      <c r="K2" s="526" t="s">
        <v>856</v>
      </c>
      <c r="L2" s="527" t="s">
        <v>866</v>
      </c>
    </row>
    <row r="3" spans="1:13" ht="17.25" customHeight="1">
      <c r="A3" s="626" t="s">
        <v>838</v>
      </c>
      <c r="B3" s="627">
        <v>9671</v>
      </c>
      <c r="C3" s="496">
        <v>9379</v>
      </c>
      <c r="D3" s="628">
        <v>8970</v>
      </c>
      <c r="E3" s="529">
        <v>8784</v>
      </c>
      <c r="F3" s="771">
        <v>8667</v>
      </c>
      <c r="G3" s="629" t="s">
        <v>667</v>
      </c>
      <c r="H3" s="630">
        <v>12241</v>
      </c>
      <c r="I3" s="529">
        <v>11643</v>
      </c>
      <c r="J3" s="529">
        <v>11074</v>
      </c>
      <c r="K3" s="631">
        <v>11034</v>
      </c>
      <c r="L3" s="631">
        <v>10933</v>
      </c>
      <c r="M3" s="496"/>
    </row>
    <row r="4" spans="1:13" ht="15.75" customHeight="1">
      <c r="A4" s="234" t="s">
        <v>90</v>
      </c>
      <c r="B4" s="256">
        <v>1811</v>
      </c>
      <c r="C4" s="256">
        <v>1617</v>
      </c>
      <c r="D4" s="530">
        <v>1546</v>
      </c>
      <c r="E4" s="530">
        <v>1591</v>
      </c>
      <c r="F4" s="772">
        <v>1577</v>
      </c>
      <c r="G4" s="531" t="s">
        <v>150</v>
      </c>
      <c r="H4" s="530">
        <v>2256</v>
      </c>
      <c r="I4" s="530">
        <v>2023</v>
      </c>
      <c r="J4" s="530">
        <v>1996</v>
      </c>
      <c r="K4" s="799">
        <v>2056</v>
      </c>
      <c r="L4" s="543">
        <v>2068</v>
      </c>
      <c r="M4" s="256"/>
    </row>
    <row r="5" spans="1:13" ht="15.75" customHeight="1">
      <c r="A5" s="234" t="s">
        <v>92</v>
      </c>
      <c r="B5" s="256">
        <v>1882</v>
      </c>
      <c r="C5" s="256">
        <v>1858</v>
      </c>
      <c r="D5" s="530">
        <v>1650</v>
      </c>
      <c r="E5" s="530">
        <v>1616</v>
      </c>
      <c r="F5" s="772">
        <v>1636</v>
      </c>
      <c r="G5" s="531" t="s">
        <v>152</v>
      </c>
      <c r="H5" s="532">
        <v>2264</v>
      </c>
      <c r="I5" s="532">
        <v>2261</v>
      </c>
      <c r="J5" s="532">
        <v>2025</v>
      </c>
      <c r="K5" s="799">
        <v>2047</v>
      </c>
      <c r="L5" s="543">
        <v>2129</v>
      </c>
      <c r="M5" s="290"/>
    </row>
    <row r="6" spans="1:13" ht="15.75" customHeight="1">
      <c r="A6" s="234" t="s">
        <v>94</v>
      </c>
      <c r="B6" s="256">
        <v>2015</v>
      </c>
      <c r="C6" s="256">
        <v>1903</v>
      </c>
      <c r="D6" s="530">
        <v>1850</v>
      </c>
      <c r="E6" s="530">
        <v>1733</v>
      </c>
      <c r="F6" s="772">
        <v>1692</v>
      </c>
      <c r="G6" s="531" t="s">
        <v>154</v>
      </c>
      <c r="H6" s="532">
        <v>2436</v>
      </c>
      <c r="I6" s="532">
        <v>2310</v>
      </c>
      <c r="J6" s="532">
        <v>2248</v>
      </c>
      <c r="K6" s="799">
        <v>2139</v>
      </c>
      <c r="L6" s="543">
        <v>2110</v>
      </c>
      <c r="M6" s="290"/>
    </row>
    <row r="7" spans="1:13" ht="15.75" customHeight="1">
      <c r="A7" s="234" t="s">
        <v>96</v>
      </c>
      <c r="B7" s="256">
        <v>1955</v>
      </c>
      <c r="C7" s="256">
        <v>2028</v>
      </c>
      <c r="D7" s="530">
        <v>1902</v>
      </c>
      <c r="E7" s="530">
        <v>1911</v>
      </c>
      <c r="F7" s="772">
        <v>1814</v>
      </c>
      <c r="G7" s="531" t="s">
        <v>156</v>
      </c>
      <c r="H7" s="532">
        <v>2550</v>
      </c>
      <c r="I7" s="532">
        <v>2491</v>
      </c>
      <c r="J7" s="532">
        <v>2329</v>
      </c>
      <c r="K7" s="799">
        <v>2340</v>
      </c>
      <c r="L7" s="543">
        <v>2225</v>
      </c>
      <c r="M7" s="290"/>
    </row>
    <row r="8" spans="1:13" ht="15.75" customHeight="1">
      <c r="A8" s="234" t="s">
        <v>98</v>
      </c>
      <c r="B8" s="256">
        <v>2008</v>
      </c>
      <c r="C8" s="256">
        <v>1973</v>
      </c>
      <c r="D8" s="530">
        <v>2022</v>
      </c>
      <c r="E8" s="530">
        <v>1933</v>
      </c>
      <c r="F8" s="772">
        <v>1948</v>
      </c>
      <c r="G8" s="531" t="s">
        <v>158</v>
      </c>
      <c r="H8" s="532">
        <v>2735</v>
      </c>
      <c r="I8" s="532">
        <v>2558</v>
      </c>
      <c r="J8" s="532">
        <v>2476</v>
      </c>
      <c r="K8" s="799">
        <v>2452</v>
      </c>
      <c r="L8" s="543">
        <v>2401</v>
      </c>
      <c r="M8" s="290"/>
    </row>
    <row r="9" spans="1:13" ht="9" customHeight="1">
      <c r="A9" s="234"/>
      <c r="B9" s="344"/>
      <c r="C9" s="344"/>
      <c r="D9" s="533"/>
      <c r="E9" s="605"/>
      <c r="F9" s="773"/>
      <c r="G9" s="534"/>
      <c r="H9" s="535"/>
      <c r="I9" s="535"/>
      <c r="J9" s="535"/>
      <c r="K9" s="544"/>
      <c r="L9" s="544"/>
      <c r="M9" s="510"/>
    </row>
    <row r="10" spans="1:13" ht="17.25" customHeight="1">
      <c r="A10" s="626" t="s">
        <v>668</v>
      </c>
      <c r="B10" s="627">
        <v>10917</v>
      </c>
      <c r="C10" s="496">
        <v>10828</v>
      </c>
      <c r="D10" s="529">
        <v>10743</v>
      </c>
      <c r="E10" s="529">
        <v>10645</v>
      </c>
      <c r="F10" s="774">
        <v>10518</v>
      </c>
      <c r="G10" s="632" t="s">
        <v>839</v>
      </c>
      <c r="H10" s="630">
        <v>15388</v>
      </c>
      <c r="I10" s="529">
        <v>14837</v>
      </c>
      <c r="J10" s="529">
        <v>14341</v>
      </c>
      <c r="K10" s="631">
        <v>14216</v>
      </c>
      <c r="L10" s="631">
        <v>13859</v>
      </c>
      <c r="M10" s="496"/>
    </row>
    <row r="11" spans="1:13" ht="15.75" customHeight="1">
      <c r="A11" s="234" t="s">
        <v>100</v>
      </c>
      <c r="B11" s="256">
        <v>2193</v>
      </c>
      <c r="C11" s="256">
        <v>2027</v>
      </c>
      <c r="D11" s="530">
        <v>2038</v>
      </c>
      <c r="E11" s="530">
        <v>2071</v>
      </c>
      <c r="F11" s="772">
        <v>1973</v>
      </c>
      <c r="G11" s="531" t="s">
        <v>160</v>
      </c>
      <c r="H11" s="532">
        <v>2870</v>
      </c>
      <c r="I11" s="532">
        <v>2786</v>
      </c>
      <c r="J11" s="532">
        <v>2573</v>
      </c>
      <c r="K11" s="799">
        <v>2561</v>
      </c>
      <c r="L11" s="543">
        <v>2516</v>
      </c>
      <c r="M11" s="290"/>
    </row>
    <row r="12" spans="1:13" ht="15.75" customHeight="1">
      <c r="A12" s="234" t="s">
        <v>102</v>
      </c>
      <c r="B12" s="256">
        <v>2109</v>
      </c>
      <c r="C12" s="256">
        <v>2195</v>
      </c>
      <c r="D12" s="530">
        <v>2077</v>
      </c>
      <c r="E12" s="530">
        <v>2068</v>
      </c>
      <c r="F12" s="772">
        <v>2097</v>
      </c>
      <c r="G12" s="531" t="s">
        <v>162</v>
      </c>
      <c r="H12" s="532">
        <v>2915</v>
      </c>
      <c r="I12" s="532">
        <v>2883</v>
      </c>
      <c r="J12" s="532">
        <v>2817</v>
      </c>
      <c r="K12" s="799">
        <v>2653</v>
      </c>
      <c r="L12" s="543">
        <v>2639</v>
      </c>
      <c r="M12" s="290"/>
    </row>
    <row r="13" spans="1:13" ht="15.75" customHeight="1">
      <c r="A13" s="234" t="s">
        <v>104</v>
      </c>
      <c r="B13" s="256">
        <v>2263</v>
      </c>
      <c r="C13" s="256">
        <v>2117</v>
      </c>
      <c r="D13" s="530">
        <v>2230</v>
      </c>
      <c r="E13" s="530">
        <v>2104</v>
      </c>
      <c r="F13" s="772">
        <v>2069</v>
      </c>
      <c r="G13" s="531" t="s">
        <v>164</v>
      </c>
      <c r="H13" s="532">
        <v>3017</v>
      </c>
      <c r="I13" s="532">
        <v>2943</v>
      </c>
      <c r="J13" s="532">
        <v>2941</v>
      </c>
      <c r="K13" s="799">
        <v>2910</v>
      </c>
      <c r="L13" s="543">
        <v>2675</v>
      </c>
      <c r="M13" s="290"/>
    </row>
    <row r="14" spans="1:13" ht="15.75" customHeight="1">
      <c r="A14" s="234" t="s">
        <v>106</v>
      </c>
      <c r="B14" s="256">
        <v>2198</v>
      </c>
      <c r="C14" s="256">
        <v>2281</v>
      </c>
      <c r="D14" s="530">
        <v>2135</v>
      </c>
      <c r="E14" s="530">
        <v>2249</v>
      </c>
      <c r="F14" s="772">
        <v>2118</v>
      </c>
      <c r="G14" s="531" t="s">
        <v>166</v>
      </c>
      <c r="H14" s="532">
        <v>3178</v>
      </c>
      <c r="I14" s="532">
        <v>3012</v>
      </c>
      <c r="J14" s="532">
        <v>2975</v>
      </c>
      <c r="K14" s="799">
        <v>3021</v>
      </c>
      <c r="L14" s="543">
        <v>2950</v>
      </c>
      <c r="M14" s="290"/>
    </row>
    <row r="15" spans="1:13" ht="15.75" customHeight="1">
      <c r="A15" s="234" t="s">
        <v>108</v>
      </c>
      <c r="B15" s="256">
        <v>2154</v>
      </c>
      <c r="C15" s="256">
        <v>2208</v>
      </c>
      <c r="D15" s="530">
        <v>2263</v>
      </c>
      <c r="E15" s="530">
        <v>2153</v>
      </c>
      <c r="F15" s="772">
        <v>2261</v>
      </c>
      <c r="G15" s="531" t="s">
        <v>168</v>
      </c>
      <c r="H15" s="532">
        <v>3408</v>
      </c>
      <c r="I15" s="532">
        <v>3213</v>
      </c>
      <c r="J15" s="532">
        <v>3035</v>
      </c>
      <c r="K15" s="799">
        <v>3071</v>
      </c>
      <c r="L15" s="543">
        <v>3079</v>
      </c>
      <c r="M15" s="290"/>
    </row>
    <row r="16" spans="1:13" ht="9" customHeight="1">
      <c r="A16" s="234"/>
      <c r="B16" s="345"/>
      <c r="C16" s="344"/>
      <c r="D16" s="533"/>
      <c r="E16" s="605"/>
      <c r="F16" s="773"/>
      <c r="G16" s="536"/>
      <c r="H16" s="535"/>
      <c r="I16" s="535"/>
      <c r="J16" s="535"/>
      <c r="K16" s="544"/>
      <c r="L16" s="544"/>
      <c r="M16" s="510"/>
    </row>
    <row r="17" spans="1:13" ht="17.25" customHeight="1">
      <c r="A17" s="626" t="s">
        <v>840</v>
      </c>
      <c r="B17" s="627">
        <v>11279</v>
      </c>
      <c r="C17" s="496">
        <v>11238</v>
      </c>
      <c r="D17" s="529">
        <v>11247</v>
      </c>
      <c r="E17" s="529">
        <v>11386</v>
      </c>
      <c r="F17" s="774">
        <v>11255</v>
      </c>
      <c r="G17" s="632" t="s">
        <v>841</v>
      </c>
      <c r="H17" s="630">
        <v>18924</v>
      </c>
      <c r="I17" s="529">
        <v>18086</v>
      </c>
      <c r="J17" s="529">
        <v>17405</v>
      </c>
      <c r="K17" s="631">
        <v>16800</v>
      </c>
      <c r="L17" s="631">
        <v>16530</v>
      </c>
      <c r="M17" s="496"/>
    </row>
    <row r="18" spans="1:13" ht="15.75" customHeight="1">
      <c r="A18" s="234" t="s">
        <v>110</v>
      </c>
      <c r="B18" s="256">
        <v>2272</v>
      </c>
      <c r="C18" s="256">
        <v>2166</v>
      </c>
      <c r="D18" s="530">
        <v>2224</v>
      </c>
      <c r="E18" s="530">
        <v>2274</v>
      </c>
      <c r="F18" s="772">
        <v>2180</v>
      </c>
      <c r="G18" s="531" t="s">
        <v>91</v>
      </c>
      <c r="H18" s="532">
        <v>3481</v>
      </c>
      <c r="I18" s="532">
        <v>3428</v>
      </c>
      <c r="J18" s="532">
        <v>3177</v>
      </c>
      <c r="K18" s="799">
        <v>3079</v>
      </c>
      <c r="L18" s="543">
        <v>3081</v>
      </c>
      <c r="M18" s="511"/>
    </row>
    <row r="19" spans="1:13" ht="15.75" customHeight="1">
      <c r="A19" s="234" t="s">
        <v>112</v>
      </c>
      <c r="B19" s="256">
        <v>2328</v>
      </c>
      <c r="C19" s="256">
        <v>2270</v>
      </c>
      <c r="D19" s="530">
        <v>2198</v>
      </c>
      <c r="E19" s="530">
        <v>2237</v>
      </c>
      <c r="F19" s="772">
        <v>2283</v>
      </c>
      <c r="G19" s="531" t="s">
        <v>93</v>
      </c>
      <c r="H19" s="532">
        <v>3454</v>
      </c>
      <c r="I19" s="532">
        <v>3493</v>
      </c>
      <c r="J19" s="532">
        <v>3423</v>
      </c>
      <c r="K19" s="799">
        <v>3208</v>
      </c>
      <c r="L19" s="543">
        <v>3145</v>
      </c>
      <c r="M19" s="290"/>
    </row>
    <row r="20" spans="1:13" ht="15.75" customHeight="1">
      <c r="A20" s="234" t="s">
        <v>114</v>
      </c>
      <c r="B20" s="256">
        <v>2179</v>
      </c>
      <c r="C20" s="256">
        <v>2337</v>
      </c>
      <c r="D20" s="530">
        <v>2283</v>
      </c>
      <c r="E20" s="530">
        <v>2216</v>
      </c>
      <c r="F20" s="772">
        <v>2243</v>
      </c>
      <c r="G20" s="531" t="s">
        <v>95</v>
      </c>
      <c r="H20" s="532">
        <v>3802</v>
      </c>
      <c r="I20" s="532">
        <v>3470</v>
      </c>
      <c r="J20" s="532">
        <v>3513</v>
      </c>
      <c r="K20" s="799">
        <v>3440</v>
      </c>
      <c r="L20" s="543">
        <v>3256</v>
      </c>
      <c r="M20" s="290"/>
    </row>
    <row r="21" spans="1:13" ht="15.75" customHeight="1">
      <c r="A21" s="234" t="s">
        <v>116</v>
      </c>
      <c r="B21" s="256">
        <v>2284</v>
      </c>
      <c r="C21" s="256">
        <v>2190</v>
      </c>
      <c r="D21" s="530">
        <v>2352</v>
      </c>
      <c r="E21" s="530">
        <v>2301</v>
      </c>
      <c r="F21" s="772">
        <v>2232</v>
      </c>
      <c r="G21" s="531" t="s">
        <v>97</v>
      </c>
      <c r="H21" s="532">
        <v>3923</v>
      </c>
      <c r="I21" s="532">
        <v>3773</v>
      </c>
      <c r="J21" s="532">
        <v>3497</v>
      </c>
      <c r="K21" s="799">
        <v>3553</v>
      </c>
      <c r="L21" s="543">
        <v>3468</v>
      </c>
      <c r="M21" s="290"/>
    </row>
    <row r="22" spans="1:13" ht="15.75" customHeight="1">
      <c r="A22" s="234" t="s">
        <v>118</v>
      </c>
      <c r="B22" s="256">
        <v>2216</v>
      </c>
      <c r="C22" s="256">
        <v>2275</v>
      </c>
      <c r="D22" s="530">
        <v>2190</v>
      </c>
      <c r="E22" s="530">
        <v>2358</v>
      </c>
      <c r="F22" s="772">
        <v>2317</v>
      </c>
      <c r="G22" s="531" t="s">
        <v>99</v>
      </c>
      <c r="H22" s="532">
        <v>4264</v>
      </c>
      <c r="I22" s="532">
        <v>3922</v>
      </c>
      <c r="J22" s="532">
        <v>3795</v>
      </c>
      <c r="K22" s="799">
        <v>3520</v>
      </c>
      <c r="L22" s="543">
        <v>3580</v>
      </c>
      <c r="M22" s="290"/>
    </row>
    <row r="23" spans="1:13" ht="9" customHeight="1">
      <c r="A23" s="234"/>
      <c r="B23" s="290"/>
      <c r="C23" s="257"/>
      <c r="D23" s="537"/>
      <c r="E23" s="529"/>
      <c r="F23" s="774"/>
      <c r="G23" s="534"/>
      <c r="H23" s="532"/>
      <c r="I23" s="532"/>
      <c r="J23" s="532"/>
      <c r="K23" s="544"/>
      <c r="L23" s="544"/>
      <c r="M23" s="512"/>
    </row>
    <row r="24" spans="1:13" ht="17.25" customHeight="1">
      <c r="A24" s="626" t="s">
        <v>669</v>
      </c>
      <c r="B24" s="627">
        <v>11823</v>
      </c>
      <c r="C24" s="496">
        <v>11677</v>
      </c>
      <c r="D24" s="529">
        <v>11361</v>
      </c>
      <c r="E24" s="529">
        <v>11269</v>
      </c>
      <c r="F24" s="774">
        <v>11368</v>
      </c>
      <c r="G24" s="632" t="s">
        <v>468</v>
      </c>
      <c r="H24" s="630">
        <v>21092</v>
      </c>
      <c r="I24" s="529">
        <v>21243</v>
      </c>
      <c r="J24" s="529">
        <v>20913</v>
      </c>
      <c r="K24" s="631">
        <v>20564</v>
      </c>
      <c r="L24" s="631">
        <v>19815</v>
      </c>
      <c r="M24" s="496"/>
    </row>
    <row r="25" spans="1:13" ht="15.75" customHeight="1">
      <c r="A25" s="234" t="s">
        <v>120</v>
      </c>
      <c r="B25" s="256">
        <v>2361</v>
      </c>
      <c r="C25" s="256">
        <v>2223</v>
      </c>
      <c r="D25" s="530">
        <v>2242</v>
      </c>
      <c r="E25" s="530">
        <v>2202</v>
      </c>
      <c r="F25" s="772">
        <v>2361</v>
      </c>
      <c r="G25" s="531" t="s">
        <v>101</v>
      </c>
      <c r="H25" s="532">
        <v>4297</v>
      </c>
      <c r="I25" s="532">
        <v>4265</v>
      </c>
      <c r="J25" s="532">
        <v>3888</v>
      </c>
      <c r="K25" s="799">
        <v>3826</v>
      </c>
      <c r="L25" s="543">
        <v>3541</v>
      </c>
      <c r="M25" s="290"/>
    </row>
    <row r="26" spans="1:13" ht="15.75" customHeight="1">
      <c r="A26" s="234" t="s">
        <v>122</v>
      </c>
      <c r="B26" s="256">
        <v>2298</v>
      </c>
      <c r="C26" s="256">
        <v>2362</v>
      </c>
      <c r="D26" s="530">
        <v>2203</v>
      </c>
      <c r="E26" s="530">
        <v>2250</v>
      </c>
      <c r="F26" s="772">
        <v>2189</v>
      </c>
      <c r="G26" s="531" t="s">
        <v>103</v>
      </c>
      <c r="H26" s="532">
        <v>4241</v>
      </c>
      <c r="I26" s="532">
        <v>4304</v>
      </c>
      <c r="J26" s="532">
        <v>4166</v>
      </c>
      <c r="K26" s="799">
        <v>3929</v>
      </c>
      <c r="L26" s="543">
        <v>3830</v>
      </c>
      <c r="M26" s="290"/>
    </row>
    <row r="27" spans="1:13" ht="15.75" customHeight="1">
      <c r="A27" s="234" t="s">
        <v>124</v>
      </c>
      <c r="B27" s="256">
        <v>2323</v>
      </c>
      <c r="C27" s="256">
        <v>2293</v>
      </c>
      <c r="D27" s="530">
        <v>2337</v>
      </c>
      <c r="E27" s="530">
        <v>2203</v>
      </c>
      <c r="F27" s="772">
        <v>2245</v>
      </c>
      <c r="G27" s="531" t="s">
        <v>105</v>
      </c>
      <c r="H27" s="532">
        <v>4265</v>
      </c>
      <c r="I27" s="532">
        <v>4274</v>
      </c>
      <c r="J27" s="532">
        <v>4300</v>
      </c>
      <c r="K27" s="799">
        <v>4189</v>
      </c>
      <c r="L27" s="543">
        <v>3924</v>
      </c>
      <c r="M27" s="290"/>
    </row>
    <row r="28" spans="1:13" ht="15.75" customHeight="1">
      <c r="A28" s="234" t="s">
        <v>126</v>
      </c>
      <c r="B28" s="256">
        <v>2472</v>
      </c>
      <c r="C28" s="256">
        <v>2323</v>
      </c>
      <c r="D28" s="530">
        <v>2260</v>
      </c>
      <c r="E28" s="530">
        <v>2353</v>
      </c>
      <c r="F28" s="772">
        <v>2213</v>
      </c>
      <c r="G28" s="531" t="s">
        <v>107</v>
      </c>
      <c r="H28" s="532">
        <v>4134</v>
      </c>
      <c r="I28" s="532">
        <v>4264</v>
      </c>
      <c r="J28" s="532">
        <v>4291</v>
      </c>
      <c r="K28" s="799">
        <v>4311</v>
      </c>
      <c r="L28" s="543">
        <v>4205</v>
      </c>
      <c r="M28" s="290"/>
    </row>
    <row r="29" spans="1:13" ht="15.75" customHeight="1">
      <c r="A29" s="234" t="s">
        <v>128</v>
      </c>
      <c r="B29" s="256">
        <v>2369</v>
      </c>
      <c r="C29" s="256">
        <v>2476</v>
      </c>
      <c r="D29" s="530">
        <v>2319</v>
      </c>
      <c r="E29" s="530">
        <v>2261</v>
      </c>
      <c r="F29" s="772">
        <v>2360</v>
      </c>
      <c r="G29" s="531" t="s">
        <v>109</v>
      </c>
      <c r="H29" s="532">
        <v>4155</v>
      </c>
      <c r="I29" s="532">
        <v>4136</v>
      </c>
      <c r="J29" s="532">
        <v>4268</v>
      </c>
      <c r="K29" s="799">
        <v>4309</v>
      </c>
      <c r="L29" s="543">
        <v>4315</v>
      </c>
      <c r="M29" s="290"/>
    </row>
    <row r="30" spans="1:13" ht="9" customHeight="1">
      <c r="A30" s="234"/>
      <c r="B30" s="290"/>
      <c r="C30" s="256"/>
      <c r="D30" s="530"/>
      <c r="E30" s="530"/>
      <c r="F30" s="772"/>
      <c r="G30" s="534"/>
      <c r="H30" s="532"/>
      <c r="I30" s="532"/>
      <c r="J30" s="532"/>
      <c r="K30" s="544"/>
      <c r="L30" s="544"/>
      <c r="M30" s="512"/>
    </row>
    <row r="31" spans="1:13" ht="17.25" customHeight="1">
      <c r="A31" s="626" t="s">
        <v>670</v>
      </c>
      <c r="B31" s="627">
        <v>11293</v>
      </c>
      <c r="C31" s="496">
        <v>11371</v>
      </c>
      <c r="D31" s="529">
        <v>11197</v>
      </c>
      <c r="E31" s="529">
        <v>11391</v>
      </c>
      <c r="F31" s="774">
        <v>11280</v>
      </c>
      <c r="G31" s="632" t="s">
        <v>842</v>
      </c>
      <c r="H31" s="630">
        <v>18089</v>
      </c>
      <c r="I31" s="529">
        <v>18785</v>
      </c>
      <c r="J31" s="529">
        <v>19103</v>
      </c>
      <c r="K31" s="631">
        <v>20542</v>
      </c>
      <c r="L31" s="631">
        <v>20896</v>
      </c>
      <c r="M31" s="496"/>
    </row>
    <row r="32" spans="1:13" ht="15.75" customHeight="1">
      <c r="A32" s="234" t="s">
        <v>130</v>
      </c>
      <c r="B32" s="256">
        <v>2253</v>
      </c>
      <c r="C32" s="256">
        <v>2381</v>
      </c>
      <c r="D32" s="530">
        <v>2461</v>
      </c>
      <c r="E32" s="530">
        <v>2310</v>
      </c>
      <c r="F32" s="772">
        <v>2241</v>
      </c>
      <c r="G32" s="531" t="s">
        <v>111</v>
      </c>
      <c r="H32" s="532">
        <v>3975</v>
      </c>
      <c r="I32" s="532">
        <v>4142</v>
      </c>
      <c r="J32" s="532">
        <v>4133</v>
      </c>
      <c r="K32" s="799">
        <v>4237</v>
      </c>
      <c r="L32" s="543">
        <v>4333</v>
      </c>
      <c r="M32" s="290"/>
    </row>
    <row r="33" spans="1:14" ht="15.75" customHeight="1">
      <c r="A33" s="234" t="s">
        <v>132</v>
      </c>
      <c r="B33" s="256">
        <v>2397</v>
      </c>
      <c r="C33" s="256">
        <v>2285</v>
      </c>
      <c r="D33" s="530">
        <v>2392</v>
      </c>
      <c r="E33" s="530">
        <v>2459</v>
      </c>
      <c r="F33" s="772">
        <v>2313</v>
      </c>
      <c r="G33" s="531" t="s">
        <v>113</v>
      </c>
      <c r="H33" s="532">
        <v>4023</v>
      </c>
      <c r="I33" s="532">
        <v>3981</v>
      </c>
      <c r="J33" s="532">
        <v>4161</v>
      </c>
      <c r="K33" s="799">
        <v>4129</v>
      </c>
      <c r="L33" s="543">
        <v>4245</v>
      </c>
      <c r="M33" s="290"/>
    </row>
    <row r="34" spans="1:14" ht="15.75" customHeight="1">
      <c r="A34" s="234" t="s">
        <v>134</v>
      </c>
      <c r="B34" s="256">
        <v>2228</v>
      </c>
      <c r="C34" s="256">
        <v>2378</v>
      </c>
      <c r="D34" s="530">
        <v>2247</v>
      </c>
      <c r="E34" s="530">
        <v>2341</v>
      </c>
      <c r="F34" s="772">
        <v>2408</v>
      </c>
      <c r="G34" s="531" t="s">
        <v>115</v>
      </c>
      <c r="H34" s="532">
        <v>2859</v>
      </c>
      <c r="I34" s="532">
        <v>4009</v>
      </c>
      <c r="J34" s="532">
        <v>3977</v>
      </c>
      <c r="K34" s="799">
        <v>4192</v>
      </c>
      <c r="L34" s="543">
        <v>4136</v>
      </c>
      <c r="M34" s="290"/>
    </row>
    <row r="35" spans="1:14" ht="15.75" customHeight="1">
      <c r="A35" s="234" t="s">
        <v>136</v>
      </c>
      <c r="B35" s="256">
        <v>2202</v>
      </c>
      <c r="C35" s="256">
        <v>2168</v>
      </c>
      <c r="D35" s="530">
        <v>2159</v>
      </c>
      <c r="E35" s="530">
        <v>2129</v>
      </c>
      <c r="F35" s="772">
        <v>2231</v>
      </c>
      <c r="G35" s="531" t="s">
        <v>117</v>
      </c>
      <c r="H35" s="532">
        <v>3782</v>
      </c>
      <c r="I35" s="532">
        <v>2866</v>
      </c>
      <c r="J35" s="532">
        <v>4003</v>
      </c>
      <c r="K35" s="799">
        <v>3976</v>
      </c>
      <c r="L35" s="543">
        <v>4199</v>
      </c>
      <c r="M35" s="290"/>
    </row>
    <row r="36" spans="1:14" ht="15.75" customHeight="1">
      <c r="A36" s="234" t="s">
        <v>138</v>
      </c>
      <c r="B36" s="256">
        <v>2213</v>
      </c>
      <c r="C36" s="256">
        <v>2159</v>
      </c>
      <c r="D36" s="530">
        <v>1938</v>
      </c>
      <c r="E36" s="530">
        <v>2152</v>
      </c>
      <c r="F36" s="772">
        <v>2087</v>
      </c>
      <c r="G36" s="531" t="s">
        <v>119</v>
      </c>
      <c r="H36" s="532">
        <v>3450</v>
      </c>
      <c r="I36" s="532">
        <v>3787</v>
      </c>
      <c r="J36" s="532">
        <v>2829</v>
      </c>
      <c r="K36" s="799">
        <v>4008</v>
      </c>
      <c r="L36" s="543">
        <v>3983</v>
      </c>
      <c r="M36" s="290"/>
    </row>
    <row r="37" spans="1:14" ht="9" customHeight="1">
      <c r="A37" s="234"/>
      <c r="B37" s="290"/>
      <c r="C37" s="256"/>
      <c r="D37" s="530"/>
      <c r="E37" s="547"/>
      <c r="F37" s="772"/>
      <c r="G37" s="534"/>
      <c r="H37" s="532"/>
      <c r="I37" s="532"/>
      <c r="J37" s="532"/>
      <c r="K37" s="805"/>
      <c r="L37" s="544"/>
      <c r="M37" s="512"/>
    </row>
    <row r="38" spans="1:14" ht="17.25" customHeight="1">
      <c r="A38" s="633" t="s">
        <v>671</v>
      </c>
      <c r="B38" s="627">
        <v>9915</v>
      </c>
      <c r="C38" s="496">
        <v>10041</v>
      </c>
      <c r="D38" s="529">
        <v>9790</v>
      </c>
      <c r="E38" s="529">
        <v>10051</v>
      </c>
      <c r="F38" s="774">
        <v>10317</v>
      </c>
      <c r="G38" s="634" t="s">
        <v>843</v>
      </c>
      <c r="H38" s="630">
        <v>14458</v>
      </c>
      <c r="I38" s="529">
        <v>15186</v>
      </c>
      <c r="J38" s="529">
        <v>16205</v>
      </c>
      <c r="K38" s="631">
        <v>16108</v>
      </c>
      <c r="L38" s="631">
        <v>17204</v>
      </c>
      <c r="M38" s="496"/>
    </row>
    <row r="39" spans="1:14" ht="15.75" customHeight="1">
      <c r="A39" s="234" t="s">
        <v>140</v>
      </c>
      <c r="B39" s="256">
        <v>2044</v>
      </c>
      <c r="C39" s="256">
        <v>2134</v>
      </c>
      <c r="D39" s="530">
        <v>1988</v>
      </c>
      <c r="E39" s="530">
        <v>1963</v>
      </c>
      <c r="F39" s="772">
        <v>2143</v>
      </c>
      <c r="G39" s="531" t="s">
        <v>121</v>
      </c>
      <c r="H39" s="532">
        <v>3174</v>
      </c>
      <c r="I39" s="532">
        <v>3449</v>
      </c>
      <c r="J39" s="532">
        <v>3755</v>
      </c>
      <c r="K39" s="799">
        <v>2825</v>
      </c>
      <c r="L39" s="543">
        <v>4007</v>
      </c>
      <c r="M39" s="290"/>
    </row>
    <row r="40" spans="1:14" ht="15.75" customHeight="1">
      <c r="A40" s="234" t="s">
        <v>142</v>
      </c>
      <c r="B40" s="256">
        <v>1886</v>
      </c>
      <c r="C40" s="256">
        <v>2028</v>
      </c>
      <c r="D40" s="530">
        <v>1950</v>
      </c>
      <c r="E40" s="530">
        <v>2064</v>
      </c>
      <c r="F40" s="772">
        <v>1983</v>
      </c>
      <c r="G40" s="531" t="s">
        <v>123</v>
      </c>
      <c r="H40" s="532">
        <v>2911</v>
      </c>
      <c r="I40" s="532">
        <v>3148</v>
      </c>
      <c r="J40" s="532">
        <v>3450</v>
      </c>
      <c r="K40" s="799">
        <v>3755</v>
      </c>
      <c r="L40" s="543">
        <v>2814</v>
      </c>
      <c r="M40" s="290"/>
    </row>
    <row r="41" spans="1:14" ht="15.75" customHeight="1">
      <c r="A41" s="234" t="s">
        <v>144</v>
      </c>
      <c r="B41" s="256">
        <v>2027</v>
      </c>
      <c r="C41" s="256">
        <v>1895</v>
      </c>
      <c r="D41" s="530">
        <v>1989</v>
      </c>
      <c r="E41" s="530">
        <v>1977</v>
      </c>
      <c r="F41" s="772">
        <v>2038</v>
      </c>
      <c r="G41" s="531" t="s">
        <v>125</v>
      </c>
      <c r="H41" s="532">
        <v>2954</v>
      </c>
      <c r="I41" s="532">
        <v>2902</v>
      </c>
      <c r="J41" s="532">
        <v>3164</v>
      </c>
      <c r="K41" s="799">
        <v>3453</v>
      </c>
      <c r="L41" s="543">
        <v>3766</v>
      </c>
      <c r="M41" s="290"/>
    </row>
    <row r="42" spans="1:14" ht="15.75" customHeight="1">
      <c r="A42" s="234" t="s">
        <v>146</v>
      </c>
      <c r="B42" s="256">
        <v>1962</v>
      </c>
      <c r="C42" s="256">
        <v>2027</v>
      </c>
      <c r="D42" s="530">
        <v>1901</v>
      </c>
      <c r="E42" s="530">
        <v>2057</v>
      </c>
      <c r="F42" s="772">
        <v>2006</v>
      </c>
      <c r="G42" s="531" t="s">
        <v>127</v>
      </c>
      <c r="H42" s="532">
        <v>2748</v>
      </c>
      <c r="I42" s="532">
        <v>2944</v>
      </c>
      <c r="J42" s="532">
        <v>2905</v>
      </c>
      <c r="K42" s="799">
        <v>3165</v>
      </c>
      <c r="L42" s="543">
        <v>3454</v>
      </c>
      <c r="M42" s="290"/>
    </row>
    <row r="43" spans="1:14" ht="15.75" customHeight="1" thickBot="1">
      <c r="A43" s="258" t="s">
        <v>148</v>
      </c>
      <c r="B43" s="259">
        <v>1996</v>
      </c>
      <c r="C43" s="259">
        <v>1957</v>
      </c>
      <c r="D43" s="538">
        <v>1962</v>
      </c>
      <c r="E43" s="538">
        <v>1990</v>
      </c>
      <c r="F43" s="775">
        <v>2147</v>
      </c>
      <c r="G43" s="539" t="s">
        <v>129</v>
      </c>
      <c r="H43" s="540">
        <v>2671</v>
      </c>
      <c r="I43" s="540">
        <v>2743</v>
      </c>
      <c r="J43" s="540">
        <v>2931</v>
      </c>
      <c r="K43" s="806">
        <v>2910</v>
      </c>
      <c r="L43" s="545">
        <v>3163</v>
      </c>
      <c r="M43" s="291"/>
    </row>
    <row r="44" spans="1:14" ht="19.5" customHeight="1" thickTop="1">
      <c r="A44" s="635" t="s">
        <v>329</v>
      </c>
      <c r="B44" s="12"/>
      <c r="C44" s="12"/>
      <c r="D44" s="12"/>
      <c r="E44" s="541"/>
      <c r="F44" s="542"/>
      <c r="G44" s="541"/>
      <c r="H44" s="541"/>
      <c r="I44" s="541"/>
      <c r="J44" s="541"/>
      <c r="K44" s="532"/>
      <c r="L44" s="542"/>
    </row>
    <row r="45" spans="1:14" ht="18" customHeight="1">
      <c r="A45" s="868" t="s">
        <v>311</v>
      </c>
      <c r="B45" s="869"/>
      <c r="C45" s="882" t="s">
        <v>837</v>
      </c>
      <c r="D45" s="883"/>
      <c r="E45" s="872" t="s">
        <v>844</v>
      </c>
      <c r="F45" s="873"/>
      <c r="G45" s="872" t="s">
        <v>848</v>
      </c>
      <c r="H45" s="873"/>
      <c r="I45" s="872" t="s">
        <v>857</v>
      </c>
      <c r="J45" s="873"/>
      <c r="K45" s="878" t="s">
        <v>868</v>
      </c>
      <c r="L45" s="879"/>
      <c r="M45" s="232"/>
      <c r="N45" s="70"/>
    </row>
    <row r="46" spans="1:14" ht="18" customHeight="1">
      <c r="A46" s="870" t="s">
        <v>306</v>
      </c>
      <c r="B46" s="871"/>
      <c r="C46" s="884">
        <v>31867</v>
      </c>
      <c r="D46" s="885"/>
      <c r="E46" s="876">
        <v>31445</v>
      </c>
      <c r="F46" s="877"/>
      <c r="G46" s="880">
        <v>30960</v>
      </c>
      <c r="H46" s="881"/>
      <c r="I46" s="880">
        <v>30815</v>
      </c>
      <c r="J46" s="881"/>
      <c r="K46" s="886">
        <v>30440</v>
      </c>
      <c r="L46" s="887"/>
      <c r="M46" s="233"/>
      <c r="N46" s="70"/>
    </row>
    <row r="47" spans="1:14" ht="18" customHeight="1">
      <c r="A47" s="870" t="s">
        <v>307</v>
      </c>
      <c r="B47" s="871"/>
      <c r="C47" s="874">
        <v>145982</v>
      </c>
      <c r="D47" s="875"/>
      <c r="E47" s="876">
        <v>145727</v>
      </c>
      <c r="F47" s="877"/>
      <c r="G47" s="874">
        <v>144499</v>
      </c>
      <c r="H47" s="875"/>
      <c r="I47" s="874">
        <v>145453</v>
      </c>
      <c r="J47" s="875"/>
      <c r="K47" s="888">
        <v>146146</v>
      </c>
      <c r="L47" s="888"/>
      <c r="M47" s="233"/>
      <c r="N47" s="70"/>
    </row>
    <row r="48" spans="1:14" ht="18" customHeight="1">
      <c r="A48" s="870" t="s">
        <v>308</v>
      </c>
      <c r="B48" s="871"/>
      <c r="C48" s="874">
        <v>63460</v>
      </c>
      <c r="D48" s="875"/>
      <c r="E48" s="876">
        <v>64070</v>
      </c>
      <c r="F48" s="877"/>
      <c r="G48" s="874">
        <v>65017</v>
      </c>
      <c r="H48" s="875"/>
      <c r="I48" s="874">
        <v>65573</v>
      </c>
      <c r="J48" s="875"/>
      <c r="K48" s="888">
        <v>65779</v>
      </c>
      <c r="L48" s="888"/>
      <c r="M48" s="233"/>
      <c r="N48" s="70"/>
    </row>
    <row r="49" spans="1:12" ht="18" customHeight="1">
      <c r="A49" s="71" t="s">
        <v>574</v>
      </c>
      <c r="B49" s="72"/>
      <c r="C49" s="72"/>
      <c r="D49" s="72"/>
      <c r="E49" s="72"/>
      <c r="F49" s="72"/>
      <c r="G49" s="72"/>
      <c r="L49" s="117"/>
    </row>
    <row r="207" spans="2:7" ht="14.65" customHeight="1">
      <c r="B207" s="69" ph="1"/>
      <c r="C207" s="69" ph="1"/>
      <c r="D207" s="69" ph="1"/>
      <c r="E207" s="69" ph="1"/>
      <c r="F207" s="322" ph="1"/>
      <c r="G207" s="69" ph="1"/>
    </row>
    <row r="208" spans="2:7" ht="14.65" customHeight="1">
      <c r="B208" s="69" ph="1"/>
      <c r="C208" s="69" ph="1"/>
      <c r="D208" s="69" ph="1"/>
      <c r="E208" s="69" ph="1"/>
      <c r="F208" s="322" ph="1"/>
      <c r="G208" s="69" ph="1"/>
    </row>
    <row r="209" spans="2:7" ht="14.65" customHeight="1">
      <c r="B209" s="69" ph="1"/>
      <c r="C209" s="69" ph="1"/>
      <c r="D209" s="69" ph="1"/>
      <c r="E209" s="69" ph="1"/>
      <c r="F209" s="322" ph="1"/>
      <c r="G209" s="69" ph="1"/>
    </row>
    <row r="425" spans="2:7" ht="14.65" customHeight="1">
      <c r="B425" s="69" ph="1"/>
      <c r="C425" s="69" ph="1"/>
      <c r="D425" s="69" ph="1"/>
      <c r="E425" s="69" ph="1"/>
      <c r="F425" s="322" ph="1"/>
      <c r="G425" s="69" ph="1"/>
    </row>
    <row r="426" spans="2:7" ht="14.65" customHeight="1">
      <c r="B426" s="69" ph="1"/>
      <c r="C426" s="69" ph="1"/>
      <c r="D426" s="69" ph="1"/>
      <c r="E426" s="69" ph="1"/>
      <c r="F426" s="322" ph="1"/>
      <c r="G426" s="69" ph="1"/>
    </row>
    <row r="427" spans="2:7" ht="14.65" customHeight="1">
      <c r="B427" s="69" ph="1"/>
      <c r="C427" s="69" ph="1"/>
      <c r="D427" s="69" ph="1"/>
      <c r="E427" s="69" ph="1"/>
      <c r="F427" s="322" ph="1"/>
      <c r="G427" s="69" ph="1"/>
    </row>
    <row r="643" spans="2:7" ht="14.65" customHeight="1">
      <c r="B643" s="69" ph="1"/>
      <c r="C643" s="69" ph="1"/>
      <c r="D643" s="69" ph="1"/>
      <c r="E643" s="69" ph="1"/>
      <c r="F643" s="322" ph="1"/>
      <c r="G643" s="69" ph="1"/>
    </row>
    <row r="644" spans="2:7" ht="14.65" customHeight="1">
      <c r="B644" s="69" ph="1"/>
      <c r="C644" s="69" ph="1"/>
      <c r="D644" s="69" ph="1"/>
      <c r="E644" s="69" ph="1"/>
      <c r="F644" s="322" ph="1"/>
      <c r="G644" s="69" ph="1"/>
    </row>
    <row r="645" spans="2:7" ht="14.65" customHeight="1">
      <c r="B645" s="69" ph="1"/>
      <c r="C645" s="69" ph="1"/>
      <c r="D645" s="69" ph="1"/>
      <c r="E645" s="69" ph="1"/>
      <c r="F645" s="322" ph="1"/>
      <c r="G645" s="69" ph="1"/>
    </row>
    <row r="861" spans="2:7" ht="14.65" customHeight="1">
      <c r="B861" s="69" ph="1"/>
      <c r="C861" s="69" ph="1"/>
      <c r="D861" s="69" ph="1"/>
      <c r="E861" s="69" ph="1"/>
      <c r="F861" s="322" ph="1"/>
      <c r="G861" s="69" ph="1"/>
    </row>
    <row r="862" spans="2:7" ht="14.65" customHeight="1">
      <c r="B862" s="69" ph="1"/>
      <c r="C862" s="69" ph="1"/>
      <c r="D862" s="69" ph="1"/>
      <c r="E862" s="69" ph="1"/>
      <c r="F862" s="322" ph="1"/>
      <c r="G862" s="69" ph="1"/>
    </row>
    <row r="863" spans="2:7" ht="14.65" customHeight="1">
      <c r="B863" s="69" ph="1"/>
      <c r="C863" s="69" ph="1"/>
      <c r="D863" s="69" ph="1"/>
      <c r="E863" s="69" ph="1"/>
      <c r="F863" s="322" ph="1"/>
      <c r="G863" s="69" ph="1"/>
    </row>
    <row r="1079" spans="2:7" ht="14.65" customHeight="1">
      <c r="B1079" s="69" ph="1"/>
      <c r="C1079" s="69" ph="1"/>
      <c r="D1079" s="69" ph="1"/>
      <c r="E1079" s="69" ph="1"/>
      <c r="F1079" s="322" ph="1"/>
      <c r="G1079" s="69" ph="1"/>
    </row>
    <row r="1080" spans="2:7" ht="14.65" customHeight="1">
      <c r="B1080" s="69" ph="1"/>
      <c r="C1080" s="69" ph="1"/>
      <c r="D1080" s="69" ph="1"/>
      <c r="E1080" s="69" ph="1"/>
      <c r="F1080" s="322" ph="1"/>
      <c r="G1080" s="69" ph="1"/>
    </row>
    <row r="1081" spans="2:7" ht="14.65" customHeight="1">
      <c r="B1081" s="69" ph="1"/>
      <c r="C1081" s="69" ph="1"/>
      <c r="D1081" s="69" ph="1"/>
      <c r="E1081" s="69" ph="1"/>
      <c r="F1081" s="322" ph="1"/>
      <c r="G1081" s="69" ph="1"/>
    </row>
    <row r="1297" spans="2:7" ht="14.65" customHeight="1">
      <c r="B1297" s="69" ph="1"/>
      <c r="C1297" s="69" ph="1"/>
      <c r="D1297" s="69" ph="1"/>
      <c r="E1297" s="69" ph="1"/>
      <c r="F1297" s="322" ph="1"/>
      <c r="G1297" s="69" ph="1"/>
    </row>
    <row r="1298" spans="2:7" ht="14.65" customHeight="1">
      <c r="B1298" s="69" ph="1"/>
      <c r="C1298" s="69" ph="1"/>
      <c r="D1298" s="69" ph="1"/>
      <c r="E1298" s="69" ph="1"/>
      <c r="F1298" s="322" ph="1"/>
      <c r="G1298" s="69" ph="1"/>
    </row>
    <row r="1299" spans="2:7" ht="14.65" customHeight="1">
      <c r="B1299" s="69" ph="1"/>
      <c r="C1299" s="69" ph="1"/>
      <c r="D1299" s="69" ph="1"/>
      <c r="E1299" s="69" ph="1"/>
      <c r="F1299" s="322" ph="1"/>
      <c r="G1299" s="69" ph="1"/>
    </row>
    <row r="1314" spans="2:7" ht="14.65" customHeight="1">
      <c r="B1314" s="69" ph="1"/>
      <c r="C1314" s="69" ph="1"/>
      <c r="D1314" s="69" ph="1"/>
      <c r="E1314" s="69" ph="1"/>
      <c r="F1314" s="322" ph="1"/>
      <c r="G1314" s="69" ph="1"/>
    </row>
    <row r="1315" spans="2:7" ht="14.65" customHeight="1">
      <c r="B1315" s="69" ph="1"/>
      <c r="C1315" s="69" ph="1"/>
      <c r="D1315" s="69" ph="1"/>
      <c r="E1315" s="69" ph="1"/>
      <c r="F1315" s="322" ph="1"/>
      <c r="G1315" s="69" ph="1"/>
    </row>
    <row r="1316" spans="2:7" ht="14.65" customHeight="1">
      <c r="B1316" s="69" ph="1"/>
      <c r="C1316" s="69" ph="1"/>
      <c r="D1316" s="69" ph="1"/>
      <c r="E1316" s="69" ph="1"/>
      <c r="F1316" s="322" ph="1"/>
      <c r="G1316" s="69" ph="1"/>
    </row>
    <row r="1318" spans="2:7" ht="14.65" customHeight="1">
      <c r="B1318" s="69" ph="1"/>
      <c r="C1318" s="69" ph="1"/>
      <c r="D1318" s="69" ph="1"/>
      <c r="E1318" s="69" ph="1"/>
      <c r="F1318" s="322" ph="1"/>
      <c r="G1318" s="69" ph="1"/>
    </row>
    <row r="1319" spans="2:7" ht="14.65" customHeight="1">
      <c r="B1319" s="69" ph="1"/>
      <c r="C1319" s="69" ph="1"/>
      <c r="D1319" s="69" ph="1"/>
      <c r="E1319" s="69" ph="1"/>
      <c r="F1319" s="322" ph="1"/>
      <c r="G1319" s="69" ph="1"/>
    </row>
    <row r="1320" spans="2:7" ht="14.65" customHeight="1">
      <c r="B1320" s="69" ph="1"/>
      <c r="C1320" s="69" ph="1"/>
      <c r="D1320" s="69" ph="1"/>
      <c r="E1320" s="69" ph="1"/>
      <c r="F1320" s="322" ph="1"/>
      <c r="G1320" s="69" ph="1"/>
    </row>
    <row r="1322" spans="2:7" ht="14.65" customHeight="1">
      <c r="B1322" s="69" ph="1"/>
      <c r="C1322" s="69" ph="1"/>
      <c r="D1322" s="69" ph="1"/>
      <c r="E1322" s="69" ph="1"/>
      <c r="F1322" s="322" ph="1"/>
      <c r="G1322" s="69" ph="1"/>
    </row>
    <row r="1323" spans="2:7" ht="14.65" customHeight="1">
      <c r="B1323" s="69" ph="1"/>
      <c r="C1323" s="69" ph="1"/>
      <c r="D1323" s="69" ph="1"/>
      <c r="E1323" s="69" ph="1"/>
      <c r="F1323" s="322" ph="1"/>
      <c r="G1323" s="69" ph="1"/>
    </row>
    <row r="1324" spans="2:7" ht="14.65" customHeight="1">
      <c r="B1324" s="69" ph="1"/>
      <c r="C1324" s="69" ph="1"/>
      <c r="D1324" s="69" ph="1"/>
      <c r="E1324" s="69" ph="1"/>
      <c r="F1324" s="322" ph="1"/>
      <c r="G1324" s="69" ph="1"/>
    </row>
    <row r="1326" spans="2:7" ht="14.65" customHeight="1">
      <c r="B1326" s="69" ph="1"/>
      <c r="C1326" s="69" ph="1"/>
      <c r="D1326" s="69" ph="1"/>
      <c r="E1326" s="69" ph="1"/>
      <c r="F1326" s="322" ph="1"/>
      <c r="G1326" s="69" ph="1"/>
    </row>
    <row r="1327" spans="2:7" ht="14.65" customHeight="1">
      <c r="B1327" s="69" ph="1"/>
      <c r="C1327" s="69" ph="1"/>
      <c r="D1327" s="69" ph="1"/>
      <c r="E1327" s="69" ph="1"/>
      <c r="F1327" s="322" ph="1"/>
      <c r="G1327" s="69" ph="1"/>
    </row>
    <row r="1328" spans="2:7" ht="14.65" customHeight="1">
      <c r="B1328" s="69" ph="1"/>
      <c r="C1328" s="69" ph="1"/>
      <c r="D1328" s="69" ph="1"/>
      <c r="E1328" s="69" ph="1"/>
      <c r="F1328" s="322" ph="1"/>
      <c r="G1328" s="69" ph="1"/>
    </row>
    <row r="1330" spans="2:7" ht="14.65" customHeight="1">
      <c r="B1330" s="69" ph="1"/>
      <c r="C1330" s="69" ph="1"/>
      <c r="D1330" s="69" ph="1"/>
      <c r="E1330" s="69" ph="1"/>
      <c r="F1330" s="322" ph="1"/>
      <c r="G1330" s="69" ph="1"/>
    </row>
    <row r="1331" spans="2:7" ht="14.65" customHeight="1">
      <c r="B1331" s="69" ph="1"/>
      <c r="C1331" s="69" ph="1"/>
      <c r="D1331" s="69" ph="1"/>
      <c r="E1331" s="69" ph="1"/>
      <c r="F1331" s="322" ph="1"/>
      <c r="G1331" s="69" ph="1"/>
    </row>
    <row r="1332" spans="2:7" ht="14.65" customHeight="1">
      <c r="B1332" s="69" ph="1"/>
      <c r="C1332" s="69" ph="1"/>
      <c r="D1332" s="69" ph="1"/>
      <c r="E1332" s="69" ph="1"/>
      <c r="F1332" s="322" ph="1"/>
      <c r="G1332" s="69" ph="1"/>
    </row>
    <row r="1334" spans="2:7" ht="14.65" customHeight="1">
      <c r="B1334" s="69" ph="1"/>
      <c r="C1334" s="69" ph="1"/>
      <c r="D1334" s="69" ph="1"/>
      <c r="E1334" s="69" ph="1"/>
      <c r="F1334" s="322" ph="1"/>
      <c r="G1334" s="69" ph="1"/>
    </row>
    <row r="1335" spans="2:7" ht="14.65" customHeight="1">
      <c r="B1335" s="69" ph="1"/>
      <c r="C1335" s="69" ph="1"/>
      <c r="D1335" s="69" ph="1"/>
      <c r="E1335" s="69" ph="1"/>
      <c r="F1335" s="322" ph="1"/>
      <c r="G1335" s="69" ph="1"/>
    </row>
    <row r="1336" spans="2:7" ht="14.65" customHeight="1">
      <c r="B1336" s="69" ph="1"/>
      <c r="C1336" s="69" ph="1"/>
      <c r="D1336" s="69" ph="1"/>
      <c r="E1336" s="69" ph="1"/>
      <c r="F1336" s="322" ph="1"/>
      <c r="G1336" s="69" ph="1"/>
    </row>
    <row r="1338" spans="2:7" ht="14.65" customHeight="1">
      <c r="B1338" s="69" ph="1"/>
      <c r="C1338" s="69" ph="1"/>
      <c r="D1338" s="69" ph="1"/>
      <c r="E1338" s="69" ph="1"/>
      <c r="F1338" s="322" ph="1"/>
      <c r="G1338" s="69" ph="1"/>
    </row>
    <row r="1339" spans="2:7" ht="14.65" customHeight="1">
      <c r="B1339" s="69" ph="1"/>
      <c r="C1339" s="69" ph="1"/>
      <c r="D1339" s="69" ph="1"/>
      <c r="E1339" s="69" ph="1"/>
      <c r="F1339" s="322" ph="1"/>
      <c r="G1339" s="69" ph="1"/>
    </row>
    <row r="1340" spans="2:7" ht="14.65" customHeight="1">
      <c r="B1340" s="69" ph="1"/>
      <c r="C1340" s="69" ph="1"/>
      <c r="D1340" s="69" ph="1"/>
      <c r="E1340" s="69" ph="1"/>
      <c r="F1340" s="322" ph="1"/>
      <c r="G1340" s="69" ph="1"/>
    </row>
    <row r="1342" spans="2:7" ht="14.65" customHeight="1">
      <c r="B1342" s="69" ph="1"/>
      <c r="C1342" s="69" ph="1"/>
      <c r="D1342" s="69" ph="1"/>
      <c r="E1342" s="69" ph="1"/>
      <c r="F1342" s="322" ph="1"/>
      <c r="G1342" s="69" ph="1"/>
    </row>
    <row r="1343" spans="2:7" ht="14.65" customHeight="1">
      <c r="B1343" s="69" ph="1"/>
      <c r="C1343" s="69" ph="1"/>
      <c r="D1343" s="69" ph="1"/>
      <c r="E1343" s="69" ph="1"/>
      <c r="F1343" s="322" ph="1"/>
      <c r="G1343" s="69" ph="1"/>
    </row>
    <row r="1344" spans="2:7" ht="14.65" customHeight="1">
      <c r="B1344" s="69" ph="1"/>
      <c r="C1344" s="69" ph="1"/>
      <c r="D1344" s="69" ph="1"/>
      <c r="E1344" s="69" ph="1"/>
      <c r="F1344" s="322" ph="1"/>
      <c r="G1344" s="69" ph="1"/>
    </row>
    <row r="1346" spans="2:7" ht="14.65" customHeight="1">
      <c r="B1346" s="69" ph="1"/>
      <c r="C1346" s="69" ph="1"/>
      <c r="D1346" s="69" ph="1"/>
      <c r="E1346" s="69" ph="1"/>
      <c r="F1346" s="322" ph="1"/>
      <c r="G1346" s="69" ph="1"/>
    </row>
    <row r="1347" spans="2:7" ht="14.65" customHeight="1">
      <c r="B1347" s="69" ph="1"/>
      <c r="C1347" s="69" ph="1"/>
      <c r="D1347" s="69" ph="1"/>
      <c r="E1347" s="69" ph="1"/>
      <c r="F1347" s="322" ph="1"/>
      <c r="G1347" s="69" ph="1"/>
    </row>
    <row r="1348" spans="2:7" ht="14.65" customHeight="1">
      <c r="B1348" s="69" ph="1"/>
      <c r="C1348" s="69" ph="1"/>
      <c r="D1348" s="69" ph="1"/>
      <c r="E1348" s="69" ph="1"/>
      <c r="F1348" s="322" ph="1"/>
      <c r="G1348" s="69" ph="1"/>
    </row>
    <row r="1350" spans="2:7" ht="14.65" customHeight="1">
      <c r="B1350" s="69" ph="1"/>
      <c r="C1350" s="69" ph="1"/>
      <c r="D1350" s="69" ph="1"/>
      <c r="E1350" s="69" ph="1"/>
      <c r="F1350" s="322" ph="1"/>
      <c r="G1350" s="69" ph="1"/>
    </row>
    <row r="1351" spans="2:7" ht="14.65" customHeight="1">
      <c r="B1351" s="69" ph="1"/>
      <c r="C1351" s="69" ph="1"/>
      <c r="D1351" s="69" ph="1"/>
      <c r="E1351" s="69" ph="1"/>
      <c r="F1351" s="322" ph="1"/>
      <c r="G1351" s="69" ph="1"/>
    </row>
    <row r="1352" spans="2:7" ht="14.65" customHeight="1">
      <c r="B1352" s="69" ph="1"/>
      <c r="C1352" s="69" ph="1"/>
      <c r="D1352" s="69" ph="1"/>
      <c r="E1352" s="69" ph="1"/>
      <c r="F1352" s="322" ph="1"/>
      <c r="G1352" s="69" ph="1"/>
    </row>
    <row r="1354" spans="2:7" ht="14.65" customHeight="1">
      <c r="B1354" s="69" ph="1"/>
      <c r="C1354" s="69" ph="1"/>
      <c r="D1354" s="69" ph="1"/>
      <c r="E1354" s="69" ph="1"/>
      <c r="F1354" s="322" ph="1"/>
      <c r="G1354" s="69" ph="1"/>
    </row>
    <row r="1355" spans="2:7" ht="14.65" customHeight="1">
      <c r="B1355" s="69" ph="1"/>
      <c r="C1355" s="69" ph="1"/>
      <c r="D1355" s="69" ph="1"/>
      <c r="E1355" s="69" ph="1"/>
      <c r="F1355" s="322" ph="1"/>
      <c r="G1355" s="69" ph="1"/>
    </row>
    <row r="1356" spans="2:7" ht="14.65" customHeight="1">
      <c r="B1356" s="69" ph="1"/>
      <c r="C1356" s="69" ph="1"/>
      <c r="D1356" s="69" ph="1"/>
      <c r="E1356" s="69" ph="1"/>
      <c r="F1356" s="322" ph="1"/>
      <c r="G1356" s="69" ph="1"/>
    </row>
    <row r="1358" spans="2:7" ht="14.65" customHeight="1">
      <c r="B1358" s="69" ph="1"/>
      <c r="C1358" s="69" ph="1"/>
      <c r="D1358" s="69" ph="1"/>
      <c r="E1358" s="69" ph="1"/>
      <c r="F1358" s="322" ph="1"/>
      <c r="G1358" s="69" ph="1"/>
    </row>
    <row r="1359" spans="2:7" ht="14.65" customHeight="1">
      <c r="B1359" s="69" ph="1"/>
      <c r="C1359" s="69" ph="1"/>
      <c r="D1359" s="69" ph="1"/>
      <c r="E1359" s="69" ph="1"/>
      <c r="F1359" s="322" ph="1"/>
      <c r="G1359" s="69" ph="1"/>
    </row>
    <row r="1360" spans="2:7" ht="14.65" customHeight="1">
      <c r="B1360" s="69" ph="1"/>
      <c r="C1360" s="69" ph="1"/>
      <c r="D1360" s="69" ph="1"/>
      <c r="E1360" s="69" ph="1"/>
      <c r="F1360" s="322" ph="1"/>
      <c r="G1360" s="69" ph="1"/>
    </row>
    <row r="1362" spans="2:7" ht="14.65" customHeight="1">
      <c r="B1362" s="69" ph="1"/>
      <c r="C1362" s="69" ph="1"/>
      <c r="D1362" s="69" ph="1"/>
      <c r="E1362" s="69" ph="1"/>
      <c r="F1362" s="322" ph="1"/>
      <c r="G1362" s="69" ph="1"/>
    </row>
    <row r="1363" spans="2:7" ht="14.65" customHeight="1">
      <c r="B1363" s="69" ph="1"/>
      <c r="C1363" s="69" ph="1"/>
      <c r="D1363" s="69" ph="1"/>
      <c r="E1363" s="69" ph="1"/>
      <c r="F1363" s="322" ph="1"/>
      <c r="G1363" s="69" ph="1"/>
    </row>
    <row r="1364" spans="2:7" ht="14.65" customHeight="1">
      <c r="B1364" s="69" ph="1"/>
      <c r="C1364" s="69" ph="1"/>
      <c r="D1364" s="69" ph="1"/>
      <c r="E1364" s="69" ph="1"/>
      <c r="F1364" s="322" ph="1"/>
      <c r="G1364" s="69" ph="1"/>
    </row>
    <row r="1366" spans="2:7" ht="14.65" customHeight="1">
      <c r="B1366" s="69" ph="1"/>
      <c r="C1366" s="69" ph="1"/>
      <c r="D1366" s="69" ph="1"/>
      <c r="E1366" s="69" ph="1"/>
      <c r="F1366" s="322" ph="1"/>
      <c r="G1366" s="69" ph="1"/>
    </row>
    <row r="1367" spans="2:7" ht="14.65" customHeight="1">
      <c r="B1367" s="69" ph="1"/>
      <c r="C1367" s="69" ph="1"/>
      <c r="D1367" s="69" ph="1"/>
      <c r="E1367" s="69" ph="1"/>
      <c r="F1367" s="322" ph="1"/>
      <c r="G1367" s="69" ph="1"/>
    </row>
    <row r="1368" spans="2:7" ht="14.65" customHeight="1">
      <c r="B1368" s="69" ph="1"/>
      <c r="C1368" s="69" ph="1"/>
      <c r="D1368" s="69" ph="1"/>
      <c r="E1368" s="69" ph="1"/>
      <c r="F1368" s="322" ph="1"/>
      <c r="G1368" s="69" ph="1"/>
    </row>
    <row r="1370" spans="2:7" ht="14.65" customHeight="1">
      <c r="B1370" s="69" ph="1"/>
      <c r="C1370" s="69" ph="1"/>
      <c r="D1370" s="69" ph="1"/>
      <c r="E1370" s="69" ph="1"/>
      <c r="F1370" s="322" ph="1"/>
      <c r="G1370" s="69" ph="1"/>
    </row>
    <row r="1371" spans="2:7" ht="14.65" customHeight="1">
      <c r="B1371" s="69" ph="1"/>
      <c r="C1371" s="69" ph="1"/>
      <c r="D1371" s="69" ph="1"/>
      <c r="E1371" s="69" ph="1"/>
      <c r="F1371" s="322" ph="1"/>
      <c r="G1371" s="69" ph="1"/>
    </row>
    <row r="1372" spans="2:7" ht="14.65" customHeight="1">
      <c r="B1372" s="69" ph="1"/>
      <c r="C1372" s="69" ph="1"/>
      <c r="D1372" s="69" ph="1"/>
      <c r="E1372" s="69" ph="1"/>
      <c r="F1372" s="322" ph="1"/>
      <c r="G1372" s="69" ph="1"/>
    </row>
    <row r="1374" spans="2:7" ht="14.65" customHeight="1">
      <c r="B1374" s="69" ph="1"/>
      <c r="C1374" s="69" ph="1"/>
      <c r="D1374" s="69" ph="1"/>
      <c r="E1374" s="69" ph="1"/>
      <c r="F1374" s="322" ph="1"/>
      <c r="G1374" s="69" ph="1"/>
    </row>
    <row r="1375" spans="2:7" ht="14.65" customHeight="1">
      <c r="B1375" s="69" ph="1"/>
      <c r="C1375" s="69" ph="1"/>
      <c r="D1375" s="69" ph="1"/>
      <c r="E1375" s="69" ph="1"/>
      <c r="F1375" s="322" ph="1"/>
      <c r="G1375" s="69" ph="1"/>
    </row>
    <row r="1376" spans="2:7" ht="14.65" customHeight="1">
      <c r="B1376" s="69" ph="1"/>
      <c r="C1376" s="69" ph="1"/>
      <c r="D1376" s="69" ph="1"/>
      <c r="E1376" s="69" ph="1"/>
      <c r="F1376" s="322" ph="1"/>
      <c r="G1376" s="69" ph="1"/>
    </row>
    <row r="1378" spans="2:7" ht="14.65" customHeight="1">
      <c r="B1378" s="69" ph="1"/>
      <c r="C1378" s="69" ph="1"/>
      <c r="D1378" s="69" ph="1"/>
      <c r="E1378" s="69" ph="1"/>
      <c r="F1378" s="322" ph="1"/>
      <c r="G1378" s="69" ph="1"/>
    </row>
    <row r="1379" spans="2:7" ht="14.65" customHeight="1">
      <c r="B1379" s="69" ph="1"/>
      <c r="C1379" s="69" ph="1"/>
      <c r="D1379" s="69" ph="1"/>
      <c r="E1379" s="69" ph="1"/>
      <c r="F1379" s="322" ph="1"/>
      <c r="G1379" s="69" ph="1"/>
    </row>
    <row r="1380" spans="2:7" ht="14.65" customHeight="1">
      <c r="B1380" s="69" ph="1"/>
      <c r="C1380" s="69" ph="1"/>
      <c r="D1380" s="69" ph="1"/>
      <c r="E1380" s="69" ph="1"/>
      <c r="F1380" s="322" ph="1"/>
      <c r="G1380" s="69" ph="1"/>
    </row>
    <row r="1382" spans="2:7" ht="14.65" customHeight="1">
      <c r="B1382" s="69" ph="1"/>
      <c r="C1382" s="69" ph="1"/>
      <c r="D1382" s="69" ph="1"/>
      <c r="E1382" s="69" ph="1"/>
      <c r="F1382" s="322" ph="1"/>
      <c r="G1382" s="69" ph="1"/>
    </row>
    <row r="1383" spans="2:7" ht="14.65" customHeight="1">
      <c r="B1383" s="69" ph="1"/>
      <c r="C1383" s="69" ph="1"/>
      <c r="D1383" s="69" ph="1"/>
      <c r="E1383" s="69" ph="1"/>
      <c r="F1383" s="322" ph="1"/>
      <c r="G1383" s="69" ph="1"/>
    </row>
    <row r="1384" spans="2:7" ht="14.65" customHeight="1">
      <c r="B1384" s="69" ph="1"/>
      <c r="C1384" s="69" ph="1"/>
      <c r="D1384" s="69" ph="1"/>
      <c r="E1384" s="69" ph="1"/>
      <c r="F1384" s="322" ph="1"/>
      <c r="G1384" s="69" ph="1"/>
    </row>
    <row r="1386" spans="2:7" ht="14.65" customHeight="1">
      <c r="B1386" s="69" ph="1"/>
      <c r="C1386" s="69" ph="1"/>
      <c r="D1386" s="69" ph="1"/>
      <c r="E1386" s="69" ph="1"/>
      <c r="F1386" s="322" ph="1"/>
      <c r="G1386" s="69" ph="1"/>
    </row>
    <row r="1387" spans="2:7" ht="14.65" customHeight="1">
      <c r="B1387" s="69" ph="1"/>
      <c r="C1387" s="69" ph="1"/>
      <c r="D1387" s="69" ph="1"/>
      <c r="E1387" s="69" ph="1"/>
      <c r="F1387" s="322" ph="1"/>
      <c r="G1387" s="69" ph="1"/>
    </row>
    <row r="1388" spans="2:7" ht="14.65" customHeight="1">
      <c r="B1388" s="69" ph="1"/>
      <c r="C1388" s="69" ph="1"/>
      <c r="D1388" s="69" ph="1"/>
      <c r="E1388" s="69" ph="1"/>
      <c r="F1388" s="322" ph="1"/>
      <c r="G1388" s="69" ph="1"/>
    </row>
    <row r="1390" spans="2:7" ht="14.65" customHeight="1">
      <c r="B1390" s="69" ph="1"/>
      <c r="C1390" s="69" ph="1"/>
      <c r="D1390" s="69" ph="1"/>
      <c r="E1390" s="69" ph="1"/>
      <c r="F1390" s="322" ph="1"/>
      <c r="G1390" s="69" ph="1"/>
    </row>
    <row r="1391" spans="2:7" ht="14.65" customHeight="1">
      <c r="B1391" s="69" ph="1"/>
      <c r="C1391" s="69" ph="1"/>
      <c r="D1391" s="69" ph="1"/>
      <c r="E1391" s="69" ph="1"/>
      <c r="F1391" s="322" ph="1"/>
      <c r="G1391" s="69" ph="1"/>
    </row>
    <row r="1392" spans="2:7" ht="14.65" customHeight="1">
      <c r="B1392" s="69" ph="1"/>
      <c r="C1392" s="69" ph="1"/>
      <c r="D1392" s="69" ph="1"/>
      <c r="E1392" s="69" ph="1"/>
      <c r="F1392" s="322" ph="1"/>
      <c r="G1392" s="69" ph="1"/>
    </row>
    <row r="1394" spans="2:7" ht="14.65" customHeight="1">
      <c r="B1394" s="69" ph="1"/>
      <c r="C1394" s="69" ph="1"/>
      <c r="D1394" s="69" ph="1"/>
      <c r="E1394" s="69" ph="1"/>
      <c r="F1394" s="322" ph="1"/>
      <c r="G1394" s="69" ph="1"/>
    </row>
    <row r="1395" spans="2:7" ht="14.65" customHeight="1">
      <c r="B1395" s="69" ph="1"/>
      <c r="C1395" s="69" ph="1"/>
      <c r="D1395" s="69" ph="1"/>
      <c r="E1395" s="69" ph="1"/>
      <c r="F1395" s="322" ph="1"/>
      <c r="G1395" s="69" ph="1"/>
    </row>
    <row r="1396" spans="2:7" ht="14.65" customHeight="1">
      <c r="B1396" s="69" ph="1"/>
      <c r="C1396" s="69" ph="1"/>
      <c r="D1396" s="69" ph="1"/>
      <c r="E1396" s="69" ph="1"/>
      <c r="F1396" s="322" ph="1"/>
      <c r="G1396" s="69" ph="1"/>
    </row>
    <row r="1398" spans="2:7" ht="14.65" customHeight="1">
      <c r="B1398" s="69" ph="1"/>
      <c r="C1398" s="69" ph="1"/>
      <c r="D1398" s="69" ph="1"/>
      <c r="E1398" s="69" ph="1"/>
      <c r="F1398" s="322" ph="1"/>
      <c r="G1398" s="69" ph="1"/>
    </row>
    <row r="1399" spans="2:7" ht="14.65" customHeight="1">
      <c r="B1399" s="69" ph="1"/>
      <c r="C1399" s="69" ph="1"/>
      <c r="D1399" s="69" ph="1"/>
      <c r="E1399" s="69" ph="1"/>
      <c r="F1399" s="322" ph="1"/>
      <c r="G1399" s="69" ph="1"/>
    </row>
    <row r="1400" spans="2:7" ht="14.65" customHeight="1">
      <c r="B1400" s="69" ph="1"/>
      <c r="C1400" s="69" ph="1"/>
      <c r="D1400" s="69" ph="1"/>
      <c r="E1400" s="69" ph="1"/>
      <c r="F1400" s="322" ph="1"/>
      <c r="G1400" s="69" ph="1"/>
    </row>
    <row r="1402" spans="2:7" ht="14.65" customHeight="1">
      <c r="B1402" s="69" ph="1"/>
      <c r="C1402" s="69" ph="1"/>
      <c r="D1402" s="69" ph="1"/>
      <c r="E1402" s="69" ph="1"/>
      <c r="F1402" s="322" ph="1"/>
      <c r="G1402" s="69" ph="1"/>
    </row>
    <row r="1403" spans="2:7" ht="14.65" customHeight="1">
      <c r="B1403" s="69" ph="1"/>
      <c r="C1403" s="69" ph="1"/>
      <c r="D1403" s="69" ph="1"/>
      <c r="E1403" s="69" ph="1"/>
      <c r="F1403" s="322" ph="1"/>
      <c r="G1403" s="69" ph="1"/>
    </row>
    <row r="1404" spans="2:7" ht="14.65" customHeight="1">
      <c r="B1404" s="69" ph="1"/>
      <c r="C1404" s="69" ph="1"/>
      <c r="D1404" s="69" ph="1"/>
      <c r="E1404" s="69" ph="1"/>
      <c r="F1404" s="322" ph="1"/>
      <c r="G1404" s="69" ph="1"/>
    </row>
    <row r="1406" spans="2:7" ht="14.65" customHeight="1">
      <c r="B1406" s="69" ph="1"/>
      <c r="C1406" s="69" ph="1"/>
      <c r="D1406" s="69" ph="1"/>
      <c r="E1406" s="69" ph="1"/>
      <c r="F1406" s="322" ph="1"/>
      <c r="G1406" s="69" ph="1"/>
    </row>
    <row r="1407" spans="2:7" ht="14.65" customHeight="1">
      <c r="B1407" s="69" ph="1"/>
      <c r="C1407" s="69" ph="1"/>
      <c r="D1407" s="69" ph="1"/>
      <c r="E1407" s="69" ph="1"/>
      <c r="F1407" s="322" ph="1"/>
      <c r="G1407" s="69" ph="1"/>
    </row>
    <row r="1408" spans="2:7" ht="14.65" customHeight="1">
      <c r="B1408" s="69" ph="1"/>
      <c r="C1408" s="69" ph="1"/>
      <c r="D1408" s="69" ph="1"/>
      <c r="E1408" s="69" ph="1"/>
      <c r="F1408" s="322" ph="1"/>
      <c r="G1408" s="69" ph="1"/>
    </row>
    <row r="1409" spans="2:7" ht="14.65" customHeight="1">
      <c r="B1409" s="69" ph="1"/>
      <c r="C1409" s="69" ph="1"/>
      <c r="D1409" s="69" ph="1"/>
      <c r="E1409" s="69" ph="1"/>
      <c r="F1409" s="322" ph="1"/>
      <c r="G1409" s="69" ph="1"/>
    </row>
    <row r="1410" spans="2:7" ht="14.65" customHeight="1">
      <c r="B1410" s="69" ph="1"/>
      <c r="C1410" s="69" ph="1"/>
      <c r="D1410" s="69" ph="1"/>
      <c r="E1410" s="69" ph="1"/>
      <c r="F1410" s="322" ph="1"/>
      <c r="G1410" s="69" ph="1"/>
    </row>
    <row r="1411" spans="2:7" ht="14.65" customHeight="1">
      <c r="B1411" s="69" ph="1"/>
      <c r="C1411" s="69" ph="1"/>
      <c r="D1411" s="69" ph="1"/>
      <c r="E1411" s="69" ph="1"/>
      <c r="F1411" s="322" ph="1"/>
      <c r="G1411" s="69" ph="1"/>
    </row>
    <row r="1413" spans="2:7" ht="14.65" customHeight="1">
      <c r="B1413" s="69" ph="1"/>
      <c r="C1413" s="69" ph="1"/>
      <c r="D1413" s="69" ph="1"/>
      <c r="E1413" s="69" ph="1"/>
      <c r="F1413" s="322" ph="1"/>
      <c r="G1413" s="69" ph="1"/>
    </row>
    <row r="1414" spans="2:7" ht="14.65" customHeight="1">
      <c r="B1414" s="69" ph="1"/>
      <c r="C1414" s="69" ph="1"/>
      <c r="D1414" s="69" ph="1"/>
      <c r="E1414" s="69" ph="1"/>
      <c r="F1414" s="322" ph="1"/>
      <c r="G1414" s="69" ph="1"/>
    </row>
    <row r="1415" spans="2:7" ht="14.65" customHeight="1">
      <c r="B1415" s="69" ph="1"/>
      <c r="C1415" s="69" ph="1"/>
      <c r="D1415" s="69" ph="1"/>
      <c r="E1415" s="69" ph="1"/>
      <c r="F1415" s="322" ph="1"/>
      <c r="G1415" s="69" ph="1"/>
    </row>
    <row r="1417" spans="2:7" ht="14.65" customHeight="1">
      <c r="B1417" s="69" ph="1"/>
      <c r="C1417" s="69" ph="1"/>
      <c r="D1417" s="69" ph="1"/>
      <c r="E1417" s="69" ph="1"/>
      <c r="F1417" s="322" ph="1"/>
      <c r="G1417" s="69" ph="1"/>
    </row>
    <row r="1418" spans="2:7" ht="14.65" customHeight="1">
      <c r="B1418" s="69" ph="1"/>
      <c r="C1418" s="69" ph="1"/>
      <c r="D1418" s="69" ph="1"/>
      <c r="E1418" s="69" ph="1"/>
      <c r="F1418" s="322" ph="1"/>
      <c r="G1418" s="69" ph="1"/>
    </row>
    <row r="1419" spans="2:7" ht="14.65" customHeight="1">
      <c r="B1419" s="69" ph="1"/>
      <c r="C1419" s="69" ph="1"/>
      <c r="D1419" s="69" ph="1"/>
      <c r="E1419" s="69" ph="1"/>
      <c r="F1419" s="322" ph="1"/>
      <c r="G1419" s="69" ph="1"/>
    </row>
    <row r="1421" spans="2:7" ht="14.65" customHeight="1">
      <c r="B1421" s="69" ph="1"/>
      <c r="C1421" s="69" ph="1"/>
      <c r="D1421" s="69" ph="1"/>
      <c r="E1421" s="69" ph="1"/>
      <c r="F1421" s="322" ph="1"/>
      <c r="G1421" s="69" ph="1"/>
    </row>
    <row r="1422" spans="2:7" ht="14.65" customHeight="1">
      <c r="B1422" s="69" ph="1"/>
      <c r="C1422" s="69" ph="1"/>
      <c r="D1422" s="69" ph="1"/>
      <c r="E1422" s="69" ph="1"/>
      <c r="F1422" s="322" ph="1"/>
      <c r="G1422" s="69" ph="1"/>
    </row>
    <row r="1423" spans="2:7" ht="14.65" customHeight="1">
      <c r="B1423" s="69" ph="1"/>
      <c r="C1423" s="69" ph="1"/>
      <c r="D1423" s="69" ph="1"/>
      <c r="E1423" s="69" ph="1"/>
      <c r="F1423" s="322" ph="1"/>
      <c r="G1423" s="69" ph="1"/>
    </row>
    <row r="1425" spans="2:7" ht="14.65" customHeight="1">
      <c r="B1425" s="69" ph="1"/>
      <c r="C1425" s="69" ph="1"/>
      <c r="D1425" s="69" ph="1"/>
      <c r="E1425" s="69" ph="1"/>
      <c r="F1425" s="322" ph="1"/>
      <c r="G1425" s="69" ph="1"/>
    </row>
    <row r="1426" spans="2:7" ht="14.65" customHeight="1">
      <c r="B1426" s="69" ph="1"/>
      <c r="C1426" s="69" ph="1"/>
      <c r="D1426" s="69" ph="1"/>
      <c r="E1426" s="69" ph="1"/>
      <c r="F1426" s="322" ph="1"/>
      <c r="G1426" s="69" ph="1"/>
    </row>
    <row r="1427" spans="2:7" ht="14.65" customHeight="1">
      <c r="B1427" s="69" ph="1"/>
      <c r="C1427" s="69" ph="1"/>
      <c r="D1427" s="69" ph="1"/>
      <c r="E1427" s="69" ph="1"/>
      <c r="F1427" s="322" ph="1"/>
      <c r="G1427" s="69" ph="1"/>
    </row>
    <row r="1429" spans="2:7" ht="14.65" customHeight="1">
      <c r="B1429" s="69" ph="1"/>
      <c r="C1429" s="69" ph="1"/>
      <c r="D1429" s="69" ph="1"/>
      <c r="E1429" s="69" ph="1"/>
      <c r="F1429" s="322" ph="1"/>
      <c r="G1429" s="69" ph="1"/>
    </row>
    <row r="1430" spans="2:7" ht="14.65" customHeight="1">
      <c r="B1430" s="69" ph="1"/>
      <c r="C1430" s="69" ph="1"/>
      <c r="D1430" s="69" ph="1"/>
      <c r="E1430" s="69" ph="1"/>
      <c r="F1430" s="322" ph="1"/>
      <c r="G1430" s="69" ph="1"/>
    </row>
    <row r="1431" spans="2:7" ht="14.65" customHeight="1">
      <c r="B1431" s="69" ph="1"/>
      <c r="C1431" s="69" ph="1"/>
      <c r="D1431" s="69" ph="1"/>
      <c r="E1431" s="69" ph="1"/>
      <c r="F1431" s="322" ph="1"/>
      <c r="G1431" s="69" ph="1"/>
    </row>
    <row r="1433" spans="2:7" ht="14.65" customHeight="1">
      <c r="B1433" s="69" ph="1"/>
      <c r="C1433" s="69" ph="1"/>
      <c r="D1433" s="69" ph="1"/>
      <c r="E1433" s="69" ph="1"/>
      <c r="F1433" s="322" ph="1"/>
      <c r="G1433" s="69" ph="1"/>
    </row>
    <row r="1434" spans="2:7" ht="14.65" customHeight="1">
      <c r="B1434" s="69" ph="1"/>
      <c r="C1434" s="69" ph="1"/>
      <c r="D1434" s="69" ph="1"/>
      <c r="E1434" s="69" ph="1"/>
      <c r="F1434" s="322" ph="1"/>
      <c r="G1434" s="69" ph="1"/>
    </row>
    <row r="1435" spans="2:7" ht="14.65" customHeight="1">
      <c r="B1435" s="69" ph="1"/>
      <c r="C1435" s="69" ph="1"/>
      <c r="D1435" s="69" ph="1"/>
      <c r="E1435" s="69" ph="1"/>
      <c r="F1435" s="322" ph="1"/>
      <c r="G1435" s="69" ph="1"/>
    </row>
    <row r="1588" spans="2:7" ht="14.65" customHeight="1">
      <c r="B1588" s="69" ph="1"/>
      <c r="C1588" s="69" ph="1"/>
      <c r="D1588" s="69" ph="1"/>
      <c r="E1588" s="69" ph="1"/>
      <c r="F1588" s="322" ph="1"/>
      <c r="G1588" s="69" ph="1"/>
    </row>
    <row r="1589" spans="2:7" ht="14.65" customHeight="1">
      <c r="B1589" s="69" ph="1"/>
      <c r="C1589" s="69" ph="1"/>
      <c r="D1589" s="69" ph="1"/>
      <c r="E1589" s="69" ph="1"/>
      <c r="F1589" s="322" ph="1"/>
      <c r="G1589" s="69" ph="1"/>
    </row>
    <row r="1590" spans="2:7" ht="14.65" customHeight="1">
      <c r="B1590" s="69" ph="1"/>
      <c r="C1590" s="69" ph="1"/>
      <c r="D1590" s="69" ph="1"/>
      <c r="E1590" s="69" ph="1"/>
      <c r="F1590" s="322" ph="1"/>
      <c r="G1590" s="69" ph="1"/>
    </row>
    <row r="1605" spans="2:7" ht="14.65" customHeight="1">
      <c r="B1605" s="69" ph="1"/>
      <c r="C1605" s="69" ph="1"/>
      <c r="D1605" s="69" ph="1"/>
      <c r="E1605" s="69" ph="1"/>
      <c r="F1605" s="322" ph="1"/>
      <c r="G1605" s="69" ph="1"/>
    </row>
    <row r="1606" spans="2:7" ht="14.65" customHeight="1">
      <c r="B1606" s="69" ph="1"/>
      <c r="C1606" s="69" ph="1"/>
      <c r="D1606" s="69" ph="1"/>
      <c r="E1606" s="69" ph="1"/>
      <c r="F1606" s="322" ph="1"/>
      <c r="G1606" s="69" ph="1"/>
    </row>
    <row r="1607" spans="2:7" ht="14.65" customHeight="1">
      <c r="B1607" s="69" ph="1"/>
      <c r="C1607" s="69" ph="1"/>
      <c r="D1607" s="69" ph="1"/>
      <c r="E1607" s="69" ph="1"/>
      <c r="F1607" s="322" ph="1"/>
      <c r="G1607" s="69" ph="1"/>
    </row>
    <row r="1609" spans="2:7" ht="14.65" customHeight="1">
      <c r="B1609" s="69" ph="1"/>
      <c r="C1609" s="69" ph="1"/>
      <c r="D1609" s="69" ph="1"/>
      <c r="E1609" s="69" ph="1"/>
      <c r="F1609" s="322" ph="1"/>
      <c r="G1609" s="69" ph="1"/>
    </row>
    <row r="1610" spans="2:7" ht="14.65" customHeight="1">
      <c r="B1610" s="69" ph="1"/>
      <c r="C1610" s="69" ph="1"/>
      <c r="D1610" s="69" ph="1"/>
      <c r="E1610" s="69" ph="1"/>
      <c r="F1610" s="322" ph="1"/>
      <c r="G1610" s="69" ph="1"/>
    </row>
    <row r="1611" spans="2:7" ht="14.65" customHeight="1">
      <c r="B1611" s="69" ph="1"/>
      <c r="C1611" s="69" ph="1"/>
      <c r="D1611" s="69" ph="1"/>
      <c r="E1611" s="69" ph="1"/>
      <c r="F1611" s="322" ph="1"/>
      <c r="G1611" s="69" ph="1"/>
    </row>
    <row r="1613" spans="2:7" ht="14.65" customHeight="1">
      <c r="B1613" s="69" ph="1"/>
      <c r="C1613" s="69" ph="1"/>
      <c r="D1613" s="69" ph="1"/>
      <c r="E1613" s="69" ph="1"/>
      <c r="F1613" s="322" ph="1"/>
      <c r="G1613" s="69" ph="1"/>
    </row>
    <row r="1614" spans="2:7" ht="14.65" customHeight="1">
      <c r="B1614" s="69" ph="1"/>
      <c r="C1614" s="69" ph="1"/>
      <c r="D1614" s="69" ph="1"/>
      <c r="E1614" s="69" ph="1"/>
      <c r="F1614" s="322" ph="1"/>
      <c r="G1614" s="69" ph="1"/>
    </row>
    <row r="1615" spans="2:7" ht="14.65" customHeight="1">
      <c r="B1615" s="69" ph="1"/>
      <c r="C1615" s="69" ph="1"/>
      <c r="D1615" s="69" ph="1"/>
      <c r="E1615" s="69" ph="1"/>
      <c r="F1615" s="322" ph="1"/>
      <c r="G1615" s="69" ph="1"/>
    </row>
    <row r="1617" spans="2:7" ht="14.65" customHeight="1">
      <c r="B1617" s="69" ph="1"/>
      <c r="C1617" s="69" ph="1"/>
      <c r="D1617" s="69" ph="1"/>
      <c r="E1617" s="69" ph="1"/>
      <c r="F1617" s="322" ph="1"/>
      <c r="G1617" s="69" ph="1"/>
    </row>
    <row r="1618" spans="2:7" ht="14.65" customHeight="1">
      <c r="B1618" s="69" ph="1"/>
      <c r="C1618" s="69" ph="1"/>
      <c r="D1618" s="69" ph="1"/>
      <c r="E1618" s="69" ph="1"/>
      <c r="F1618" s="322" ph="1"/>
      <c r="G1618" s="69" ph="1"/>
    </row>
    <row r="1619" spans="2:7" ht="14.65" customHeight="1">
      <c r="B1619" s="69" ph="1"/>
      <c r="C1619" s="69" ph="1"/>
      <c r="D1619" s="69" ph="1"/>
      <c r="E1619" s="69" ph="1"/>
      <c r="F1619" s="322" ph="1"/>
      <c r="G1619" s="69" ph="1"/>
    </row>
    <row r="1621" spans="2:7" ht="14.65" customHeight="1">
      <c r="B1621" s="69" ph="1"/>
      <c r="C1621" s="69" ph="1"/>
      <c r="D1621" s="69" ph="1"/>
      <c r="E1621" s="69" ph="1"/>
      <c r="F1621" s="322" ph="1"/>
      <c r="G1621" s="69" ph="1"/>
    </row>
    <row r="1622" spans="2:7" ht="14.65" customHeight="1">
      <c r="B1622" s="69" ph="1"/>
      <c r="C1622" s="69" ph="1"/>
      <c r="D1622" s="69" ph="1"/>
      <c r="E1622" s="69" ph="1"/>
      <c r="F1622" s="322" ph="1"/>
      <c r="G1622" s="69" ph="1"/>
    </row>
    <row r="1623" spans="2:7" ht="14.65" customHeight="1">
      <c r="B1623" s="69" ph="1"/>
      <c r="C1623" s="69" ph="1"/>
      <c r="D1623" s="69" ph="1"/>
      <c r="E1623" s="69" ph="1"/>
      <c r="F1623" s="322" ph="1"/>
      <c r="G1623" s="69" ph="1"/>
    </row>
    <row r="1625" spans="2:7" ht="14.65" customHeight="1">
      <c r="B1625" s="69" ph="1"/>
      <c r="C1625" s="69" ph="1"/>
      <c r="D1625" s="69" ph="1"/>
      <c r="E1625" s="69" ph="1"/>
      <c r="F1625" s="322" ph="1"/>
      <c r="G1625" s="69" ph="1"/>
    </row>
    <row r="1626" spans="2:7" ht="14.65" customHeight="1">
      <c r="B1626" s="69" ph="1"/>
      <c r="C1626" s="69" ph="1"/>
      <c r="D1626" s="69" ph="1"/>
      <c r="E1626" s="69" ph="1"/>
      <c r="F1626" s="322" ph="1"/>
      <c r="G1626" s="69" ph="1"/>
    </row>
    <row r="1627" spans="2:7" ht="14.65" customHeight="1">
      <c r="B1627" s="69" ph="1"/>
      <c r="C1627" s="69" ph="1"/>
      <c r="D1627" s="69" ph="1"/>
      <c r="E1627" s="69" ph="1"/>
      <c r="F1627" s="322" ph="1"/>
      <c r="G1627" s="69" ph="1"/>
    </row>
    <row r="1629" spans="2:7" ht="14.65" customHeight="1">
      <c r="B1629" s="69" ph="1"/>
      <c r="C1629" s="69" ph="1"/>
      <c r="D1629" s="69" ph="1"/>
      <c r="E1629" s="69" ph="1"/>
      <c r="F1629" s="322" ph="1"/>
      <c r="G1629" s="69" ph="1"/>
    </row>
    <row r="1630" spans="2:7" ht="14.65" customHeight="1">
      <c r="B1630" s="69" ph="1"/>
      <c r="C1630" s="69" ph="1"/>
      <c r="D1630" s="69" ph="1"/>
      <c r="E1630" s="69" ph="1"/>
      <c r="F1630" s="322" ph="1"/>
      <c r="G1630" s="69" ph="1"/>
    </row>
    <row r="1631" spans="2:7" ht="14.65" customHeight="1">
      <c r="B1631" s="69" ph="1"/>
      <c r="C1631" s="69" ph="1"/>
      <c r="D1631" s="69" ph="1"/>
      <c r="E1631" s="69" ph="1"/>
      <c r="F1631" s="322" ph="1"/>
      <c r="G1631" s="69" ph="1"/>
    </row>
    <row r="1633" spans="2:7" ht="14.65" customHeight="1">
      <c r="B1633" s="69" ph="1"/>
      <c r="C1633" s="69" ph="1"/>
      <c r="D1633" s="69" ph="1"/>
      <c r="E1633" s="69" ph="1"/>
      <c r="F1633" s="322" ph="1"/>
      <c r="G1633" s="69" ph="1"/>
    </row>
    <row r="1634" spans="2:7" ht="14.65" customHeight="1">
      <c r="B1634" s="69" ph="1"/>
      <c r="C1634" s="69" ph="1"/>
      <c r="D1634" s="69" ph="1"/>
      <c r="E1634" s="69" ph="1"/>
      <c r="F1634" s="322" ph="1"/>
      <c r="G1634" s="69" ph="1"/>
    </row>
    <row r="1635" spans="2:7" ht="14.65" customHeight="1">
      <c r="B1635" s="69" ph="1"/>
      <c r="C1635" s="69" ph="1"/>
      <c r="D1635" s="69" ph="1"/>
      <c r="E1635" s="69" ph="1"/>
      <c r="F1635" s="322" ph="1"/>
      <c r="G1635" s="69" ph="1"/>
    </row>
    <row r="1637" spans="2:7" ht="14.65" customHeight="1">
      <c r="B1637" s="69" ph="1"/>
      <c r="C1637" s="69" ph="1"/>
      <c r="D1637" s="69" ph="1"/>
      <c r="E1637" s="69" ph="1"/>
      <c r="F1637" s="322" ph="1"/>
      <c r="G1637" s="69" ph="1"/>
    </row>
    <row r="1638" spans="2:7" ht="14.65" customHeight="1">
      <c r="B1638" s="69" ph="1"/>
      <c r="C1638" s="69" ph="1"/>
      <c r="D1638" s="69" ph="1"/>
      <c r="E1638" s="69" ph="1"/>
      <c r="F1638" s="322" ph="1"/>
      <c r="G1638" s="69" ph="1"/>
    </row>
    <row r="1639" spans="2:7" ht="14.65" customHeight="1">
      <c r="B1639" s="69" ph="1"/>
      <c r="C1639" s="69" ph="1"/>
      <c r="D1639" s="69" ph="1"/>
      <c r="E1639" s="69" ph="1"/>
      <c r="F1639" s="322" ph="1"/>
      <c r="G1639" s="69" ph="1"/>
    </row>
    <row r="1641" spans="2:7" ht="14.65" customHeight="1">
      <c r="B1641" s="69" ph="1"/>
      <c r="C1641" s="69" ph="1"/>
      <c r="D1641" s="69" ph="1"/>
      <c r="E1641" s="69" ph="1"/>
      <c r="F1641" s="322" ph="1"/>
      <c r="G1641" s="69" ph="1"/>
    </row>
    <row r="1642" spans="2:7" ht="14.65" customHeight="1">
      <c r="B1642" s="69" ph="1"/>
      <c r="C1642" s="69" ph="1"/>
      <c r="D1642" s="69" ph="1"/>
      <c r="E1642" s="69" ph="1"/>
      <c r="F1642" s="322" ph="1"/>
      <c r="G1642" s="69" ph="1"/>
    </row>
    <row r="1643" spans="2:7" ht="14.65" customHeight="1">
      <c r="B1643" s="69" ph="1"/>
      <c r="C1643" s="69" ph="1"/>
      <c r="D1643" s="69" ph="1"/>
      <c r="E1643" s="69" ph="1"/>
      <c r="F1643" s="322" ph="1"/>
      <c r="G1643" s="69" ph="1"/>
    </row>
    <row r="1645" spans="2:7" ht="14.65" customHeight="1">
      <c r="B1645" s="69" ph="1"/>
      <c r="C1645" s="69" ph="1"/>
      <c r="D1645" s="69" ph="1"/>
      <c r="E1645" s="69" ph="1"/>
      <c r="F1645" s="322" ph="1"/>
      <c r="G1645" s="69" ph="1"/>
    </row>
    <row r="1646" spans="2:7" ht="14.65" customHeight="1">
      <c r="B1646" s="69" ph="1"/>
      <c r="C1646" s="69" ph="1"/>
      <c r="D1646" s="69" ph="1"/>
      <c r="E1646" s="69" ph="1"/>
      <c r="F1646" s="322" ph="1"/>
      <c r="G1646" s="69" ph="1"/>
    </row>
    <row r="1647" spans="2:7" ht="14.65" customHeight="1">
      <c r="B1647" s="69" ph="1"/>
      <c r="C1647" s="69" ph="1"/>
      <c r="D1647" s="69" ph="1"/>
      <c r="E1647" s="69" ph="1"/>
      <c r="F1647" s="322" ph="1"/>
      <c r="G1647" s="69" ph="1"/>
    </row>
    <row r="1649" spans="2:7" ht="14.65" customHeight="1">
      <c r="B1649" s="69" ph="1"/>
      <c r="C1649" s="69" ph="1"/>
      <c r="D1649" s="69" ph="1"/>
      <c r="E1649" s="69" ph="1"/>
      <c r="F1649" s="322" ph="1"/>
      <c r="G1649" s="69" ph="1"/>
    </row>
    <row r="1650" spans="2:7" ht="14.65" customHeight="1">
      <c r="B1650" s="69" ph="1"/>
      <c r="C1650" s="69" ph="1"/>
      <c r="D1650" s="69" ph="1"/>
      <c r="E1650" s="69" ph="1"/>
      <c r="F1650" s="322" ph="1"/>
      <c r="G1650" s="69" ph="1"/>
    </row>
    <row r="1651" spans="2:7" ht="14.65" customHeight="1">
      <c r="B1651" s="69" ph="1"/>
      <c r="C1651" s="69" ph="1"/>
      <c r="D1651" s="69" ph="1"/>
      <c r="E1651" s="69" ph="1"/>
      <c r="F1651" s="322" ph="1"/>
      <c r="G1651" s="69" ph="1"/>
    </row>
    <row r="1653" spans="2:7" ht="14.65" customHeight="1">
      <c r="B1653" s="69" ph="1"/>
      <c r="C1653" s="69" ph="1"/>
      <c r="D1653" s="69" ph="1"/>
      <c r="E1653" s="69" ph="1"/>
      <c r="F1653" s="322" ph="1"/>
      <c r="G1653" s="69" ph="1"/>
    </row>
    <row r="1654" spans="2:7" ht="14.65" customHeight="1">
      <c r="B1654" s="69" ph="1"/>
      <c r="C1654" s="69" ph="1"/>
      <c r="D1654" s="69" ph="1"/>
      <c r="E1654" s="69" ph="1"/>
      <c r="F1654" s="322" ph="1"/>
      <c r="G1654" s="69" ph="1"/>
    </row>
    <row r="1655" spans="2:7" ht="14.65" customHeight="1">
      <c r="B1655" s="69" ph="1"/>
      <c r="C1655" s="69" ph="1"/>
      <c r="D1655" s="69" ph="1"/>
      <c r="E1655" s="69" ph="1"/>
      <c r="F1655" s="322" ph="1"/>
      <c r="G1655" s="69" ph="1"/>
    </row>
    <row r="1657" spans="2:7" ht="14.65" customHeight="1">
      <c r="B1657" s="69" ph="1"/>
      <c r="C1657" s="69" ph="1"/>
      <c r="D1657" s="69" ph="1"/>
      <c r="E1657" s="69" ph="1"/>
      <c r="F1657" s="322" ph="1"/>
      <c r="G1657" s="69" ph="1"/>
    </row>
    <row r="1658" spans="2:7" ht="14.65" customHeight="1">
      <c r="B1658" s="69" ph="1"/>
      <c r="C1658" s="69" ph="1"/>
      <c r="D1658" s="69" ph="1"/>
      <c r="E1658" s="69" ph="1"/>
      <c r="F1658" s="322" ph="1"/>
      <c r="G1658" s="69" ph="1"/>
    </row>
    <row r="1659" spans="2:7" ht="14.65" customHeight="1">
      <c r="B1659" s="69" ph="1"/>
      <c r="C1659" s="69" ph="1"/>
      <c r="D1659" s="69" ph="1"/>
      <c r="E1659" s="69" ph="1"/>
      <c r="F1659" s="322" ph="1"/>
      <c r="G1659" s="69" ph="1"/>
    </row>
    <row r="1661" spans="2:7" ht="14.65" customHeight="1">
      <c r="B1661" s="69" ph="1"/>
      <c r="C1661" s="69" ph="1"/>
      <c r="D1661" s="69" ph="1"/>
      <c r="E1661" s="69" ph="1"/>
      <c r="F1661" s="322" ph="1"/>
      <c r="G1661" s="69" ph="1"/>
    </row>
    <row r="1662" spans="2:7" ht="14.65" customHeight="1">
      <c r="B1662" s="69" ph="1"/>
      <c r="C1662" s="69" ph="1"/>
      <c r="D1662" s="69" ph="1"/>
      <c r="E1662" s="69" ph="1"/>
      <c r="F1662" s="322" ph="1"/>
      <c r="G1662" s="69" ph="1"/>
    </row>
    <row r="1663" spans="2:7" ht="14.65" customHeight="1">
      <c r="B1663" s="69" ph="1"/>
      <c r="C1663" s="69" ph="1"/>
      <c r="D1663" s="69" ph="1"/>
      <c r="E1663" s="69" ph="1"/>
      <c r="F1663" s="322" ph="1"/>
      <c r="G1663" s="69" ph="1"/>
    </row>
    <row r="1665" spans="2:7" ht="14.65" customHeight="1">
      <c r="B1665" s="69" ph="1"/>
      <c r="C1665" s="69" ph="1"/>
      <c r="D1665" s="69" ph="1"/>
      <c r="E1665" s="69" ph="1"/>
      <c r="F1665" s="322" ph="1"/>
      <c r="G1665" s="69" ph="1"/>
    </row>
    <row r="1666" spans="2:7" ht="14.65" customHeight="1">
      <c r="B1666" s="69" ph="1"/>
      <c r="C1666" s="69" ph="1"/>
      <c r="D1666" s="69" ph="1"/>
      <c r="E1666" s="69" ph="1"/>
      <c r="F1666" s="322" ph="1"/>
      <c r="G1666" s="69" ph="1"/>
    </row>
    <row r="1667" spans="2:7" ht="14.65" customHeight="1">
      <c r="B1667" s="69" ph="1"/>
      <c r="C1667" s="69" ph="1"/>
      <c r="D1667" s="69" ph="1"/>
      <c r="E1667" s="69" ph="1"/>
      <c r="F1667" s="322" ph="1"/>
      <c r="G1667" s="69" ph="1"/>
    </row>
    <row r="1669" spans="2:7" ht="14.65" customHeight="1">
      <c r="B1669" s="69" ph="1"/>
      <c r="C1669" s="69" ph="1"/>
      <c r="D1669" s="69" ph="1"/>
      <c r="E1669" s="69" ph="1"/>
      <c r="F1669" s="322" ph="1"/>
      <c r="G1669" s="69" ph="1"/>
    </row>
    <row r="1670" spans="2:7" ht="14.65" customHeight="1">
      <c r="B1670" s="69" ph="1"/>
      <c r="C1670" s="69" ph="1"/>
      <c r="D1670" s="69" ph="1"/>
      <c r="E1670" s="69" ph="1"/>
      <c r="F1670" s="322" ph="1"/>
      <c r="G1670" s="69" ph="1"/>
    </row>
    <row r="1671" spans="2:7" ht="14.65" customHeight="1">
      <c r="B1671" s="69" ph="1"/>
      <c r="C1671" s="69" ph="1"/>
      <c r="D1671" s="69" ph="1"/>
      <c r="E1671" s="69" ph="1"/>
      <c r="F1671" s="322" ph="1"/>
      <c r="G1671" s="69" ph="1"/>
    </row>
    <row r="1673" spans="2:7" ht="14.65" customHeight="1">
      <c r="B1673" s="69" ph="1"/>
      <c r="C1673" s="69" ph="1"/>
      <c r="D1673" s="69" ph="1"/>
      <c r="E1673" s="69" ph="1"/>
      <c r="F1673" s="322" ph="1"/>
      <c r="G1673" s="69" ph="1"/>
    </row>
    <row r="1674" spans="2:7" ht="14.65" customHeight="1">
      <c r="B1674" s="69" ph="1"/>
      <c r="C1674" s="69" ph="1"/>
      <c r="D1674" s="69" ph="1"/>
      <c r="E1674" s="69" ph="1"/>
      <c r="F1674" s="322" ph="1"/>
      <c r="G1674" s="69" ph="1"/>
    </row>
    <row r="1675" spans="2:7" ht="14.65" customHeight="1">
      <c r="B1675" s="69" ph="1"/>
      <c r="C1675" s="69" ph="1"/>
      <c r="D1675" s="69" ph="1"/>
      <c r="E1675" s="69" ph="1"/>
      <c r="F1675" s="322" ph="1"/>
      <c r="G1675" s="69" ph="1"/>
    </row>
    <row r="1677" spans="2:7" ht="14.65" customHeight="1">
      <c r="B1677" s="69" ph="1"/>
      <c r="C1677" s="69" ph="1"/>
      <c r="D1677" s="69" ph="1"/>
      <c r="E1677" s="69" ph="1"/>
      <c r="F1677" s="322" ph="1"/>
      <c r="G1677" s="69" ph="1"/>
    </row>
    <row r="1678" spans="2:7" ht="14.65" customHeight="1">
      <c r="B1678" s="69" ph="1"/>
      <c r="C1678" s="69" ph="1"/>
      <c r="D1678" s="69" ph="1"/>
      <c r="E1678" s="69" ph="1"/>
      <c r="F1678" s="322" ph="1"/>
      <c r="G1678" s="69" ph="1"/>
    </row>
    <row r="1679" spans="2:7" ht="14.65" customHeight="1">
      <c r="B1679" s="69" ph="1"/>
      <c r="C1679" s="69" ph="1"/>
      <c r="D1679" s="69" ph="1"/>
      <c r="E1679" s="69" ph="1"/>
      <c r="F1679" s="322" ph="1"/>
      <c r="G1679" s="69" ph="1"/>
    </row>
    <row r="1681" spans="2:7" ht="14.65" customHeight="1">
      <c r="B1681" s="69" ph="1"/>
      <c r="C1681" s="69" ph="1"/>
      <c r="D1681" s="69" ph="1"/>
      <c r="E1681" s="69" ph="1"/>
      <c r="F1681" s="322" ph="1"/>
      <c r="G1681" s="69" ph="1"/>
    </row>
    <row r="1682" spans="2:7" ht="14.65" customHeight="1">
      <c r="B1682" s="69" ph="1"/>
      <c r="C1682" s="69" ph="1"/>
      <c r="D1682" s="69" ph="1"/>
      <c r="E1682" s="69" ph="1"/>
      <c r="F1682" s="322" ph="1"/>
      <c r="G1682" s="69" ph="1"/>
    </row>
    <row r="1683" spans="2:7" ht="14.65" customHeight="1">
      <c r="B1683" s="69" ph="1"/>
      <c r="C1683" s="69" ph="1"/>
      <c r="D1683" s="69" ph="1"/>
      <c r="E1683" s="69" ph="1"/>
      <c r="F1683" s="322" ph="1"/>
      <c r="G1683" s="69" ph="1"/>
    </row>
    <row r="1685" spans="2:7" ht="14.65" customHeight="1">
      <c r="B1685" s="69" ph="1"/>
      <c r="C1685" s="69" ph="1"/>
      <c r="D1685" s="69" ph="1"/>
      <c r="E1685" s="69" ph="1"/>
      <c r="F1685" s="322" ph="1"/>
      <c r="G1685" s="69" ph="1"/>
    </row>
    <row r="1686" spans="2:7" ht="14.65" customHeight="1">
      <c r="B1686" s="69" ph="1"/>
      <c r="C1686" s="69" ph="1"/>
      <c r="D1686" s="69" ph="1"/>
      <c r="E1686" s="69" ph="1"/>
      <c r="F1686" s="322" ph="1"/>
      <c r="G1686" s="69" ph="1"/>
    </row>
    <row r="1687" spans="2:7" ht="14.65" customHeight="1">
      <c r="B1687" s="69" ph="1"/>
      <c r="C1687" s="69" ph="1"/>
      <c r="D1687" s="69" ph="1"/>
      <c r="E1687" s="69" ph="1"/>
      <c r="F1687" s="322" ph="1"/>
      <c r="G1687" s="69" ph="1"/>
    </row>
    <row r="1689" spans="2:7" ht="14.65" customHeight="1">
      <c r="B1689" s="69" ph="1"/>
      <c r="C1689" s="69" ph="1"/>
      <c r="D1689" s="69" ph="1"/>
      <c r="E1689" s="69" ph="1"/>
      <c r="F1689" s="322" ph="1"/>
      <c r="G1689" s="69" ph="1"/>
    </row>
    <row r="1690" spans="2:7" ht="14.65" customHeight="1">
      <c r="B1690" s="69" ph="1"/>
      <c r="C1690" s="69" ph="1"/>
      <c r="D1690" s="69" ph="1"/>
      <c r="E1690" s="69" ph="1"/>
      <c r="F1690" s="322" ph="1"/>
      <c r="G1690" s="69" ph="1"/>
    </row>
    <row r="1691" spans="2:7" ht="14.65" customHeight="1">
      <c r="B1691" s="69" ph="1"/>
      <c r="C1691" s="69" ph="1"/>
      <c r="D1691" s="69" ph="1"/>
      <c r="E1691" s="69" ph="1"/>
      <c r="F1691" s="322" ph="1"/>
      <c r="G1691" s="69" ph="1"/>
    </row>
    <row r="1693" spans="2:7" ht="14.65" customHeight="1">
      <c r="B1693" s="69" ph="1"/>
      <c r="C1693" s="69" ph="1"/>
      <c r="D1693" s="69" ph="1"/>
      <c r="E1693" s="69" ph="1"/>
      <c r="F1693" s="322" ph="1"/>
      <c r="G1693" s="69" ph="1"/>
    </row>
    <row r="1694" spans="2:7" ht="14.65" customHeight="1">
      <c r="B1694" s="69" ph="1"/>
      <c r="C1694" s="69" ph="1"/>
      <c r="D1694" s="69" ph="1"/>
      <c r="E1694" s="69" ph="1"/>
      <c r="F1694" s="322" ph="1"/>
      <c r="G1694" s="69" ph="1"/>
    </row>
    <row r="1695" spans="2:7" ht="14.65" customHeight="1">
      <c r="B1695" s="69" ph="1"/>
      <c r="C1695" s="69" ph="1"/>
      <c r="D1695" s="69" ph="1"/>
      <c r="E1695" s="69" ph="1"/>
      <c r="F1695" s="322" ph="1"/>
      <c r="G1695" s="69" ph="1"/>
    </row>
    <row r="1697" spans="2:7" ht="14.65" customHeight="1">
      <c r="B1697" s="69" ph="1"/>
      <c r="C1697" s="69" ph="1"/>
      <c r="D1697" s="69" ph="1"/>
      <c r="E1697" s="69" ph="1"/>
      <c r="F1697" s="322" ph="1"/>
      <c r="G1697" s="69" ph="1"/>
    </row>
    <row r="1698" spans="2:7" ht="14.65" customHeight="1">
      <c r="B1698" s="69" ph="1"/>
      <c r="C1698" s="69" ph="1"/>
      <c r="D1698" s="69" ph="1"/>
      <c r="E1698" s="69" ph="1"/>
      <c r="F1698" s="322" ph="1"/>
      <c r="G1698" s="69" ph="1"/>
    </row>
    <row r="1699" spans="2:7" ht="14.65" customHeight="1">
      <c r="B1699" s="69" ph="1"/>
      <c r="C1699" s="69" ph="1"/>
      <c r="D1699" s="69" ph="1"/>
      <c r="E1699" s="69" ph="1"/>
      <c r="F1699" s="322" ph="1"/>
      <c r="G1699" s="69" ph="1"/>
    </row>
    <row r="1700" spans="2:7" ht="14.65" customHeight="1">
      <c r="B1700" s="69" ph="1"/>
      <c r="C1700" s="69" ph="1"/>
      <c r="D1700" s="69" ph="1"/>
      <c r="E1700" s="69" ph="1"/>
      <c r="F1700" s="322" ph="1"/>
      <c r="G1700" s="69" ph="1"/>
    </row>
    <row r="1701" spans="2:7" ht="14.65" customHeight="1">
      <c r="B1701" s="69" ph="1"/>
      <c r="C1701" s="69" ph="1"/>
      <c r="D1701" s="69" ph="1"/>
      <c r="E1701" s="69" ph="1"/>
      <c r="F1701" s="322" ph="1"/>
      <c r="G1701" s="69" ph="1"/>
    </row>
    <row r="1702" spans="2:7" ht="14.65" customHeight="1">
      <c r="B1702" s="69" ph="1"/>
      <c r="C1702" s="69" ph="1"/>
      <c r="D1702" s="69" ph="1"/>
      <c r="E1702" s="69" ph="1"/>
      <c r="F1702" s="322" ph="1"/>
      <c r="G1702" s="69" ph="1"/>
    </row>
    <row r="1704" spans="2:7" ht="14.65" customHeight="1">
      <c r="B1704" s="69" ph="1"/>
      <c r="C1704" s="69" ph="1"/>
      <c r="D1704" s="69" ph="1"/>
      <c r="E1704" s="69" ph="1"/>
      <c r="F1704" s="322" ph="1"/>
      <c r="G1704" s="69" ph="1"/>
    </row>
    <row r="1705" spans="2:7" ht="14.65" customHeight="1">
      <c r="B1705" s="69" ph="1"/>
      <c r="C1705" s="69" ph="1"/>
      <c r="D1705" s="69" ph="1"/>
      <c r="E1705" s="69" ph="1"/>
      <c r="F1705" s="322" ph="1"/>
      <c r="G1705" s="69" ph="1"/>
    </row>
    <row r="1706" spans="2:7" ht="14.65" customHeight="1">
      <c r="B1706" s="69" ph="1"/>
      <c r="C1706" s="69" ph="1"/>
      <c r="D1706" s="69" ph="1"/>
      <c r="E1706" s="69" ph="1"/>
      <c r="F1706" s="322" ph="1"/>
      <c r="G1706" s="69" ph="1"/>
    </row>
    <row r="1708" spans="2:7" ht="14.65" customHeight="1">
      <c r="B1708" s="69" ph="1"/>
      <c r="C1708" s="69" ph="1"/>
      <c r="D1708" s="69" ph="1"/>
      <c r="E1708" s="69" ph="1"/>
      <c r="F1708" s="322" ph="1"/>
      <c r="G1708" s="69" ph="1"/>
    </row>
    <row r="1709" spans="2:7" ht="14.65" customHeight="1">
      <c r="B1709" s="69" ph="1"/>
      <c r="C1709" s="69" ph="1"/>
      <c r="D1709" s="69" ph="1"/>
      <c r="E1709" s="69" ph="1"/>
      <c r="F1709" s="322" ph="1"/>
      <c r="G1709" s="69" ph="1"/>
    </row>
    <row r="1710" spans="2:7" ht="14.65" customHeight="1">
      <c r="B1710" s="69" ph="1"/>
      <c r="C1710" s="69" ph="1"/>
      <c r="D1710" s="69" ph="1"/>
      <c r="E1710" s="69" ph="1"/>
      <c r="F1710" s="322" ph="1"/>
      <c r="G1710" s="69" ph="1"/>
    </row>
    <row r="1712" spans="2:7" ht="14.65" customHeight="1">
      <c r="B1712" s="69" ph="1"/>
      <c r="C1712" s="69" ph="1"/>
      <c r="D1712" s="69" ph="1"/>
      <c r="E1712" s="69" ph="1"/>
      <c r="F1712" s="322" ph="1"/>
      <c r="G1712" s="69" ph="1"/>
    </row>
    <row r="1713" spans="2:7" ht="14.65" customHeight="1">
      <c r="B1713" s="69" ph="1"/>
      <c r="C1713" s="69" ph="1"/>
      <c r="D1713" s="69" ph="1"/>
      <c r="E1713" s="69" ph="1"/>
      <c r="F1713" s="322" ph="1"/>
      <c r="G1713" s="69" ph="1"/>
    </row>
    <row r="1714" spans="2:7" ht="14.65" customHeight="1">
      <c r="B1714" s="69" ph="1"/>
      <c r="C1714" s="69" ph="1"/>
      <c r="D1714" s="69" ph="1"/>
      <c r="E1714" s="69" ph="1"/>
      <c r="F1714" s="322" ph="1"/>
      <c r="G1714" s="69" ph="1"/>
    </row>
    <row r="1716" spans="2:7" ht="14.65" customHeight="1">
      <c r="B1716" s="69" ph="1"/>
      <c r="C1716" s="69" ph="1"/>
      <c r="D1716" s="69" ph="1"/>
      <c r="E1716" s="69" ph="1"/>
      <c r="F1716" s="322" ph="1"/>
      <c r="G1716" s="69" ph="1"/>
    </row>
    <row r="1717" spans="2:7" ht="14.65" customHeight="1">
      <c r="B1717" s="69" ph="1"/>
      <c r="C1717" s="69" ph="1"/>
      <c r="D1717" s="69" ph="1"/>
      <c r="E1717" s="69" ph="1"/>
      <c r="F1717" s="322" ph="1"/>
      <c r="G1717" s="69" ph="1"/>
    </row>
    <row r="1718" spans="2:7" ht="14.65" customHeight="1">
      <c r="B1718" s="69" ph="1"/>
      <c r="C1718" s="69" ph="1"/>
      <c r="D1718" s="69" ph="1"/>
      <c r="E1718" s="69" ph="1"/>
      <c r="F1718" s="322" ph="1"/>
      <c r="G1718" s="69" ph="1"/>
    </row>
    <row r="1720" spans="2:7" ht="14.65" customHeight="1">
      <c r="B1720" s="69" ph="1"/>
      <c r="C1720" s="69" ph="1"/>
      <c r="D1720" s="69" ph="1"/>
      <c r="E1720" s="69" ph="1"/>
      <c r="F1720" s="322" ph="1"/>
      <c r="G1720" s="69" ph="1"/>
    </row>
    <row r="1721" spans="2:7" ht="14.65" customHeight="1">
      <c r="B1721" s="69" ph="1"/>
      <c r="C1721" s="69" ph="1"/>
      <c r="D1721" s="69" ph="1"/>
      <c r="E1721" s="69" ph="1"/>
      <c r="F1721" s="322" ph="1"/>
      <c r="G1721" s="69" ph="1"/>
    </row>
    <row r="1722" spans="2:7" ht="14.65" customHeight="1">
      <c r="B1722" s="69" ph="1"/>
      <c r="C1722" s="69" ph="1"/>
      <c r="D1722" s="69" ph="1"/>
      <c r="E1722" s="69" ph="1"/>
      <c r="F1722" s="322" ph="1"/>
      <c r="G1722" s="69" ph="1"/>
    </row>
    <row r="1724" spans="2:7" ht="14.65" customHeight="1">
      <c r="B1724" s="69" ph="1"/>
      <c r="C1724" s="69" ph="1"/>
      <c r="D1724" s="69" ph="1"/>
      <c r="E1724" s="69" ph="1"/>
      <c r="F1724" s="322" ph="1"/>
      <c r="G1724" s="69" ph="1"/>
    </row>
    <row r="1725" spans="2:7" ht="14.65" customHeight="1">
      <c r="B1725" s="69" ph="1"/>
      <c r="C1725" s="69" ph="1"/>
      <c r="D1725" s="69" ph="1"/>
      <c r="E1725" s="69" ph="1"/>
      <c r="F1725" s="322" ph="1"/>
      <c r="G1725" s="69" ph="1"/>
    </row>
    <row r="1726" spans="2:7" ht="14.65" customHeight="1">
      <c r="B1726" s="69" ph="1"/>
      <c r="C1726" s="69" ph="1"/>
      <c r="D1726" s="69" ph="1"/>
      <c r="E1726" s="69" ph="1"/>
      <c r="F1726" s="322" ph="1"/>
      <c r="G1726" s="69" ph="1"/>
    </row>
    <row r="1879" spans="2:7" ht="14.65" customHeight="1">
      <c r="B1879" s="69" ph="1"/>
      <c r="C1879" s="69" ph="1"/>
      <c r="D1879" s="69" ph="1"/>
      <c r="E1879" s="69" ph="1"/>
      <c r="F1879" s="322" ph="1"/>
      <c r="G1879" s="69" ph="1"/>
    </row>
    <row r="1880" spans="2:7" ht="14.65" customHeight="1">
      <c r="B1880" s="69" ph="1"/>
      <c r="C1880" s="69" ph="1"/>
      <c r="D1880" s="69" ph="1"/>
      <c r="E1880" s="69" ph="1"/>
      <c r="F1880" s="322" ph="1"/>
      <c r="G1880" s="69" ph="1"/>
    </row>
    <row r="1881" spans="2:7" ht="14.65" customHeight="1">
      <c r="B1881" s="69" ph="1"/>
      <c r="C1881" s="69" ph="1"/>
      <c r="D1881" s="69" ph="1"/>
      <c r="E1881" s="69" ph="1"/>
      <c r="F1881" s="322" ph="1"/>
      <c r="G1881" s="69" ph="1"/>
    </row>
    <row r="1896" spans="2:7" ht="14.65" customHeight="1">
      <c r="B1896" s="69" ph="1"/>
      <c r="C1896" s="69" ph="1"/>
      <c r="D1896" s="69" ph="1"/>
      <c r="E1896" s="69" ph="1"/>
      <c r="F1896" s="322" ph="1"/>
      <c r="G1896" s="69" ph="1"/>
    </row>
    <row r="1897" spans="2:7" ht="14.65" customHeight="1">
      <c r="B1897" s="69" ph="1"/>
      <c r="C1897" s="69" ph="1"/>
      <c r="D1897" s="69" ph="1"/>
      <c r="E1897" s="69" ph="1"/>
      <c r="F1897" s="322" ph="1"/>
      <c r="G1897" s="69" ph="1"/>
    </row>
    <row r="1898" spans="2:7" ht="14.65" customHeight="1">
      <c r="B1898" s="69" ph="1"/>
      <c r="C1898" s="69" ph="1"/>
      <c r="D1898" s="69" ph="1"/>
      <c r="E1898" s="69" ph="1"/>
      <c r="F1898" s="322" ph="1"/>
      <c r="G1898" s="69" ph="1"/>
    </row>
    <row r="1900" spans="2:7" ht="14.65" customHeight="1">
      <c r="B1900" s="69" ph="1"/>
      <c r="C1900" s="69" ph="1"/>
      <c r="D1900" s="69" ph="1"/>
      <c r="E1900" s="69" ph="1"/>
      <c r="F1900" s="322" ph="1"/>
      <c r="G1900" s="69" ph="1"/>
    </row>
    <row r="1901" spans="2:7" ht="14.65" customHeight="1">
      <c r="B1901" s="69" ph="1"/>
      <c r="C1901" s="69" ph="1"/>
      <c r="D1901" s="69" ph="1"/>
      <c r="E1901" s="69" ph="1"/>
      <c r="F1901" s="322" ph="1"/>
      <c r="G1901" s="69" ph="1"/>
    </row>
    <row r="1902" spans="2:7" ht="14.65" customHeight="1">
      <c r="B1902" s="69" ph="1"/>
      <c r="C1902" s="69" ph="1"/>
      <c r="D1902" s="69" ph="1"/>
      <c r="E1902" s="69" ph="1"/>
      <c r="F1902" s="322" ph="1"/>
      <c r="G1902" s="69" ph="1"/>
    </row>
    <row r="1904" spans="2:7" ht="14.65" customHeight="1">
      <c r="B1904" s="69" ph="1"/>
      <c r="C1904" s="69" ph="1"/>
      <c r="D1904" s="69" ph="1"/>
      <c r="E1904" s="69" ph="1"/>
      <c r="F1904" s="322" ph="1"/>
      <c r="G1904" s="69" ph="1"/>
    </row>
    <row r="1905" spans="2:7" ht="14.65" customHeight="1">
      <c r="B1905" s="69" ph="1"/>
      <c r="C1905" s="69" ph="1"/>
      <c r="D1905" s="69" ph="1"/>
      <c r="E1905" s="69" ph="1"/>
      <c r="F1905" s="322" ph="1"/>
      <c r="G1905" s="69" ph="1"/>
    </row>
    <row r="1906" spans="2:7" ht="14.65" customHeight="1">
      <c r="B1906" s="69" ph="1"/>
      <c r="C1906" s="69" ph="1"/>
      <c r="D1906" s="69" ph="1"/>
      <c r="E1906" s="69" ph="1"/>
      <c r="F1906" s="322" ph="1"/>
      <c r="G1906" s="69" ph="1"/>
    </row>
    <row r="1908" spans="2:7" ht="14.65" customHeight="1">
      <c r="B1908" s="69" ph="1"/>
      <c r="C1908" s="69" ph="1"/>
      <c r="D1908" s="69" ph="1"/>
      <c r="E1908" s="69" ph="1"/>
      <c r="F1908" s="322" ph="1"/>
      <c r="G1908" s="69" ph="1"/>
    </row>
    <row r="1909" spans="2:7" ht="14.65" customHeight="1">
      <c r="B1909" s="69" ph="1"/>
      <c r="C1909" s="69" ph="1"/>
      <c r="D1909" s="69" ph="1"/>
      <c r="E1909" s="69" ph="1"/>
      <c r="F1909" s="322" ph="1"/>
      <c r="G1909" s="69" ph="1"/>
    </row>
    <row r="1910" spans="2:7" ht="14.65" customHeight="1">
      <c r="B1910" s="69" ph="1"/>
      <c r="C1910" s="69" ph="1"/>
      <c r="D1910" s="69" ph="1"/>
      <c r="E1910" s="69" ph="1"/>
      <c r="F1910" s="322" ph="1"/>
      <c r="G1910" s="69" ph="1"/>
    </row>
    <row r="1912" spans="2:7" ht="14.65" customHeight="1">
      <c r="B1912" s="69" ph="1"/>
      <c r="C1912" s="69" ph="1"/>
      <c r="D1912" s="69" ph="1"/>
      <c r="E1912" s="69" ph="1"/>
      <c r="F1912" s="322" ph="1"/>
      <c r="G1912" s="69" ph="1"/>
    </row>
    <row r="1913" spans="2:7" ht="14.65" customHeight="1">
      <c r="B1913" s="69" ph="1"/>
      <c r="C1913" s="69" ph="1"/>
      <c r="D1913" s="69" ph="1"/>
      <c r="E1913" s="69" ph="1"/>
      <c r="F1913" s="322" ph="1"/>
      <c r="G1913" s="69" ph="1"/>
    </row>
    <row r="1914" spans="2:7" ht="14.65" customHeight="1">
      <c r="B1914" s="69" ph="1"/>
      <c r="C1914" s="69" ph="1"/>
      <c r="D1914" s="69" ph="1"/>
      <c r="E1914" s="69" ph="1"/>
      <c r="F1914" s="322" ph="1"/>
      <c r="G1914" s="69" ph="1"/>
    </row>
    <row r="1916" spans="2:7" ht="14.65" customHeight="1">
      <c r="B1916" s="69" ph="1"/>
      <c r="C1916" s="69" ph="1"/>
      <c r="D1916" s="69" ph="1"/>
      <c r="E1916" s="69" ph="1"/>
      <c r="F1916" s="322" ph="1"/>
      <c r="G1916" s="69" ph="1"/>
    </row>
    <row r="1917" spans="2:7" ht="14.65" customHeight="1">
      <c r="B1917" s="69" ph="1"/>
      <c r="C1917" s="69" ph="1"/>
      <c r="D1917" s="69" ph="1"/>
      <c r="E1917" s="69" ph="1"/>
      <c r="F1917" s="322" ph="1"/>
      <c r="G1917" s="69" ph="1"/>
    </row>
    <row r="1918" spans="2:7" ht="14.65" customHeight="1">
      <c r="B1918" s="69" ph="1"/>
      <c r="C1918" s="69" ph="1"/>
      <c r="D1918" s="69" ph="1"/>
      <c r="E1918" s="69" ph="1"/>
      <c r="F1918" s="322" ph="1"/>
      <c r="G1918" s="69" ph="1"/>
    </row>
    <row r="1920" spans="2:7" ht="14.65" customHeight="1">
      <c r="B1920" s="69" ph="1"/>
      <c r="C1920" s="69" ph="1"/>
      <c r="D1920" s="69" ph="1"/>
      <c r="E1920" s="69" ph="1"/>
      <c r="F1920" s="322" ph="1"/>
      <c r="G1920" s="69" ph="1"/>
    </row>
    <row r="1921" spans="2:7" ht="14.65" customHeight="1">
      <c r="B1921" s="69" ph="1"/>
      <c r="C1921" s="69" ph="1"/>
      <c r="D1921" s="69" ph="1"/>
      <c r="E1921" s="69" ph="1"/>
      <c r="F1921" s="322" ph="1"/>
      <c r="G1921" s="69" ph="1"/>
    </row>
    <row r="1922" spans="2:7" ht="14.65" customHeight="1">
      <c r="B1922" s="69" ph="1"/>
      <c r="C1922" s="69" ph="1"/>
      <c r="D1922" s="69" ph="1"/>
      <c r="E1922" s="69" ph="1"/>
      <c r="F1922" s="322" ph="1"/>
      <c r="G1922" s="69" ph="1"/>
    </row>
    <row r="1924" spans="2:7" ht="14.65" customHeight="1">
      <c r="B1924" s="69" ph="1"/>
      <c r="C1924" s="69" ph="1"/>
      <c r="D1924" s="69" ph="1"/>
      <c r="E1924" s="69" ph="1"/>
      <c r="F1924" s="322" ph="1"/>
      <c r="G1924" s="69" ph="1"/>
    </row>
    <row r="1925" spans="2:7" ht="14.65" customHeight="1">
      <c r="B1925" s="69" ph="1"/>
      <c r="C1925" s="69" ph="1"/>
      <c r="D1925" s="69" ph="1"/>
      <c r="E1925" s="69" ph="1"/>
      <c r="F1925" s="322" ph="1"/>
      <c r="G1925" s="69" ph="1"/>
    </row>
    <row r="1926" spans="2:7" ht="14.65" customHeight="1">
      <c r="B1926" s="69" ph="1"/>
      <c r="C1926" s="69" ph="1"/>
      <c r="D1926" s="69" ph="1"/>
      <c r="E1926" s="69" ph="1"/>
      <c r="F1926" s="322" ph="1"/>
      <c r="G1926" s="69" ph="1"/>
    </row>
    <row r="1928" spans="2:7" ht="14.65" customHeight="1">
      <c r="B1928" s="69" ph="1"/>
      <c r="C1928" s="69" ph="1"/>
      <c r="D1928" s="69" ph="1"/>
      <c r="E1928" s="69" ph="1"/>
      <c r="F1928" s="322" ph="1"/>
      <c r="G1928" s="69" ph="1"/>
    </row>
    <row r="1929" spans="2:7" ht="14.65" customHeight="1">
      <c r="B1929" s="69" ph="1"/>
      <c r="C1929" s="69" ph="1"/>
      <c r="D1929" s="69" ph="1"/>
      <c r="E1929" s="69" ph="1"/>
      <c r="F1929" s="322" ph="1"/>
      <c r="G1929" s="69" ph="1"/>
    </row>
    <row r="1930" spans="2:7" ht="14.65" customHeight="1">
      <c r="B1930" s="69" ph="1"/>
      <c r="C1930" s="69" ph="1"/>
      <c r="D1930" s="69" ph="1"/>
      <c r="E1930" s="69" ph="1"/>
      <c r="F1930" s="322" ph="1"/>
      <c r="G1930" s="69" ph="1"/>
    </row>
    <row r="1932" spans="2:7" ht="14.65" customHeight="1">
      <c r="B1932" s="69" ph="1"/>
      <c r="C1932" s="69" ph="1"/>
      <c r="D1932" s="69" ph="1"/>
      <c r="E1932" s="69" ph="1"/>
      <c r="F1932" s="322" ph="1"/>
      <c r="G1932" s="69" ph="1"/>
    </row>
    <row r="1933" spans="2:7" ht="14.65" customHeight="1">
      <c r="B1933" s="69" ph="1"/>
      <c r="C1933" s="69" ph="1"/>
      <c r="D1933" s="69" ph="1"/>
      <c r="E1933" s="69" ph="1"/>
      <c r="F1933" s="322" ph="1"/>
      <c r="G1933" s="69" ph="1"/>
    </row>
    <row r="1934" spans="2:7" ht="14.65" customHeight="1">
      <c r="B1934" s="69" ph="1"/>
      <c r="C1934" s="69" ph="1"/>
      <c r="D1934" s="69" ph="1"/>
      <c r="E1934" s="69" ph="1"/>
      <c r="F1934" s="322" ph="1"/>
      <c r="G1934" s="69" ph="1"/>
    </row>
    <row r="1936" spans="2:7" ht="14.65" customHeight="1">
      <c r="B1936" s="69" ph="1"/>
      <c r="C1936" s="69" ph="1"/>
      <c r="D1936" s="69" ph="1"/>
      <c r="E1936" s="69" ph="1"/>
      <c r="F1936" s="322" ph="1"/>
      <c r="G1936" s="69" ph="1"/>
    </row>
    <row r="1937" spans="2:7" ht="14.65" customHeight="1">
      <c r="B1937" s="69" ph="1"/>
      <c r="C1937" s="69" ph="1"/>
      <c r="D1937" s="69" ph="1"/>
      <c r="E1937" s="69" ph="1"/>
      <c r="F1937" s="322" ph="1"/>
      <c r="G1937" s="69" ph="1"/>
    </row>
    <row r="1938" spans="2:7" ht="14.65" customHeight="1">
      <c r="B1938" s="69" ph="1"/>
      <c r="C1938" s="69" ph="1"/>
      <c r="D1938" s="69" ph="1"/>
      <c r="E1938" s="69" ph="1"/>
      <c r="F1938" s="322" ph="1"/>
      <c r="G1938" s="69" ph="1"/>
    </row>
    <row r="1940" spans="2:7" ht="14.65" customHeight="1">
      <c r="B1940" s="69" ph="1"/>
      <c r="C1940" s="69" ph="1"/>
      <c r="D1940" s="69" ph="1"/>
      <c r="E1940" s="69" ph="1"/>
      <c r="F1940" s="322" ph="1"/>
      <c r="G1940" s="69" ph="1"/>
    </row>
    <row r="1941" spans="2:7" ht="14.65" customHeight="1">
      <c r="B1941" s="69" ph="1"/>
      <c r="C1941" s="69" ph="1"/>
      <c r="D1941" s="69" ph="1"/>
      <c r="E1941" s="69" ph="1"/>
      <c r="F1941" s="322" ph="1"/>
      <c r="G1941" s="69" ph="1"/>
    </row>
    <row r="1942" spans="2:7" ht="14.65" customHeight="1">
      <c r="B1942" s="69" ph="1"/>
      <c r="C1942" s="69" ph="1"/>
      <c r="D1942" s="69" ph="1"/>
      <c r="E1942" s="69" ph="1"/>
      <c r="F1942" s="322" ph="1"/>
      <c r="G1942" s="69" ph="1"/>
    </row>
    <row r="1944" spans="2:7" ht="14.65" customHeight="1">
      <c r="B1944" s="69" ph="1"/>
      <c r="C1944" s="69" ph="1"/>
      <c r="D1944" s="69" ph="1"/>
      <c r="E1944" s="69" ph="1"/>
      <c r="F1944" s="322" ph="1"/>
      <c r="G1944" s="69" ph="1"/>
    </row>
    <row r="1945" spans="2:7" ht="14.65" customHeight="1">
      <c r="B1945" s="69" ph="1"/>
      <c r="C1945" s="69" ph="1"/>
      <c r="D1945" s="69" ph="1"/>
      <c r="E1945" s="69" ph="1"/>
      <c r="F1945" s="322" ph="1"/>
      <c r="G1945" s="69" ph="1"/>
    </row>
    <row r="1946" spans="2:7" ht="14.65" customHeight="1">
      <c r="B1946" s="69" ph="1"/>
      <c r="C1946" s="69" ph="1"/>
      <c r="D1946" s="69" ph="1"/>
      <c r="E1946" s="69" ph="1"/>
      <c r="F1946" s="322" ph="1"/>
      <c r="G1946" s="69" ph="1"/>
    </row>
    <row r="1948" spans="2:7" ht="14.65" customHeight="1">
      <c r="B1948" s="69" ph="1"/>
      <c r="C1948" s="69" ph="1"/>
      <c r="D1948" s="69" ph="1"/>
      <c r="E1948" s="69" ph="1"/>
      <c r="F1948" s="322" ph="1"/>
      <c r="G1948" s="69" ph="1"/>
    </row>
    <row r="1949" spans="2:7" ht="14.65" customHeight="1">
      <c r="B1949" s="69" ph="1"/>
      <c r="C1949" s="69" ph="1"/>
      <c r="D1949" s="69" ph="1"/>
      <c r="E1949" s="69" ph="1"/>
      <c r="F1949" s="322" ph="1"/>
      <c r="G1949" s="69" ph="1"/>
    </row>
    <row r="1950" spans="2:7" ht="14.65" customHeight="1">
      <c r="B1950" s="69" ph="1"/>
      <c r="C1950" s="69" ph="1"/>
      <c r="D1950" s="69" ph="1"/>
      <c r="E1950" s="69" ph="1"/>
      <c r="F1950" s="322" ph="1"/>
      <c r="G1950" s="69" ph="1"/>
    </row>
    <row r="1952" spans="2:7" ht="14.65" customHeight="1">
      <c r="B1952" s="69" ph="1"/>
      <c r="C1952" s="69" ph="1"/>
      <c r="D1952" s="69" ph="1"/>
      <c r="E1952" s="69" ph="1"/>
      <c r="F1952" s="322" ph="1"/>
      <c r="G1952" s="69" ph="1"/>
    </row>
    <row r="1953" spans="2:7" ht="14.65" customHeight="1">
      <c r="B1953" s="69" ph="1"/>
      <c r="C1953" s="69" ph="1"/>
      <c r="D1953" s="69" ph="1"/>
      <c r="E1953" s="69" ph="1"/>
      <c r="F1953" s="322" ph="1"/>
      <c r="G1953" s="69" ph="1"/>
    </row>
    <row r="1954" spans="2:7" ht="14.65" customHeight="1">
      <c r="B1954" s="69" ph="1"/>
      <c r="C1954" s="69" ph="1"/>
      <c r="D1954" s="69" ph="1"/>
      <c r="E1954" s="69" ph="1"/>
      <c r="F1954" s="322" ph="1"/>
      <c r="G1954" s="69" ph="1"/>
    </row>
    <row r="1956" spans="2:7" ht="14.65" customHeight="1">
      <c r="B1956" s="69" ph="1"/>
      <c r="C1956" s="69" ph="1"/>
      <c r="D1956" s="69" ph="1"/>
      <c r="E1956" s="69" ph="1"/>
      <c r="F1956" s="322" ph="1"/>
      <c r="G1956" s="69" ph="1"/>
    </row>
    <row r="1957" spans="2:7" ht="14.65" customHeight="1">
      <c r="B1957" s="69" ph="1"/>
      <c r="C1957" s="69" ph="1"/>
      <c r="D1957" s="69" ph="1"/>
      <c r="E1957" s="69" ph="1"/>
      <c r="F1957" s="322" ph="1"/>
      <c r="G1957" s="69" ph="1"/>
    </row>
    <row r="1958" spans="2:7" ht="14.65" customHeight="1">
      <c r="B1958" s="69" ph="1"/>
      <c r="C1958" s="69" ph="1"/>
      <c r="D1958" s="69" ph="1"/>
      <c r="E1958" s="69" ph="1"/>
      <c r="F1958" s="322" ph="1"/>
      <c r="G1958" s="69" ph="1"/>
    </row>
    <row r="1960" spans="2:7" ht="14.65" customHeight="1">
      <c r="B1960" s="69" ph="1"/>
      <c r="C1960" s="69" ph="1"/>
      <c r="D1960" s="69" ph="1"/>
      <c r="E1960" s="69" ph="1"/>
      <c r="F1960" s="322" ph="1"/>
      <c r="G1960" s="69" ph="1"/>
    </row>
    <row r="1961" spans="2:7" ht="14.65" customHeight="1">
      <c r="B1961" s="69" ph="1"/>
      <c r="C1961" s="69" ph="1"/>
      <c r="D1961" s="69" ph="1"/>
      <c r="E1961" s="69" ph="1"/>
      <c r="F1961" s="322" ph="1"/>
      <c r="G1961" s="69" ph="1"/>
    </row>
    <row r="1962" spans="2:7" ht="14.65" customHeight="1">
      <c r="B1962" s="69" ph="1"/>
      <c r="C1962" s="69" ph="1"/>
      <c r="D1962" s="69" ph="1"/>
      <c r="E1962" s="69" ph="1"/>
      <c r="F1962" s="322" ph="1"/>
      <c r="G1962" s="69" ph="1"/>
    </row>
    <row r="1964" spans="2:7" ht="14.65" customHeight="1">
      <c r="B1964" s="69" ph="1"/>
      <c r="C1964" s="69" ph="1"/>
      <c r="D1964" s="69" ph="1"/>
      <c r="E1964" s="69" ph="1"/>
      <c r="F1964" s="322" ph="1"/>
      <c r="G1964" s="69" ph="1"/>
    </row>
    <row r="1965" spans="2:7" ht="14.65" customHeight="1">
      <c r="B1965" s="69" ph="1"/>
      <c r="C1965" s="69" ph="1"/>
      <c r="D1965" s="69" ph="1"/>
      <c r="E1965" s="69" ph="1"/>
      <c r="F1965" s="322" ph="1"/>
      <c r="G1965" s="69" ph="1"/>
    </row>
    <row r="1966" spans="2:7" ht="14.65" customHeight="1">
      <c r="B1966" s="69" ph="1"/>
      <c r="C1966" s="69" ph="1"/>
      <c r="D1966" s="69" ph="1"/>
      <c r="E1966" s="69" ph="1"/>
      <c r="F1966" s="322" ph="1"/>
      <c r="G1966" s="69" ph="1"/>
    </row>
    <row r="1968" spans="2:7" ht="14.65" customHeight="1">
      <c r="B1968" s="69" ph="1"/>
      <c r="C1968" s="69" ph="1"/>
      <c r="D1968" s="69" ph="1"/>
      <c r="E1968" s="69" ph="1"/>
      <c r="F1968" s="322" ph="1"/>
      <c r="G1968" s="69" ph="1"/>
    </row>
    <row r="1969" spans="2:7" ht="14.65" customHeight="1">
      <c r="B1969" s="69" ph="1"/>
      <c r="C1969" s="69" ph="1"/>
      <c r="D1969" s="69" ph="1"/>
      <c r="E1969" s="69" ph="1"/>
      <c r="F1969" s="322" ph="1"/>
      <c r="G1969" s="69" ph="1"/>
    </row>
    <row r="1970" spans="2:7" ht="14.65" customHeight="1">
      <c r="B1970" s="69" ph="1"/>
      <c r="C1970" s="69" ph="1"/>
      <c r="D1970" s="69" ph="1"/>
      <c r="E1970" s="69" ph="1"/>
      <c r="F1970" s="322" ph="1"/>
      <c r="G1970" s="69" ph="1"/>
    </row>
    <row r="1972" spans="2:7" ht="14.65" customHeight="1">
      <c r="B1972" s="69" ph="1"/>
      <c r="C1972" s="69" ph="1"/>
      <c r="D1972" s="69" ph="1"/>
      <c r="E1972" s="69" ph="1"/>
      <c r="F1972" s="322" ph="1"/>
      <c r="G1972" s="69" ph="1"/>
    </row>
    <row r="1973" spans="2:7" ht="14.65" customHeight="1">
      <c r="B1973" s="69" ph="1"/>
      <c r="C1973" s="69" ph="1"/>
      <c r="D1973" s="69" ph="1"/>
      <c r="E1973" s="69" ph="1"/>
      <c r="F1973" s="322" ph="1"/>
      <c r="G1973" s="69" ph="1"/>
    </row>
    <row r="1974" spans="2:7" ht="14.65" customHeight="1">
      <c r="B1974" s="69" ph="1"/>
      <c r="C1974" s="69" ph="1"/>
      <c r="D1974" s="69" ph="1"/>
      <c r="E1974" s="69" ph="1"/>
      <c r="F1974" s="322" ph="1"/>
      <c r="G1974" s="69" ph="1"/>
    </row>
    <row r="1976" spans="2:7" ht="14.65" customHeight="1">
      <c r="B1976" s="69" ph="1"/>
      <c r="C1976" s="69" ph="1"/>
      <c r="D1976" s="69" ph="1"/>
      <c r="E1976" s="69" ph="1"/>
      <c r="F1976" s="322" ph="1"/>
      <c r="G1976" s="69" ph="1"/>
    </row>
    <row r="1977" spans="2:7" ht="14.65" customHeight="1">
      <c r="B1977" s="69" ph="1"/>
      <c r="C1977" s="69" ph="1"/>
      <c r="D1977" s="69" ph="1"/>
      <c r="E1977" s="69" ph="1"/>
      <c r="F1977" s="322" ph="1"/>
      <c r="G1977" s="69" ph="1"/>
    </row>
    <row r="1978" spans="2:7" ht="14.65" customHeight="1">
      <c r="B1978" s="69" ph="1"/>
      <c r="C1978" s="69" ph="1"/>
      <c r="D1978" s="69" ph="1"/>
      <c r="E1978" s="69" ph="1"/>
      <c r="F1978" s="322" ph="1"/>
      <c r="G1978" s="69" ph="1"/>
    </row>
    <row r="1980" spans="2:7" ht="14.65" customHeight="1">
      <c r="B1980" s="69" ph="1"/>
      <c r="C1980" s="69" ph="1"/>
      <c r="D1980" s="69" ph="1"/>
      <c r="E1980" s="69" ph="1"/>
      <c r="F1980" s="322" ph="1"/>
      <c r="G1980" s="69" ph="1"/>
    </row>
    <row r="1981" spans="2:7" ht="14.65" customHeight="1">
      <c r="B1981" s="69" ph="1"/>
      <c r="C1981" s="69" ph="1"/>
      <c r="D1981" s="69" ph="1"/>
      <c r="E1981" s="69" ph="1"/>
      <c r="F1981" s="322" ph="1"/>
      <c r="G1981" s="69" ph="1"/>
    </row>
    <row r="1982" spans="2:7" ht="14.65" customHeight="1">
      <c r="B1982" s="69" ph="1"/>
      <c r="C1982" s="69" ph="1"/>
      <c r="D1982" s="69" ph="1"/>
      <c r="E1982" s="69" ph="1"/>
      <c r="F1982" s="322" ph="1"/>
      <c r="G1982" s="69" ph="1"/>
    </row>
    <row r="1984" spans="2:7" ht="14.65" customHeight="1">
      <c r="B1984" s="69" ph="1"/>
      <c r="C1984" s="69" ph="1"/>
      <c r="D1984" s="69" ph="1"/>
      <c r="E1984" s="69" ph="1"/>
      <c r="F1984" s="322" ph="1"/>
      <c r="G1984" s="69" ph="1"/>
    </row>
    <row r="1985" spans="2:7" ht="14.65" customHeight="1">
      <c r="B1985" s="69" ph="1"/>
      <c r="C1985" s="69" ph="1"/>
      <c r="D1985" s="69" ph="1"/>
      <c r="E1985" s="69" ph="1"/>
      <c r="F1985" s="322" ph="1"/>
      <c r="G1985" s="69" ph="1"/>
    </row>
    <row r="1986" spans="2:7" ht="14.65" customHeight="1">
      <c r="B1986" s="69" ph="1"/>
      <c r="C1986" s="69" ph="1"/>
      <c r="D1986" s="69" ph="1"/>
      <c r="E1986" s="69" ph="1"/>
      <c r="F1986" s="322" ph="1"/>
      <c r="G1986" s="69" ph="1"/>
    </row>
    <row r="1988" spans="2:7" ht="14.65" customHeight="1">
      <c r="B1988" s="69" ph="1"/>
      <c r="C1988" s="69" ph="1"/>
      <c r="D1988" s="69" ph="1"/>
      <c r="E1988" s="69" ph="1"/>
      <c r="F1988" s="322" ph="1"/>
      <c r="G1988" s="69" ph="1"/>
    </row>
    <row r="1989" spans="2:7" ht="14.65" customHeight="1">
      <c r="B1989" s="69" ph="1"/>
      <c r="C1989" s="69" ph="1"/>
      <c r="D1989" s="69" ph="1"/>
      <c r="E1989" s="69" ph="1"/>
      <c r="F1989" s="322" ph="1"/>
      <c r="G1989" s="69" ph="1"/>
    </row>
    <row r="1990" spans="2:7" ht="14.65" customHeight="1">
      <c r="B1990" s="69" ph="1"/>
      <c r="C1990" s="69" ph="1"/>
      <c r="D1990" s="69" ph="1"/>
      <c r="E1990" s="69" ph="1"/>
      <c r="F1990" s="322" ph="1"/>
      <c r="G1990" s="69" ph="1"/>
    </row>
    <row r="1991" spans="2:7" ht="14.65" customHeight="1">
      <c r="B1991" s="69" ph="1"/>
      <c r="C1991" s="69" ph="1"/>
      <c r="D1991" s="69" ph="1"/>
      <c r="E1991" s="69" ph="1"/>
      <c r="F1991" s="322" ph="1"/>
      <c r="G1991" s="69" ph="1"/>
    </row>
    <row r="1992" spans="2:7" ht="14.65" customHeight="1">
      <c r="B1992" s="69" ph="1"/>
      <c r="C1992" s="69" ph="1"/>
      <c r="D1992" s="69" ph="1"/>
      <c r="E1992" s="69" ph="1"/>
      <c r="F1992" s="322" ph="1"/>
      <c r="G1992" s="69" ph="1"/>
    </row>
    <row r="1993" spans="2:7" ht="14.65" customHeight="1">
      <c r="B1993" s="69" ph="1"/>
      <c r="C1993" s="69" ph="1"/>
      <c r="D1993" s="69" ph="1"/>
      <c r="E1993" s="69" ph="1"/>
      <c r="F1993" s="322" ph="1"/>
      <c r="G1993" s="69" ph="1"/>
    </row>
    <row r="1995" spans="2:7" ht="14.65" customHeight="1">
      <c r="B1995" s="69" ph="1"/>
      <c r="C1995" s="69" ph="1"/>
      <c r="D1995" s="69" ph="1"/>
      <c r="E1995" s="69" ph="1"/>
      <c r="F1995" s="322" ph="1"/>
      <c r="G1995" s="69" ph="1"/>
    </row>
    <row r="1996" spans="2:7" ht="14.65" customHeight="1">
      <c r="B1996" s="69" ph="1"/>
      <c r="C1996" s="69" ph="1"/>
      <c r="D1996" s="69" ph="1"/>
      <c r="E1996" s="69" ph="1"/>
      <c r="F1996" s="322" ph="1"/>
      <c r="G1996" s="69" ph="1"/>
    </row>
    <row r="1997" spans="2:7" ht="14.65" customHeight="1">
      <c r="B1997" s="69" ph="1"/>
      <c r="C1997" s="69" ph="1"/>
      <c r="D1997" s="69" ph="1"/>
      <c r="E1997" s="69" ph="1"/>
      <c r="F1997" s="322" ph="1"/>
      <c r="G1997" s="69" ph="1"/>
    </row>
    <row r="1999" spans="2:7" ht="14.65" customHeight="1">
      <c r="B1999" s="69" ph="1"/>
      <c r="C1999" s="69" ph="1"/>
      <c r="D1999" s="69" ph="1"/>
      <c r="E1999" s="69" ph="1"/>
      <c r="F1999" s="322" ph="1"/>
      <c r="G1999" s="69" ph="1"/>
    </row>
    <row r="2000" spans="2:7" ht="14.65" customHeight="1">
      <c r="B2000" s="69" ph="1"/>
      <c r="C2000" s="69" ph="1"/>
      <c r="D2000" s="69" ph="1"/>
      <c r="E2000" s="69" ph="1"/>
      <c r="F2000" s="322" ph="1"/>
      <c r="G2000" s="69" ph="1"/>
    </row>
    <row r="2001" spans="2:7" ht="14.65" customHeight="1">
      <c r="B2001" s="69" ph="1"/>
      <c r="C2001" s="69" ph="1"/>
      <c r="D2001" s="69" ph="1"/>
      <c r="E2001" s="69" ph="1"/>
      <c r="F2001" s="322" ph="1"/>
      <c r="G2001" s="69" ph="1"/>
    </row>
    <row r="2003" spans="2:7" ht="14.65" customHeight="1">
      <c r="B2003" s="69" ph="1"/>
      <c r="C2003" s="69" ph="1"/>
      <c r="D2003" s="69" ph="1"/>
      <c r="E2003" s="69" ph="1"/>
      <c r="F2003" s="322" ph="1"/>
      <c r="G2003" s="69" ph="1"/>
    </row>
    <row r="2004" spans="2:7" ht="14.65" customHeight="1">
      <c r="B2004" s="69" ph="1"/>
      <c r="C2004" s="69" ph="1"/>
      <c r="D2004" s="69" ph="1"/>
      <c r="E2004" s="69" ph="1"/>
      <c r="F2004" s="322" ph="1"/>
      <c r="G2004" s="69" ph="1"/>
    </row>
    <row r="2005" spans="2:7" ht="14.65" customHeight="1">
      <c r="B2005" s="69" ph="1"/>
      <c r="C2005" s="69" ph="1"/>
      <c r="D2005" s="69" ph="1"/>
      <c r="E2005" s="69" ph="1"/>
      <c r="F2005" s="322" ph="1"/>
      <c r="G2005" s="69" ph="1"/>
    </row>
    <row r="2007" spans="2:7" ht="14.65" customHeight="1">
      <c r="B2007" s="69" ph="1"/>
      <c r="C2007" s="69" ph="1"/>
      <c r="D2007" s="69" ph="1"/>
      <c r="E2007" s="69" ph="1"/>
      <c r="F2007" s="322" ph="1"/>
      <c r="G2007" s="69" ph="1"/>
    </row>
    <row r="2008" spans="2:7" ht="14.65" customHeight="1">
      <c r="B2008" s="69" ph="1"/>
      <c r="C2008" s="69" ph="1"/>
      <c r="D2008" s="69" ph="1"/>
      <c r="E2008" s="69" ph="1"/>
      <c r="F2008" s="322" ph="1"/>
      <c r="G2008" s="69" ph="1"/>
    </row>
    <row r="2009" spans="2:7" ht="14.65" customHeight="1">
      <c r="B2009" s="69" ph="1"/>
      <c r="C2009" s="69" ph="1"/>
      <c r="D2009" s="69" ph="1"/>
      <c r="E2009" s="69" ph="1"/>
      <c r="F2009" s="322" ph="1"/>
      <c r="G2009" s="69" ph="1"/>
    </row>
    <row r="2011" spans="2:7" ht="14.65" customHeight="1">
      <c r="B2011" s="69" ph="1"/>
      <c r="C2011" s="69" ph="1"/>
      <c r="D2011" s="69" ph="1"/>
      <c r="E2011" s="69" ph="1"/>
      <c r="F2011" s="322" ph="1"/>
      <c r="G2011" s="69" ph="1"/>
    </row>
    <row r="2012" spans="2:7" ht="14.65" customHeight="1">
      <c r="B2012" s="69" ph="1"/>
      <c r="C2012" s="69" ph="1"/>
      <c r="D2012" s="69" ph="1"/>
      <c r="E2012" s="69" ph="1"/>
      <c r="F2012" s="322" ph="1"/>
      <c r="G2012" s="69" ph="1"/>
    </row>
    <row r="2013" spans="2:7" ht="14.65" customHeight="1">
      <c r="B2013" s="69" ph="1"/>
      <c r="C2013" s="69" ph="1"/>
      <c r="D2013" s="69" ph="1"/>
      <c r="E2013" s="69" ph="1"/>
      <c r="F2013" s="322" ph="1"/>
      <c r="G2013" s="69" ph="1"/>
    </row>
    <row r="2015" spans="2:7" ht="14.65" customHeight="1">
      <c r="B2015" s="69" ph="1"/>
      <c r="C2015" s="69" ph="1"/>
      <c r="D2015" s="69" ph="1"/>
      <c r="E2015" s="69" ph="1"/>
      <c r="F2015" s="322" ph="1"/>
      <c r="G2015" s="69" ph="1"/>
    </row>
    <row r="2016" spans="2:7" ht="14.65" customHeight="1">
      <c r="B2016" s="69" ph="1"/>
      <c r="C2016" s="69" ph="1"/>
      <c r="D2016" s="69" ph="1"/>
      <c r="E2016" s="69" ph="1"/>
      <c r="F2016" s="322" ph="1"/>
      <c r="G2016" s="69" ph="1"/>
    </row>
    <row r="2017" spans="2:7" ht="14.65" customHeight="1">
      <c r="B2017" s="69" ph="1"/>
      <c r="C2017" s="69" ph="1"/>
      <c r="D2017" s="69" ph="1"/>
      <c r="E2017" s="69" ph="1"/>
      <c r="F2017" s="322" ph="1"/>
      <c r="G2017" s="69" ph="1"/>
    </row>
    <row r="2170" spans="2:7" ht="14.65" customHeight="1">
      <c r="B2170" s="69" ph="1"/>
      <c r="C2170" s="69" ph="1"/>
      <c r="D2170" s="69" ph="1"/>
      <c r="E2170" s="69" ph="1"/>
      <c r="F2170" s="322" ph="1"/>
      <c r="G2170" s="69" ph="1"/>
    </row>
    <row r="2171" spans="2:7" ht="14.65" customHeight="1">
      <c r="B2171" s="69" ph="1"/>
      <c r="C2171" s="69" ph="1"/>
      <c r="D2171" s="69" ph="1"/>
      <c r="E2171" s="69" ph="1"/>
      <c r="F2171" s="322" ph="1"/>
      <c r="G2171" s="69" ph="1"/>
    </row>
    <row r="2172" spans="2:7" ht="14.65" customHeight="1">
      <c r="B2172" s="69" ph="1"/>
      <c r="C2172" s="69" ph="1"/>
      <c r="D2172" s="69" ph="1"/>
      <c r="E2172" s="69" ph="1"/>
      <c r="F2172" s="322" ph="1"/>
      <c r="G2172" s="69" ph="1"/>
    </row>
    <row r="2187" spans="2:7" ht="14.65" customHeight="1">
      <c r="B2187" s="69" ph="1"/>
      <c r="C2187" s="69" ph="1"/>
      <c r="D2187" s="69" ph="1"/>
      <c r="E2187" s="69" ph="1"/>
      <c r="F2187" s="322" ph="1"/>
      <c r="G2187" s="69" ph="1"/>
    </row>
    <row r="2188" spans="2:7" ht="14.65" customHeight="1">
      <c r="B2188" s="69" ph="1"/>
      <c r="C2188" s="69" ph="1"/>
      <c r="D2188" s="69" ph="1"/>
      <c r="E2188" s="69" ph="1"/>
      <c r="F2188" s="322" ph="1"/>
      <c r="G2188" s="69" ph="1"/>
    </row>
    <row r="2189" spans="2:7" ht="14.65" customHeight="1">
      <c r="B2189" s="69" ph="1"/>
      <c r="C2189" s="69" ph="1"/>
      <c r="D2189" s="69" ph="1"/>
      <c r="E2189" s="69" ph="1"/>
      <c r="F2189" s="322" ph="1"/>
      <c r="G2189" s="69" ph="1"/>
    </row>
    <row r="2191" spans="2:7" ht="14.65" customHeight="1">
      <c r="B2191" s="69" ph="1"/>
      <c r="C2191" s="69" ph="1"/>
      <c r="D2191" s="69" ph="1"/>
      <c r="E2191" s="69" ph="1"/>
      <c r="F2191" s="322" ph="1"/>
      <c r="G2191" s="69" ph="1"/>
    </row>
    <row r="2192" spans="2:7" ht="14.65" customHeight="1">
      <c r="B2192" s="69" ph="1"/>
      <c r="C2192" s="69" ph="1"/>
      <c r="D2192" s="69" ph="1"/>
      <c r="E2192" s="69" ph="1"/>
      <c r="F2192" s="322" ph="1"/>
      <c r="G2192" s="69" ph="1"/>
    </row>
    <row r="2193" spans="2:7" ht="14.65" customHeight="1">
      <c r="B2193" s="69" ph="1"/>
      <c r="C2193" s="69" ph="1"/>
      <c r="D2193" s="69" ph="1"/>
      <c r="E2193" s="69" ph="1"/>
      <c r="F2193" s="322" ph="1"/>
      <c r="G2193" s="69" ph="1"/>
    </row>
    <row r="2195" spans="2:7" ht="14.65" customHeight="1">
      <c r="B2195" s="69" ph="1"/>
      <c r="C2195" s="69" ph="1"/>
      <c r="D2195" s="69" ph="1"/>
      <c r="E2195" s="69" ph="1"/>
      <c r="F2195" s="322" ph="1"/>
      <c r="G2195" s="69" ph="1"/>
    </row>
    <row r="2196" spans="2:7" ht="14.65" customHeight="1">
      <c r="B2196" s="69" ph="1"/>
      <c r="C2196" s="69" ph="1"/>
      <c r="D2196" s="69" ph="1"/>
      <c r="E2196" s="69" ph="1"/>
      <c r="F2196" s="322" ph="1"/>
      <c r="G2196" s="69" ph="1"/>
    </row>
    <row r="2197" spans="2:7" ht="14.65" customHeight="1">
      <c r="B2197" s="69" ph="1"/>
      <c r="C2197" s="69" ph="1"/>
      <c r="D2197" s="69" ph="1"/>
      <c r="E2197" s="69" ph="1"/>
      <c r="F2197" s="322" ph="1"/>
      <c r="G2197" s="69" ph="1"/>
    </row>
    <row r="2199" spans="2:7" ht="14.65" customHeight="1">
      <c r="B2199" s="69" ph="1"/>
      <c r="C2199" s="69" ph="1"/>
      <c r="D2199" s="69" ph="1"/>
      <c r="E2199" s="69" ph="1"/>
      <c r="F2199" s="322" ph="1"/>
      <c r="G2199" s="69" ph="1"/>
    </row>
    <row r="2200" spans="2:7" ht="14.65" customHeight="1">
      <c r="B2200" s="69" ph="1"/>
      <c r="C2200" s="69" ph="1"/>
      <c r="D2200" s="69" ph="1"/>
      <c r="E2200" s="69" ph="1"/>
      <c r="F2200" s="322" ph="1"/>
      <c r="G2200" s="69" ph="1"/>
    </row>
    <row r="2201" spans="2:7" ht="14.65" customHeight="1">
      <c r="B2201" s="69" ph="1"/>
      <c r="C2201" s="69" ph="1"/>
      <c r="D2201" s="69" ph="1"/>
      <c r="E2201" s="69" ph="1"/>
      <c r="F2201" s="322" ph="1"/>
      <c r="G2201" s="69" ph="1"/>
    </row>
    <row r="2203" spans="2:7" ht="14.65" customHeight="1">
      <c r="B2203" s="69" ph="1"/>
      <c r="C2203" s="69" ph="1"/>
      <c r="D2203" s="69" ph="1"/>
      <c r="E2203" s="69" ph="1"/>
      <c r="F2203" s="322" ph="1"/>
      <c r="G2203" s="69" ph="1"/>
    </row>
    <row r="2204" spans="2:7" ht="14.65" customHeight="1">
      <c r="B2204" s="69" ph="1"/>
      <c r="C2204" s="69" ph="1"/>
      <c r="D2204" s="69" ph="1"/>
      <c r="E2204" s="69" ph="1"/>
      <c r="F2204" s="322" ph="1"/>
      <c r="G2204" s="69" ph="1"/>
    </row>
    <row r="2205" spans="2:7" ht="14.65" customHeight="1">
      <c r="B2205" s="69" ph="1"/>
      <c r="C2205" s="69" ph="1"/>
      <c r="D2205" s="69" ph="1"/>
      <c r="E2205" s="69" ph="1"/>
      <c r="F2205" s="322" ph="1"/>
      <c r="G2205" s="69" ph="1"/>
    </row>
    <row r="2207" spans="2:7" ht="14.65" customHeight="1">
      <c r="B2207" s="69" ph="1"/>
      <c r="C2207" s="69" ph="1"/>
      <c r="D2207" s="69" ph="1"/>
      <c r="E2207" s="69" ph="1"/>
      <c r="F2207" s="322" ph="1"/>
      <c r="G2207" s="69" ph="1"/>
    </row>
    <row r="2208" spans="2:7" ht="14.65" customHeight="1">
      <c r="B2208" s="69" ph="1"/>
      <c r="C2208" s="69" ph="1"/>
      <c r="D2208" s="69" ph="1"/>
      <c r="E2208" s="69" ph="1"/>
      <c r="F2208" s="322" ph="1"/>
      <c r="G2208" s="69" ph="1"/>
    </row>
    <row r="2209" spans="2:7" ht="14.65" customHeight="1">
      <c r="B2209" s="69" ph="1"/>
      <c r="C2209" s="69" ph="1"/>
      <c r="D2209" s="69" ph="1"/>
      <c r="E2209" s="69" ph="1"/>
      <c r="F2209" s="322" ph="1"/>
      <c r="G2209" s="69" ph="1"/>
    </row>
    <row r="2211" spans="2:7" ht="14.65" customHeight="1">
      <c r="B2211" s="69" ph="1"/>
      <c r="C2211" s="69" ph="1"/>
      <c r="D2211" s="69" ph="1"/>
      <c r="E2211" s="69" ph="1"/>
      <c r="F2211" s="322" ph="1"/>
      <c r="G2211" s="69" ph="1"/>
    </row>
    <row r="2212" spans="2:7" ht="14.65" customHeight="1">
      <c r="B2212" s="69" ph="1"/>
      <c r="C2212" s="69" ph="1"/>
      <c r="D2212" s="69" ph="1"/>
      <c r="E2212" s="69" ph="1"/>
      <c r="F2212" s="322" ph="1"/>
      <c r="G2212" s="69" ph="1"/>
    </row>
    <row r="2213" spans="2:7" ht="14.65" customHeight="1">
      <c r="B2213" s="69" ph="1"/>
      <c r="C2213" s="69" ph="1"/>
      <c r="D2213" s="69" ph="1"/>
      <c r="E2213" s="69" ph="1"/>
      <c r="F2213" s="322" ph="1"/>
      <c r="G2213" s="69" ph="1"/>
    </row>
    <row r="2215" spans="2:7" ht="14.65" customHeight="1">
      <c r="B2215" s="69" ph="1"/>
      <c r="C2215" s="69" ph="1"/>
      <c r="D2215" s="69" ph="1"/>
      <c r="E2215" s="69" ph="1"/>
      <c r="F2215" s="322" ph="1"/>
      <c r="G2215" s="69" ph="1"/>
    </row>
    <row r="2216" spans="2:7" ht="14.65" customHeight="1">
      <c r="B2216" s="69" ph="1"/>
      <c r="C2216" s="69" ph="1"/>
      <c r="D2216" s="69" ph="1"/>
      <c r="E2216" s="69" ph="1"/>
      <c r="F2216" s="322" ph="1"/>
      <c r="G2216" s="69" ph="1"/>
    </row>
    <row r="2217" spans="2:7" ht="14.65" customHeight="1">
      <c r="B2217" s="69" ph="1"/>
      <c r="C2217" s="69" ph="1"/>
      <c r="D2217" s="69" ph="1"/>
      <c r="E2217" s="69" ph="1"/>
      <c r="F2217" s="322" ph="1"/>
      <c r="G2217" s="69" ph="1"/>
    </row>
    <row r="2219" spans="2:7" ht="14.65" customHeight="1">
      <c r="B2219" s="69" ph="1"/>
      <c r="C2219" s="69" ph="1"/>
      <c r="D2219" s="69" ph="1"/>
      <c r="E2219" s="69" ph="1"/>
      <c r="F2219" s="322" ph="1"/>
      <c r="G2219" s="69" ph="1"/>
    </row>
    <row r="2220" spans="2:7" ht="14.65" customHeight="1">
      <c r="B2220" s="69" ph="1"/>
      <c r="C2220" s="69" ph="1"/>
      <c r="D2220" s="69" ph="1"/>
      <c r="E2220" s="69" ph="1"/>
      <c r="F2220" s="322" ph="1"/>
      <c r="G2220" s="69" ph="1"/>
    </row>
    <row r="2221" spans="2:7" ht="14.65" customHeight="1">
      <c r="B2221" s="69" ph="1"/>
      <c r="C2221" s="69" ph="1"/>
      <c r="D2221" s="69" ph="1"/>
      <c r="E2221" s="69" ph="1"/>
      <c r="F2221" s="322" ph="1"/>
      <c r="G2221" s="69" ph="1"/>
    </row>
    <row r="2223" spans="2:7" ht="14.65" customHeight="1">
      <c r="B2223" s="69" ph="1"/>
      <c r="C2223" s="69" ph="1"/>
      <c r="D2223" s="69" ph="1"/>
      <c r="E2223" s="69" ph="1"/>
      <c r="F2223" s="322" ph="1"/>
      <c r="G2223" s="69" ph="1"/>
    </row>
    <row r="2224" spans="2:7" ht="14.65" customHeight="1">
      <c r="B2224" s="69" ph="1"/>
      <c r="C2224" s="69" ph="1"/>
      <c r="D2224" s="69" ph="1"/>
      <c r="E2224" s="69" ph="1"/>
      <c r="F2224" s="322" ph="1"/>
      <c r="G2224" s="69" ph="1"/>
    </row>
    <row r="2225" spans="2:7" ht="14.65" customHeight="1">
      <c r="B2225" s="69" ph="1"/>
      <c r="C2225" s="69" ph="1"/>
      <c r="D2225" s="69" ph="1"/>
      <c r="E2225" s="69" ph="1"/>
      <c r="F2225" s="322" ph="1"/>
      <c r="G2225" s="69" ph="1"/>
    </row>
    <row r="2227" spans="2:7" ht="14.65" customHeight="1">
      <c r="B2227" s="69" ph="1"/>
      <c r="C2227" s="69" ph="1"/>
      <c r="D2227" s="69" ph="1"/>
      <c r="E2227" s="69" ph="1"/>
      <c r="F2227" s="322" ph="1"/>
      <c r="G2227" s="69" ph="1"/>
    </row>
    <row r="2228" spans="2:7" ht="14.65" customHeight="1">
      <c r="B2228" s="69" ph="1"/>
      <c r="C2228" s="69" ph="1"/>
      <c r="D2228" s="69" ph="1"/>
      <c r="E2228" s="69" ph="1"/>
      <c r="F2228" s="322" ph="1"/>
      <c r="G2228" s="69" ph="1"/>
    </row>
    <row r="2229" spans="2:7" ht="14.65" customHeight="1">
      <c r="B2229" s="69" ph="1"/>
      <c r="C2229" s="69" ph="1"/>
      <c r="D2229" s="69" ph="1"/>
      <c r="E2229" s="69" ph="1"/>
      <c r="F2229" s="322" ph="1"/>
      <c r="G2229" s="69" ph="1"/>
    </row>
    <row r="2231" spans="2:7" ht="14.65" customHeight="1">
      <c r="B2231" s="69" ph="1"/>
      <c r="C2231" s="69" ph="1"/>
      <c r="D2231" s="69" ph="1"/>
      <c r="E2231" s="69" ph="1"/>
      <c r="F2231" s="322" ph="1"/>
      <c r="G2231" s="69" ph="1"/>
    </row>
    <row r="2232" spans="2:7" ht="14.65" customHeight="1">
      <c r="B2232" s="69" ph="1"/>
      <c r="C2232" s="69" ph="1"/>
      <c r="D2232" s="69" ph="1"/>
      <c r="E2232" s="69" ph="1"/>
      <c r="F2232" s="322" ph="1"/>
      <c r="G2232" s="69" ph="1"/>
    </row>
    <row r="2233" spans="2:7" ht="14.65" customHeight="1">
      <c r="B2233" s="69" ph="1"/>
      <c r="C2233" s="69" ph="1"/>
      <c r="D2233" s="69" ph="1"/>
      <c r="E2233" s="69" ph="1"/>
      <c r="F2233" s="322" ph="1"/>
      <c r="G2233" s="69" ph="1"/>
    </row>
    <row r="2235" spans="2:7" ht="14.65" customHeight="1">
      <c r="B2235" s="69" ph="1"/>
      <c r="C2235" s="69" ph="1"/>
      <c r="D2235" s="69" ph="1"/>
      <c r="E2235" s="69" ph="1"/>
      <c r="F2235" s="322" ph="1"/>
      <c r="G2235" s="69" ph="1"/>
    </row>
    <row r="2236" spans="2:7" ht="14.65" customHeight="1">
      <c r="B2236" s="69" ph="1"/>
      <c r="C2236" s="69" ph="1"/>
      <c r="D2236" s="69" ph="1"/>
      <c r="E2236" s="69" ph="1"/>
      <c r="F2236" s="322" ph="1"/>
      <c r="G2236" s="69" ph="1"/>
    </row>
    <row r="2237" spans="2:7" ht="14.65" customHeight="1">
      <c r="B2237" s="69" ph="1"/>
      <c r="C2237" s="69" ph="1"/>
      <c r="D2237" s="69" ph="1"/>
      <c r="E2237" s="69" ph="1"/>
      <c r="F2237" s="322" ph="1"/>
      <c r="G2237" s="69" ph="1"/>
    </row>
    <row r="2239" spans="2:7" ht="14.65" customHeight="1">
      <c r="B2239" s="69" ph="1"/>
      <c r="C2239" s="69" ph="1"/>
      <c r="D2239" s="69" ph="1"/>
      <c r="E2239" s="69" ph="1"/>
      <c r="F2239" s="322" ph="1"/>
      <c r="G2239" s="69" ph="1"/>
    </row>
    <row r="2240" spans="2:7" ht="14.65" customHeight="1">
      <c r="B2240" s="69" ph="1"/>
      <c r="C2240" s="69" ph="1"/>
      <c r="D2240" s="69" ph="1"/>
      <c r="E2240" s="69" ph="1"/>
      <c r="F2240" s="322" ph="1"/>
      <c r="G2240" s="69" ph="1"/>
    </row>
    <row r="2241" spans="2:7" ht="14.65" customHeight="1">
      <c r="B2241" s="69" ph="1"/>
      <c r="C2241" s="69" ph="1"/>
      <c r="D2241" s="69" ph="1"/>
      <c r="E2241" s="69" ph="1"/>
      <c r="F2241" s="322" ph="1"/>
      <c r="G2241" s="69" ph="1"/>
    </row>
    <row r="2243" spans="2:7" ht="14.65" customHeight="1">
      <c r="B2243" s="69" ph="1"/>
      <c r="C2243" s="69" ph="1"/>
      <c r="D2243" s="69" ph="1"/>
      <c r="E2243" s="69" ph="1"/>
      <c r="F2243" s="322" ph="1"/>
      <c r="G2243" s="69" ph="1"/>
    </row>
    <row r="2244" spans="2:7" ht="14.65" customHeight="1">
      <c r="B2244" s="69" ph="1"/>
      <c r="C2244" s="69" ph="1"/>
      <c r="D2244" s="69" ph="1"/>
      <c r="E2244" s="69" ph="1"/>
      <c r="F2244" s="322" ph="1"/>
      <c r="G2244" s="69" ph="1"/>
    </row>
    <row r="2245" spans="2:7" ht="14.65" customHeight="1">
      <c r="B2245" s="69" ph="1"/>
      <c r="C2245" s="69" ph="1"/>
      <c r="D2245" s="69" ph="1"/>
      <c r="E2245" s="69" ph="1"/>
      <c r="F2245" s="322" ph="1"/>
      <c r="G2245" s="69" ph="1"/>
    </row>
    <row r="2247" spans="2:7" ht="14.65" customHeight="1">
      <c r="B2247" s="69" ph="1"/>
      <c r="C2247" s="69" ph="1"/>
      <c r="D2247" s="69" ph="1"/>
      <c r="E2247" s="69" ph="1"/>
      <c r="F2247" s="322" ph="1"/>
      <c r="G2247" s="69" ph="1"/>
    </row>
    <row r="2248" spans="2:7" ht="14.65" customHeight="1">
      <c r="B2248" s="69" ph="1"/>
      <c r="C2248" s="69" ph="1"/>
      <c r="D2248" s="69" ph="1"/>
      <c r="E2248" s="69" ph="1"/>
      <c r="F2248" s="322" ph="1"/>
      <c r="G2248" s="69" ph="1"/>
    </row>
    <row r="2249" spans="2:7" ht="14.65" customHeight="1">
      <c r="B2249" s="69" ph="1"/>
      <c r="C2249" s="69" ph="1"/>
      <c r="D2249" s="69" ph="1"/>
      <c r="E2249" s="69" ph="1"/>
      <c r="F2249" s="322" ph="1"/>
      <c r="G2249" s="69" ph="1"/>
    </row>
    <row r="2251" spans="2:7" ht="14.65" customHeight="1">
      <c r="B2251" s="69" ph="1"/>
      <c r="C2251" s="69" ph="1"/>
      <c r="D2251" s="69" ph="1"/>
      <c r="E2251" s="69" ph="1"/>
      <c r="F2251" s="322" ph="1"/>
      <c r="G2251" s="69" ph="1"/>
    </row>
    <row r="2252" spans="2:7" ht="14.65" customHeight="1">
      <c r="B2252" s="69" ph="1"/>
      <c r="C2252" s="69" ph="1"/>
      <c r="D2252" s="69" ph="1"/>
      <c r="E2252" s="69" ph="1"/>
      <c r="F2252" s="322" ph="1"/>
      <c r="G2252" s="69" ph="1"/>
    </row>
    <row r="2253" spans="2:7" ht="14.65" customHeight="1">
      <c r="B2253" s="69" ph="1"/>
      <c r="C2253" s="69" ph="1"/>
      <c r="D2253" s="69" ph="1"/>
      <c r="E2253" s="69" ph="1"/>
      <c r="F2253" s="322" ph="1"/>
      <c r="G2253" s="69" ph="1"/>
    </row>
    <row r="2255" spans="2:7" ht="14.65" customHeight="1">
      <c r="B2255" s="69" ph="1"/>
      <c r="C2255" s="69" ph="1"/>
      <c r="D2255" s="69" ph="1"/>
      <c r="E2255" s="69" ph="1"/>
      <c r="F2255" s="322" ph="1"/>
      <c r="G2255" s="69" ph="1"/>
    </row>
    <row r="2256" spans="2:7" ht="14.65" customHeight="1">
      <c r="B2256" s="69" ph="1"/>
      <c r="C2256" s="69" ph="1"/>
      <c r="D2256" s="69" ph="1"/>
      <c r="E2256" s="69" ph="1"/>
      <c r="F2256" s="322" ph="1"/>
      <c r="G2256" s="69" ph="1"/>
    </row>
    <row r="2257" spans="2:7" ht="14.65" customHeight="1">
      <c r="B2257" s="69" ph="1"/>
      <c r="C2257" s="69" ph="1"/>
      <c r="D2257" s="69" ph="1"/>
      <c r="E2257" s="69" ph="1"/>
      <c r="F2257" s="322" ph="1"/>
      <c r="G2257" s="69" ph="1"/>
    </row>
    <row r="2259" spans="2:7" ht="14.65" customHeight="1">
      <c r="B2259" s="69" ph="1"/>
      <c r="C2259" s="69" ph="1"/>
      <c r="D2259" s="69" ph="1"/>
      <c r="E2259" s="69" ph="1"/>
      <c r="F2259" s="322" ph="1"/>
      <c r="G2259" s="69" ph="1"/>
    </row>
    <row r="2260" spans="2:7" ht="14.65" customHeight="1">
      <c r="B2260" s="69" ph="1"/>
      <c r="C2260" s="69" ph="1"/>
      <c r="D2260" s="69" ph="1"/>
      <c r="E2260" s="69" ph="1"/>
      <c r="F2260" s="322" ph="1"/>
      <c r="G2260" s="69" ph="1"/>
    </row>
    <row r="2261" spans="2:7" ht="14.65" customHeight="1">
      <c r="B2261" s="69" ph="1"/>
      <c r="C2261" s="69" ph="1"/>
      <c r="D2261" s="69" ph="1"/>
      <c r="E2261" s="69" ph="1"/>
      <c r="F2261" s="322" ph="1"/>
      <c r="G2261" s="69" ph="1"/>
    </row>
    <row r="2263" spans="2:7" ht="14.65" customHeight="1">
      <c r="B2263" s="69" ph="1"/>
      <c r="C2263" s="69" ph="1"/>
      <c r="D2263" s="69" ph="1"/>
      <c r="E2263" s="69" ph="1"/>
      <c r="F2263" s="322" ph="1"/>
      <c r="G2263" s="69" ph="1"/>
    </row>
    <row r="2264" spans="2:7" ht="14.65" customHeight="1">
      <c r="B2264" s="69" ph="1"/>
      <c r="C2264" s="69" ph="1"/>
      <c r="D2264" s="69" ph="1"/>
      <c r="E2264" s="69" ph="1"/>
      <c r="F2264" s="322" ph="1"/>
      <c r="G2264" s="69" ph="1"/>
    </row>
    <row r="2265" spans="2:7" ht="14.65" customHeight="1">
      <c r="B2265" s="69" ph="1"/>
      <c r="C2265" s="69" ph="1"/>
      <c r="D2265" s="69" ph="1"/>
      <c r="E2265" s="69" ph="1"/>
      <c r="F2265" s="322" ph="1"/>
      <c r="G2265" s="69" ph="1"/>
    </row>
    <row r="2267" spans="2:7" ht="14.65" customHeight="1">
      <c r="B2267" s="69" ph="1"/>
      <c r="C2267" s="69" ph="1"/>
      <c r="D2267" s="69" ph="1"/>
      <c r="E2267" s="69" ph="1"/>
      <c r="F2267" s="322" ph="1"/>
      <c r="G2267" s="69" ph="1"/>
    </row>
    <row r="2268" spans="2:7" ht="14.65" customHeight="1">
      <c r="B2268" s="69" ph="1"/>
      <c r="C2268" s="69" ph="1"/>
      <c r="D2268" s="69" ph="1"/>
      <c r="E2268" s="69" ph="1"/>
      <c r="F2268" s="322" ph="1"/>
      <c r="G2268" s="69" ph="1"/>
    </row>
    <row r="2269" spans="2:7" ht="14.65" customHeight="1">
      <c r="B2269" s="69" ph="1"/>
      <c r="C2269" s="69" ph="1"/>
      <c r="D2269" s="69" ph="1"/>
      <c r="E2269" s="69" ph="1"/>
      <c r="F2269" s="322" ph="1"/>
      <c r="G2269" s="69" ph="1"/>
    </row>
    <row r="2271" spans="2:7" ht="14.65" customHeight="1">
      <c r="B2271" s="69" ph="1"/>
      <c r="C2271" s="69" ph="1"/>
      <c r="D2271" s="69" ph="1"/>
      <c r="E2271" s="69" ph="1"/>
      <c r="F2271" s="322" ph="1"/>
      <c r="G2271" s="69" ph="1"/>
    </row>
    <row r="2272" spans="2:7" ht="14.65" customHeight="1">
      <c r="B2272" s="69" ph="1"/>
      <c r="C2272" s="69" ph="1"/>
      <c r="D2272" s="69" ph="1"/>
      <c r="E2272" s="69" ph="1"/>
      <c r="F2272" s="322" ph="1"/>
      <c r="G2272" s="69" ph="1"/>
    </row>
    <row r="2273" spans="2:7" ht="14.65" customHeight="1">
      <c r="B2273" s="69" ph="1"/>
      <c r="C2273" s="69" ph="1"/>
      <c r="D2273" s="69" ph="1"/>
      <c r="E2273" s="69" ph="1"/>
      <c r="F2273" s="322" ph="1"/>
      <c r="G2273" s="69" ph="1"/>
    </row>
    <row r="2275" spans="2:7" ht="14.65" customHeight="1">
      <c r="B2275" s="69" ph="1"/>
      <c r="C2275" s="69" ph="1"/>
      <c r="D2275" s="69" ph="1"/>
      <c r="E2275" s="69" ph="1"/>
      <c r="F2275" s="322" ph="1"/>
      <c r="G2275" s="69" ph="1"/>
    </row>
    <row r="2276" spans="2:7" ht="14.65" customHeight="1">
      <c r="B2276" s="69" ph="1"/>
      <c r="C2276" s="69" ph="1"/>
      <c r="D2276" s="69" ph="1"/>
      <c r="E2276" s="69" ph="1"/>
      <c r="F2276" s="322" ph="1"/>
      <c r="G2276" s="69" ph="1"/>
    </row>
    <row r="2277" spans="2:7" ht="14.65" customHeight="1">
      <c r="B2277" s="69" ph="1"/>
      <c r="C2277" s="69" ph="1"/>
      <c r="D2277" s="69" ph="1"/>
      <c r="E2277" s="69" ph="1"/>
      <c r="F2277" s="322" ph="1"/>
      <c r="G2277" s="69" ph="1"/>
    </row>
    <row r="2279" spans="2:7" ht="14.65" customHeight="1">
      <c r="B2279" s="69" ph="1"/>
      <c r="C2279" s="69" ph="1"/>
      <c r="D2279" s="69" ph="1"/>
      <c r="E2279" s="69" ph="1"/>
      <c r="F2279" s="322" ph="1"/>
      <c r="G2279" s="69" ph="1"/>
    </row>
    <row r="2280" spans="2:7" ht="14.65" customHeight="1">
      <c r="B2280" s="69" ph="1"/>
      <c r="C2280" s="69" ph="1"/>
      <c r="D2280" s="69" ph="1"/>
      <c r="E2280" s="69" ph="1"/>
      <c r="F2280" s="322" ph="1"/>
      <c r="G2280" s="69" ph="1"/>
    </row>
    <row r="2281" spans="2:7" ht="14.65" customHeight="1">
      <c r="B2281" s="69" ph="1"/>
      <c r="C2281" s="69" ph="1"/>
      <c r="D2281" s="69" ph="1"/>
      <c r="E2281" s="69" ph="1"/>
      <c r="F2281" s="322" ph="1"/>
      <c r="G2281" s="69" ph="1"/>
    </row>
    <row r="2282" spans="2:7" ht="14.65" customHeight="1">
      <c r="B2282" s="69" ph="1"/>
      <c r="C2282" s="69" ph="1"/>
      <c r="D2282" s="69" ph="1"/>
      <c r="E2282" s="69" ph="1"/>
      <c r="F2282" s="322" ph="1"/>
      <c r="G2282" s="69" ph="1"/>
    </row>
    <row r="2283" spans="2:7" ht="14.65" customHeight="1">
      <c r="B2283" s="69" ph="1"/>
      <c r="C2283" s="69" ph="1"/>
      <c r="D2283" s="69" ph="1"/>
      <c r="E2283" s="69" ph="1"/>
      <c r="F2283" s="322" ph="1"/>
      <c r="G2283" s="69" ph="1"/>
    </row>
    <row r="2284" spans="2:7" ht="14.65" customHeight="1">
      <c r="B2284" s="69" ph="1"/>
      <c r="C2284" s="69" ph="1"/>
      <c r="D2284" s="69" ph="1"/>
      <c r="E2284" s="69" ph="1"/>
      <c r="F2284" s="322" ph="1"/>
      <c r="G2284" s="69" ph="1"/>
    </row>
    <row r="2286" spans="2:7" ht="14.65" customHeight="1">
      <c r="B2286" s="69" ph="1"/>
      <c r="C2286" s="69" ph="1"/>
      <c r="D2286" s="69" ph="1"/>
      <c r="E2286" s="69" ph="1"/>
      <c r="F2286" s="322" ph="1"/>
      <c r="G2286" s="69" ph="1"/>
    </row>
    <row r="2287" spans="2:7" ht="14.65" customHeight="1">
      <c r="B2287" s="69" ph="1"/>
      <c r="C2287" s="69" ph="1"/>
      <c r="D2287" s="69" ph="1"/>
      <c r="E2287" s="69" ph="1"/>
      <c r="F2287" s="322" ph="1"/>
      <c r="G2287" s="69" ph="1"/>
    </row>
    <row r="2288" spans="2:7" ht="14.65" customHeight="1">
      <c r="B2288" s="69" ph="1"/>
      <c r="C2288" s="69" ph="1"/>
      <c r="D2288" s="69" ph="1"/>
      <c r="E2288" s="69" ph="1"/>
      <c r="F2288" s="322" ph="1"/>
      <c r="G2288" s="69" ph="1"/>
    </row>
    <row r="2290" spans="2:7" ht="14.65" customHeight="1">
      <c r="B2290" s="69" ph="1"/>
      <c r="C2290" s="69" ph="1"/>
      <c r="D2290" s="69" ph="1"/>
      <c r="E2290" s="69" ph="1"/>
      <c r="F2290" s="322" ph="1"/>
      <c r="G2290" s="69" ph="1"/>
    </row>
    <row r="2291" spans="2:7" ht="14.65" customHeight="1">
      <c r="B2291" s="69" ph="1"/>
      <c r="C2291" s="69" ph="1"/>
      <c r="D2291" s="69" ph="1"/>
      <c r="E2291" s="69" ph="1"/>
      <c r="F2291" s="322" ph="1"/>
      <c r="G2291" s="69" ph="1"/>
    </row>
    <row r="2292" spans="2:7" ht="14.65" customHeight="1">
      <c r="B2292" s="69" ph="1"/>
      <c r="C2292" s="69" ph="1"/>
      <c r="D2292" s="69" ph="1"/>
      <c r="E2292" s="69" ph="1"/>
      <c r="F2292" s="322" ph="1"/>
      <c r="G2292" s="69" ph="1"/>
    </row>
    <row r="2294" spans="2:7" ht="14.65" customHeight="1">
      <c r="B2294" s="69" ph="1"/>
      <c r="C2294" s="69" ph="1"/>
      <c r="D2294" s="69" ph="1"/>
      <c r="E2294" s="69" ph="1"/>
      <c r="F2294" s="322" ph="1"/>
      <c r="G2294" s="69" ph="1"/>
    </row>
    <row r="2295" spans="2:7" ht="14.65" customHeight="1">
      <c r="B2295" s="69" ph="1"/>
      <c r="C2295" s="69" ph="1"/>
      <c r="D2295" s="69" ph="1"/>
      <c r="E2295" s="69" ph="1"/>
      <c r="F2295" s="322" ph="1"/>
      <c r="G2295" s="69" ph="1"/>
    </row>
    <row r="2296" spans="2:7" ht="14.65" customHeight="1">
      <c r="B2296" s="69" ph="1"/>
      <c r="C2296" s="69" ph="1"/>
      <c r="D2296" s="69" ph="1"/>
      <c r="E2296" s="69" ph="1"/>
      <c r="F2296" s="322" ph="1"/>
      <c r="G2296" s="69" ph="1"/>
    </row>
    <row r="2298" spans="2:7" ht="14.65" customHeight="1">
      <c r="B2298" s="69" ph="1"/>
      <c r="C2298" s="69" ph="1"/>
      <c r="D2298" s="69" ph="1"/>
      <c r="E2298" s="69" ph="1"/>
      <c r="F2298" s="322" ph="1"/>
      <c r="G2298" s="69" ph="1"/>
    </row>
    <row r="2299" spans="2:7" ht="14.65" customHeight="1">
      <c r="B2299" s="69" ph="1"/>
      <c r="C2299" s="69" ph="1"/>
      <c r="D2299" s="69" ph="1"/>
      <c r="E2299" s="69" ph="1"/>
      <c r="F2299" s="322" ph="1"/>
      <c r="G2299" s="69" ph="1"/>
    </row>
    <row r="2300" spans="2:7" ht="14.65" customHeight="1">
      <c r="B2300" s="69" ph="1"/>
      <c r="C2300" s="69" ph="1"/>
      <c r="D2300" s="69" ph="1"/>
      <c r="E2300" s="69" ph="1"/>
      <c r="F2300" s="322" ph="1"/>
      <c r="G2300" s="69" ph="1"/>
    </row>
    <row r="2302" spans="2:7" ht="14.65" customHeight="1">
      <c r="B2302" s="69" ph="1"/>
      <c r="C2302" s="69" ph="1"/>
      <c r="D2302" s="69" ph="1"/>
      <c r="E2302" s="69" ph="1"/>
      <c r="F2302" s="322" ph="1"/>
      <c r="G2302" s="69" ph="1"/>
    </row>
    <row r="2303" spans="2:7" ht="14.65" customHeight="1">
      <c r="B2303" s="69" ph="1"/>
      <c r="C2303" s="69" ph="1"/>
      <c r="D2303" s="69" ph="1"/>
      <c r="E2303" s="69" ph="1"/>
      <c r="F2303" s="322" ph="1"/>
      <c r="G2303" s="69" ph="1"/>
    </row>
    <row r="2304" spans="2:7" ht="14.65" customHeight="1">
      <c r="B2304" s="69" ph="1"/>
      <c r="C2304" s="69" ph="1"/>
      <c r="D2304" s="69" ph="1"/>
      <c r="E2304" s="69" ph="1"/>
      <c r="F2304" s="322" ph="1"/>
      <c r="G2304" s="69" ph="1"/>
    </row>
    <row r="2306" spans="2:7" ht="14.65" customHeight="1">
      <c r="B2306" s="69" ph="1"/>
      <c r="C2306" s="69" ph="1"/>
      <c r="D2306" s="69" ph="1"/>
      <c r="E2306" s="69" ph="1"/>
      <c r="F2306" s="322" ph="1"/>
      <c r="G2306" s="69" ph="1"/>
    </row>
    <row r="2307" spans="2:7" ht="14.65" customHeight="1">
      <c r="B2307" s="69" ph="1"/>
      <c r="C2307" s="69" ph="1"/>
      <c r="D2307" s="69" ph="1"/>
      <c r="E2307" s="69" ph="1"/>
      <c r="F2307" s="322" ph="1"/>
      <c r="G2307" s="69" ph="1"/>
    </row>
    <row r="2308" spans="2:7" ht="14.65" customHeight="1">
      <c r="B2308" s="69" ph="1"/>
      <c r="C2308" s="69" ph="1"/>
      <c r="D2308" s="69" ph="1"/>
      <c r="E2308" s="69" ph="1"/>
      <c r="F2308" s="322" ph="1"/>
      <c r="G2308" s="69" ph="1"/>
    </row>
    <row r="2309" spans="2:7" ht="14.65" customHeight="1">
      <c r="B2309" s="69" ph="1"/>
      <c r="C2309" s="69" ph="1"/>
      <c r="D2309" s="69" ph="1"/>
      <c r="E2309" s="69" ph="1"/>
      <c r="F2309" s="322" ph="1"/>
      <c r="G2309" s="69" ph="1"/>
    </row>
    <row r="2310" spans="2:7" ht="14.65" customHeight="1">
      <c r="B2310" s="69" ph="1"/>
      <c r="C2310" s="69" ph="1"/>
      <c r="D2310" s="69" ph="1"/>
      <c r="E2310" s="69" ph="1"/>
      <c r="F2310" s="322" ph="1"/>
      <c r="G2310" s="69" ph="1"/>
    </row>
    <row r="2311" spans="2:7" ht="14.65" customHeight="1">
      <c r="B2311" s="69" ph="1"/>
      <c r="C2311" s="69" ph="1"/>
      <c r="D2311" s="69" ph="1"/>
      <c r="E2311" s="69" ph="1"/>
      <c r="F2311" s="322" ph="1"/>
      <c r="G2311" s="69" ph="1"/>
    </row>
    <row r="2313" spans="2:7" ht="14.65" customHeight="1">
      <c r="B2313" s="69" ph="1"/>
      <c r="C2313" s="69" ph="1"/>
      <c r="D2313" s="69" ph="1"/>
      <c r="E2313" s="69" ph="1"/>
      <c r="F2313" s="322" ph="1"/>
      <c r="G2313" s="69" ph="1"/>
    </row>
    <row r="2314" spans="2:7" ht="14.65" customHeight="1">
      <c r="B2314" s="69" ph="1"/>
      <c r="C2314" s="69" ph="1"/>
      <c r="D2314" s="69" ph="1"/>
      <c r="E2314" s="69" ph="1"/>
      <c r="F2314" s="322" ph="1"/>
      <c r="G2314" s="69" ph="1"/>
    </row>
    <row r="2315" spans="2:7" ht="14.65" customHeight="1">
      <c r="B2315" s="69" ph="1"/>
      <c r="C2315" s="69" ph="1"/>
      <c r="D2315" s="69" ph="1"/>
      <c r="E2315" s="69" ph="1"/>
      <c r="F2315" s="322" ph="1"/>
      <c r="G2315" s="69" ph="1"/>
    </row>
    <row r="2316" spans="2:7" ht="14.65" customHeight="1">
      <c r="B2316" s="69" ph="1"/>
      <c r="C2316" s="69" ph="1"/>
      <c r="D2316" s="69" ph="1"/>
      <c r="E2316" s="69" ph="1"/>
      <c r="F2316" s="322" ph="1"/>
      <c r="G2316" s="69" ph="1"/>
    </row>
    <row r="2317" spans="2:7" ht="14.65" customHeight="1">
      <c r="B2317" s="69" ph="1"/>
      <c r="C2317" s="69" ph="1"/>
      <c r="D2317" s="69" ph="1"/>
      <c r="E2317" s="69" ph="1"/>
      <c r="F2317" s="322" ph="1"/>
      <c r="G2317" s="69" ph="1"/>
    </row>
    <row r="2318" spans="2:7" ht="14.65" customHeight="1">
      <c r="B2318" s="69" ph="1"/>
      <c r="C2318" s="69" ph="1"/>
      <c r="D2318" s="69" ph="1"/>
      <c r="E2318" s="69" ph="1"/>
      <c r="F2318" s="322" ph="1"/>
      <c r="G2318" s="69" ph="1"/>
    </row>
    <row r="2320" spans="2:7" ht="14.65" customHeight="1">
      <c r="B2320" s="69" ph="1"/>
      <c r="C2320" s="69" ph="1"/>
      <c r="D2320" s="69" ph="1"/>
      <c r="E2320" s="69" ph="1"/>
      <c r="F2320" s="322" ph="1"/>
      <c r="G2320" s="69" ph="1"/>
    </row>
    <row r="2321" spans="2:7" ht="14.65" customHeight="1">
      <c r="B2321" s="69" ph="1"/>
      <c r="C2321" s="69" ph="1"/>
      <c r="D2321" s="69" ph="1"/>
      <c r="E2321" s="69" ph="1"/>
      <c r="F2321" s="322" ph="1"/>
      <c r="G2321" s="69" ph="1"/>
    </row>
    <row r="2322" spans="2:7" ht="14.65" customHeight="1">
      <c r="B2322" s="69" ph="1"/>
      <c r="C2322" s="69" ph="1"/>
      <c r="D2322" s="69" ph="1"/>
      <c r="E2322" s="69" ph="1"/>
      <c r="F2322" s="322" ph="1"/>
      <c r="G2322" s="69" ph="1"/>
    </row>
    <row r="2323" spans="2:7" ht="14.65" customHeight="1">
      <c r="B2323" s="69" ph="1"/>
      <c r="C2323" s="69" ph="1"/>
      <c r="D2323" s="69" ph="1"/>
      <c r="E2323" s="69" ph="1"/>
      <c r="F2323" s="322" ph="1"/>
      <c r="G2323" s="69" ph="1"/>
    </row>
    <row r="2324" spans="2:7" ht="14.65" customHeight="1">
      <c r="B2324" s="69" ph="1"/>
      <c r="C2324" s="69" ph="1"/>
      <c r="D2324" s="69" ph="1"/>
      <c r="E2324" s="69" ph="1"/>
      <c r="F2324" s="322" ph="1"/>
      <c r="G2324" s="69" ph="1"/>
    </row>
    <row r="2325" spans="2:7" ht="14.65" customHeight="1">
      <c r="B2325" s="69" ph="1"/>
      <c r="C2325" s="69" ph="1"/>
      <c r="D2325" s="69" ph="1"/>
      <c r="E2325" s="69" ph="1"/>
      <c r="F2325" s="322" ph="1"/>
      <c r="G2325" s="69" ph="1"/>
    </row>
    <row r="2327" spans="2:7" ht="14.65" customHeight="1">
      <c r="B2327" s="69" ph="1"/>
      <c r="C2327" s="69" ph="1"/>
      <c r="D2327" s="69" ph="1"/>
      <c r="E2327" s="69" ph="1"/>
      <c r="F2327" s="322" ph="1"/>
      <c r="G2327" s="69" ph="1"/>
    </row>
    <row r="2328" spans="2:7" ht="14.65" customHeight="1">
      <c r="B2328" s="69" ph="1"/>
      <c r="C2328" s="69" ph="1"/>
      <c r="D2328" s="69" ph="1"/>
      <c r="E2328" s="69" ph="1"/>
      <c r="F2328" s="322" ph="1"/>
      <c r="G2328" s="69" ph="1"/>
    </row>
    <row r="2329" spans="2:7" ht="14.65" customHeight="1">
      <c r="B2329" s="69" ph="1"/>
      <c r="C2329" s="69" ph="1"/>
      <c r="D2329" s="69" ph="1"/>
      <c r="E2329" s="69" ph="1"/>
      <c r="F2329" s="322" ph="1"/>
      <c r="G2329" s="69" ph="1"/>
    </row>
    <row r="2330" spans="2:7" ht="14.65" customHeight="1">
      <c r="B2330" s="69" ph="1"/>
      <c r="C2330" s="69" ph="1"/>
      <c r="D2330" s="69" ph="1"/>
      <c r="E2330" s="69" ph="1"/>
      <c r="F2330" s="322" ph="1"/>
      <c r="G2330" s="69" ph="1"/>
    </row>
    <row r="2331" spans="2:7" ht="14.65" customHeight="1">
      <c r="B2331" s="69" ph="1"/>
      <c r="C2331" s="69" ph="1"/>
      <c r="D2331" s="69" ph="1"/>
      <c r="E2331" s="69" ph="1"/>
      <c r="F2331" s="322" ph="1"/>
      <c r="G2331" s="69" ph="1"/>
    </row>
    <row r="2332" spans="2:7" ht="14.65" customHeight="1">
      <c r="B2332" s="69" ph="1"/>
      <c r="C2332" s="69" ph="1"/>
      <c r="D2332" s="69" ph="1"/>
      <c r="E2332" s="69" ph="1"/>
      <c r="F2332" s="322" ph="1"/>
      <c r="G2332" s="69" ph="1"/>
    </row>
    <row r="2334" spans="2:7" ht="14.65" customHeight="1">
      <c r="B2334" s="69" ph="1"/>
      <c r="C2334" s="69" ph="1"/>
      <c r="D2334" s="69" ph="1"/>
      <c r="E2334" s="69" ph="1"/>
      <c r="F2334" s="322" ph="1"/>
      <c r="G2334" s="69" ph="1"/>
    </row>
    <row r="2335" spans="2:7" ht="14.65" customHeight="1">
      <c r="B2335" s="69" ph="1"/>
      <c r="C2335" s="69" ph="1"/>
      <c r="D2335" s="69" ph="1"/>
      <c r="E2335" s="69" ph="1"/>
      <c r="F2335" s="322" ph="1"/>
      <c r="G2335" s="69" ph="1"/>
    </row>
    <row r="2336" spans="2:7" ht="14.65" customHeight="1">
      <c r="B2336" s="69" ph="1"/>
      <c r="C2336" s="69" ph="1"/>
      <c r="D2336" s="69" ph="1"/>
      <c r="E2336" s="69" ph="1"/>
      <c r="F2336" s="322" ph="1"/>
      <c r="G2336" s="69" ph="1"/>
    </row>
    <row r="2337" spans="2:7" ht="14.65" customHeight="1">
      <c r="B2337" s="69" ph="1"/>
      <c r="C2337" s="69" ph="1"/>
      <c r="D2337" s="69" ph="1"/>
      <c r="E2337" s="69" ph="1"/>
      <c r="F2337" s="322" ph="1"/>
      <c r="G2337" s="69" ph="1"/>
    </row>
    <row r="2338" spans="2:7" ht="14.65" customHeight="1">
      <c r="B2338" s="69" ph="1"/>
      <c r="C2338" s="69" ph="1"/>
      <c r="D2338" s="69" ph="1"/>
      <c r="E2338" s="69" ph="1"/>
      <c r="F2338" s="322" ph="1"/>
      <c r="G2338" s="69" ph="1"/>
    </row>
    <row r="2339" spans="2:7" ht="14.65" customHeight="1">
      <c r="B2339" s="69" ph="1"/>
      <c r="C2339" s="69" ph="1"/>
      <c r="D2339" s="69" ph="1"/>
      <c r="E2339" s="69" ph="1"/>
      <c r="F2339" s="322" ph="1"/>
      <c r="G2339" s="69" ph="1"/>
    </row>
    <row r="2340" spans="2:7" ht="14.65" customHeight="1">
      <c r="B2340" s="69" ph="1"/>
      <c r="C2340" s="69" ph="1"/>
      <c r="D2340" s="69" ph="1"/>
      <c r="E2340" s="69" ph="1"/>
      <c r="F2340" s="322" ph="1"/>
      <c r="G2340" s="69" ph="1"/>
    </row>
    <row r="2342" spans="2:7" ht="14.65" customHeight="1">
      <c r="B2342" s="69" ph="1"/>
      <c r="C2342" s="69" ph="1"/>
      <c r="D2342" s="69" ph="1"/>
      <c r="E2342" s="69" ph="1"/>
      <c r="F2342" s="322" ph="1"/>
      <c r="G2342" s="69" ph="1"/>
    </row>
    <row r="2343" spans="2:7" ht="14.65" customHeight="1">
      <c r="B2343" s="69" ph="1"/>
      <c r="C2343" s="69" ph="1"/>
      <c r="D2343" s="69" ph="1"/>
      <c r="E2343" s="69" ph="1"/>
      <c r="F2343" s="322" ph="1"/>
      <c r="G2343" s="69" ph="1"/>
    </row>
    <row r="2344" spans="2:7" ht="14.65" customHeight="1">
      <c r="B2344" s="69" ph="1"/>
      <c r="C2344" s="69" ph="1"/>
      <c r="D2344" s="69" ph="1"/>
      <c r="E2344" s="69" ph="1"/>
      <c r="F2344" s="322" ph="1"/>
      <c r="G2344" s="69" ph="1"/>
    </row>
    <row r="2345" spans="2:7" ht="14.65" customHeight="1">
      <c r="B2345" s="69" ph="1"/>
      <c r="C2345" s="69" ph="1"/>
      <c r="D2345" s="69" ph="1"/>
      <c r="E2345" s="69" ph="1"/>
      <c r="F2345" s="322" ph="1"/>
      <c r="G2345" s="69" ph="1"/>
    </row>
    <row r="2346" spans="2:7" ht="14.65" customHeight="1">
      <c r="B2346" s="69" ph="1"/>
      <c r="C2346" s="69" ph="1"/>
      <c r="D2346" s="69" ph="1"/>
      <c r="E2346" s="69" ph="1"/>
      <c r="F2346" s="322" ph="1"/>
      <c r="G2346" s="69" ph="1"/>
    </row>
    <row r="2347" spans="2:7" ht="14.65" customHeight="1">
      <c r="B2347" s="69" ph="1"/>
      <c r="C2347" s="69" ph="1"/>
      <c r="D2347" s="69" ph="1"/>
      <c r="E2347" s="69" ph="1"/>
      <c r="F2347" s="322" ph="1"/>
      <c r="G2347" s="69" ph="1"/>
    </row>
    <row r="2349" spans="2:7" ht="14.65" customHeight="1">
      <c r="B2349" s="69" ph="1"/>
      <c r="C2349" s="69" ph="1"/>
      <c r="D2349" s="69" ph="1"/>
      <c r="E2349" s="69" ph="1"/>
      <c r="F2349" s="322" ph="1"/>
      <c r="G2349" s="69" ph="1"/>
    </row>
    <row r="2350" spans="2:7" ht="14.65" customHeight="1">
      <c r="B2350" s="69" ph="1"/>
      <c r="C2350" s="69" ph="1"/>
      <c r="D2350" s="69" ph="1"/>
      <c r="E2350" s="69" ph="1"/>
      <c r="F2350" s="322" ph="1"/>
      <c r="G2350" s="69" ph="1"/>
    </row>
    <row r="2351" spans="2:7" ht="14.65" customHeight="1">
      <c r="B2351" s="69" ph="1"/>
      <c r="C2351" s="69" ph="1"/>
      <c r="D2351" s="69" ph="1"/>
      <c r="E2351" s="69" ph="1"/>
      <c r="F2351" s="322" ph="1"/>
      <c r="G2351" s="69" ph="1"/>
    </row>
    <row r="2352" spans="2:7" ht="14.65" customHeight="1">
      <c r="B2352" s="69" ph="1"/>
      <c r="C2352" s="69" ph="1"/>
      <c r="D2352" s="69" ph="1"/>
      <c r="E2352" s="69" ph="1"/>
      <c r="F2352" s="322" ph="1"/>
      <c r="G2352" s="69" ph="1"/>
    </row>
    <row r="2353" spans="2:7" ht="14.65" customHeight="1">
      <c r="B2353" s="69" ph="1"/>
      <c r="C2353" s="69" ph="1"/>
      <c r="D2353" s="69" ph="1"/>
      <c r="E2353" s="69" ph="1"/>
      <c r="F2353" s="322" ph="1"/>
      <c r="G2353" s="69" ph="1"/>
    </row>
    <row r="2354" spans="2:7" ht="14.65" customHeight="1">
      <c r="B2354" s="69" ph="1"/>
      <c r="C2354" s="69" ph="1"/>
      <c r="D2354" s="69" ph="1"/>
      <c r="E2354" s="69" ph="1"/>
      <c r="F2354" s="322" ph="1"/>
      <c r="G2354" s="69" ph="1"/>
    </row>
    <row r="2355" spans="2:7" ht="14.65" customHeight="1">
      <c r="B2355" s="69" ph="1"/>
      <c r="C2355" s="69" ph="1"/>
      <c r="D2355" s="69" ph="1"/>
      <c r="E2355" s="69" ph="1"/>
      <c r="F2355" s="322" ph="1"/>
      <c r="G2355" s="69" ph="1"/>
    </row>
    <row r="2356" spans="2:7" ht="14.65" customHeight="1">
      <c r="B2356" s="69" ph="1"/>
      <c r="C2356" s="69" ph="1"/>
      <c r="D2356" s="69" ph="1"/>
      <c r="E2356" s="69" ph="1"/>
      <c r="F2356" s="322" ph="1"/>
      <c r="G2356" s="69" ph="1"/>
    </row>
    <row r="2357" spans="2:7" ht="14.65" customHeight="1">
      <c r="B2357" s="69" ph="1"/>
      <c r="C2357" s="69" ph="1"/>
      <c r="D2357" s="69" ph="1"/>
      <c r="E2357" s="69" ph="1"/>
      <c r="F2357" s="322" ph="1"/>
      <c r="G2357" s="69" ph="1"/>
    </row>
    <row r="2358" spans="2:7" ht="14.65" customHeight="1">
      <c r="B2358" s="69" ph="1"/>
      <c r="C2358" s="69" ph="1"/>
      <c r="D2358" s="69" ph="1"/>
      <c r="E2358" s="69" ph="1"/>
      <c r="F2358" s="322" ph="1"/>
      <c r="G2358" s="69" ph="1"/>
    </row>
    <row r="2359" spans="2:7" ht="14.65" customHeight="1">
      <c r="B2359" s="69" ph="1"/>
      <c r="C2359" s="69" ph="1"/>
      <c r="D2359" s="69" ph="1"/>
      <c r="E2359" s="69" ph="1"/>
      <c r="F2359" s="322" ph="1"/>
      <c r="G2359" s="69" ph="1"/>
    </row>
    <row r="2360" spans="2:7" ht="14.65" customHeight="1">
      <c r="B2360" s="69" ph="1"/>
      <c r="C2360" s="69" ph="1"/>
      <c r="D2360" s="69" ph="1"/>
      <c r="E2360" s="69" ph="1"/>
      <c r="F2360" s="322" ph="1"/>
      <c r="G2360" s="69" ph="1"/>
    </row>
    <row r="2361" spans="2:7" ht="14.65" customHeight="1">
      <c r="B2361" s="69" ph="1"/>
      <c r="C2361" s="69" ph="1"/>
      <c r="D2361" s="69" ph="1"/>
      <c r="E2361" s="69" ph="1"/>
      <c r="F2361" s="322" ph="1"/>
      <c r="G2361" s="69" ph="1"/>
    </row>
    <row r="2363" spans="2:7" ht="14.65" customHeight="1">
      <c r="B2363" s="69" ph="1"/>
      <c r="C2363" s="69" ph="1"/>
      <c r="D2363" s="69" ph="1"/>
      <c r="E2363" s="69" ph="1"/>
      <c r="F2363" s="322" ph="1"/>
      <c r="G2363" s="69" ph="1"/>
    </row>
    <row r="2364" spans="2:7" ht="14.65" customHeight="1">
      <c r="B2364" s="69" ph="1"/>
      <c r="C2364" s="69" ph="1"/>
      <c r="D2364" s="69" ph="1"/>
      <c r="E2364" s="69" ph="1"/>
      <c r="F2364" s="322" ph="1"/>
      <c r="G2364" s="69" ph="1"/>
    </row>
    <row r="2365" spans="2:7" ht="14.65" customHeight="1">
      <c r="B2365" s="69" ph="1"/>
      <c r="C2365" s="69" ph="1"/>
      <c r="D2365" s="69" ph="1"/>
      <c r="E2365" s="69" ph="1"/>
      <c r="F2365" s="322" ph="1"/>
      <c r="G2365" s="69" ph="1"/>
    </row>
    <row r="2366" spans="2:7" ht="14.65" customHeight="1">
      <c r="B2366" s="69" ph="1"/>
      <c r="C2366" s="69" ph="1"/>
      <c r="D2366" s="69" ph="1"/>
      <c r="E2366" s="69" ph="1"/>
      <c r="F2366" s="322" ph="1"/>
      <c r="G2366" s="69" ph="1"/>
    </row>
    <row r="2367" spans="2:7" ht="14.65" customHeight="1">
      <c r="B2367" s="69" ph="1"/>
      <c r="C2367" s="69" ph="1"/>
      <c r="D2367" s="69" ph="1"/>
      <c r="E2367" s="69" ph="1"/>
      <c r="F2367" s="322" ph="1"/>
      <c r="G2367" s="69" ph="1"/>
    </row>
    <row r="2368" spans="2:7" ht="14.65" customHeight="1">
      <c r="B2368" s="69" ph="1"/>
      <c r="C2368" s="69" ph="1"/>
      <c r="D2368" s="69" ph="1"/>
      <c r="E2368" s="69" ph="1"/>
      <c r="F2368" s="322" ph="1"/>
      <c r="G2368" s="69" ph="1"/>
    </row>
    <row r="2370" spans="2:7" ht="14.65" customHeight="1">
      <c r="B2370" s="69" ph="1"/>
      <c r="C2370" s="69" ph="1"/>
      <c r="D2370" s="69" ph="1"/>
      <c r="E2370" s="69" ph="1"/>
      <c r="F2370" s="322" ph="1"/>
      <c r="G2370" s="69" ph="1"/>
    </row>
    <row r="2371" spans="2:7" ht="14.65" customHeight="1">
      <c r="B2371" s="69" ph="1"/>
      <c r="C2371" s="69" ph="1"/>
      <c r="D2371" s="69" ph="1"/>
      <c r="E2371" s="69" ph="1"/>
      <c r="F2371" s="322" ph="1"/>
      <c r="G2371" s="69" ph="1"/>
    </row>
    <row r="2372" spans="2:7" ht="14.65" customHeight="1">
      <c r="B2372" s="69" ph="1"/>
      <c r="C2372" s="69" ph="1"/>
      <c r="D2372" s="69" ph="1"/>
      <c r="E2372" s="69" ph="1"/>
      <c r="F2372" s="322" ph="1"/>
      <c r="G2372" s="69" ph="1"/>
    </row>
    <row r="2373" spans="2:7" ht="14.65" customHeight="1">
      <c r="B2373" s="69" ph="1"/>
      <c r="C2373" s="69" ph="1"/>
      <c r="D2373" s="69" ph="1"/>
      <c r="E2373" s="69" ph="1"/>
      <c r="F2373" s="322" ph="1"/>
      <c r="G2373" s="69" ph="1"/>
    </row>
    <row r="2374" spans="2:7" ht="14.65" customHeight="1">
      <c r="B2374" s="69" ph="1"/>
      <c r="C2374" s="69" ph="1"/>
      <c r="D2374" s="69" ph="1"/>
      <c r="E2374" s="69" ph="1"/>
      <c r="F2374" s="322" ph="1"/>
      <c r="G2374" s="69" ph="1"/>
    </row>
    <row r="2375" spans="2:7" ht="14.65" customHeight="1">
      <c r="B2375" s="69" ph="1"/>
      <c r="C2375" s="69" ph="1"/>
      <c r="D2375" s="69" ph="1"/>
      <c r="E2375" s="69" ph="1"/>
      <c r="F2375" s="322" ph="1"/>
      <c r="G2375" s="69" ph="1"/>
    </row>
    <row r="2377" spans="2:7" ht="14.65" customHeight="1">
      <c r="B2377" s="69" ph="1"/>
      <c r="C2377" s="69" ph="1"/>
      <c r="D2377" s="69" ph="1"/>
      <c r="E2377" s="69" ph="1"/>
      <c r="F2377" s="322" ph="1"/>
      <c r="G2377" s="69" ph="1"/>
    </row>
    <row r="2378" spans="2:7" ht="14.65" customHeight="1">
      <c r="B2378" s="69" ph="1"/>
      <c r="C2378" s="69" ph="1"/>
      <c r="D2378" s="69" ph="1"/>
      <c r="E2378" s="69" ph="1"/>
      <c r="F2378" s="322" ph="1"/>
      <c r="G2378" s="69" ph="1"/>
    </row>
    <row r="2379" spans="2:7" ht="14.65" customHeight="1">
      <c r="B2379" s="69" ph="1"/>
      <c r="C2379" s="69" ph="1"/>
      <c r="D2379" s="69" ph="1"/>
      <c r="E2379" s="69" ph="1"/>
      <c r="F2379" s="322" ph="1"/>
      <c r="G2379" s="69" ph="1"/>
    </row>
    <row r="2380" spans="2:7" ht="14.65" customHeight="1">
      <c r="B2380" s="69" ph="1"/>
      <c r="C2380" s="69" ph="1"/>
      <c r="D2380" s="69" ph="1"/>
      <c r="E2380" s="69" ph="1"/>
      <c r="F2380" s="322" ph="1"/>
      <c r="G2380" s="69" ph="1"/>
    </row>
    <row r="2381" spans="2:7" ht="14.65" customHeight="1">
      <c r="B2381" s="69" ph="1"/>
      <c r="C2381" s="69" ph="1"/>
      <c r="D2381" s="69" ph="1"/>
      <c r="E2381" s="69" ph="1"/>
      <c r="F2381" s="322" ph="1"/>
      <c r="G2381" s="69" ph="1"/>
    </row>
    <row r="2382" spans="2:7" ht="14.65" customHeight="1">
      <c r="B2382" s="69" ph="1"/>
      <c r="C2382" s="69" ph="1"/>
      <c r="D2382" s="69" ph="1"/>
      <c r="E2382" s="69" ph="1"/>
      <c r="F2382" s="322" ph="1"/>
      <c r="G2382" s="69" ph="1"/>
    </row>
    <row r="2383" spans="2:7" ht="14.65" customHeight="1">
      <c r="B2383" s="69" ph="1"/>
      <c r="C2383" s="69" ph="1"/>
      <c r="D2383" s="69" ph="1"/>
      <c r="E2383" s="69" ph="1"/>
      <c r="F2383" s="322" ph="1"/>
      <c r="G2383" s="69" ph="1"/>
    </row>
    <row r="2385" spans="2:7" ht="14.65" customHeight="1">
      <c r="B2385" s="69" ph="1"/>
      <c r="C2385" s="69" ph="1"/>
      <c r="D2385" s="69" ph="1"/>
      <c r="E2385" s="69" ph="1"/>
      <c r="F2385" s="322" ph="1"/>
      <c r="G2385" s="69" ph="1"/>
    </row>
    <row r="2386" spans="2:7" ht="14.65" customHeight="1">
      <c r="B2386" s="69" ph="1"/>
      <c r="C2386" s="69" ph="1"/>
      <c r="D2386" s="69" ph="1"/>
      <c r="E2386" s="69" ph="1"/>
      <c r="F2386" s="322" ph="1"/>
      <c r="G2386" s="69" ph="1"/>
    </row>
    <row r="2387" spans="2:7" ht="14.65" customHeight="1">
      <c r="B2387" s="69" ph="1"/>
      <c r="C2387" s="69" ph="1"/>
      <c r="D2387" s="69" ph="1"/>
      <c r="E2387" s="69" ph="1"/>
      <c r="F2387" s="322" ph="1"/>
      <c r="G2387" s="69" ph="1"/>
    </row>
    <row r="2388" spans="2:7" ht="14.65" customHeight="1">
      <c r="B2388" s="69" ph="1"/>
      <c r="C2388" s="69" ph="1"/>
      <c r="D2388" s="69" ph="1"/>
      <c r="E2388" s="69" ph="1"/>
      <c r="F2388" s="322" ph="1"/>
      <c r="G2388" s="69" ph="1"/>
    </row>
    <row r="2389" spans="2:7" ht="14.65" customHeight="1">
      <c r="B2389" s="69" ph="1"/>
      <c r="C2389" s="69" ph="1"/>
      <c r="D2389" s="69" ph="1"/>
      <c r="E2389" s="69" ph="1"/>
      <c r="F2389" s="322" ph="1"/>
      <c r="G2389" s="69" ph="1"/>
    </row>
    <row r="2390" spans="2:7" ht="14.65" customHeight="1">
      <c r="B2390" s="69" ph="1"/>
      <c r="C2390" s="69" ph="1"/>
      <c r="D2390" s="69" ph="1"/>
      <c r="E2390" s="69" ph="1"/>
      <c r="F2390" s="322" ph="1"/>
      <c r="G2390" s="69" ph="1"/>
    </row>
    <row r="2392" spans="2:7" ht="14.65" customHeight="1">
      <c r="B2392" s="69" ph="1"/>
      <c r="C2392" s="69" ph="1"/>
      <c r="D2392" s="69" ph="1"/>
      <c r="E2392" s="69" ph="1"/>
      <c r="F2392" s="322" ph="1"/>
      <c r="G2392" s="69" ph="1"/>
    </row>
    <row r="2393" spans="2:7" ht="14.65" customHeight="1">
      <c r="B2393" s="69" ph="1"/>
      <c r="C2393" s="69" ph="1"/>
      <c r="D2393" s="69" ph="1"/>
      <c r="E2393" s="69" ph="1"/>
      <c r="F2393" s="322" ph="1"/>
      <c r="G2393" s="69" ph="1"/>
    </row>
    <row r="2394" spans="2:7" ht="14.65" customHeight="1">
      <c r="B2394" s="69" ph="1"/>
      <c r="C2394" s="69" ph="1"/>
      <c r="D2394" s="69" ph="1"/>
      <c r="E2394" s="69" ph="1"/>
      <c r="F2394" s="322" ph="1"/>
      <c r="G2394" s="69" ph="1"/>
    </row>
    <row r="2395" spans="2:7" ht="14.65" customHeight="1">
      <c r="B2395" s="69" ph="1"/>
      <c r="C2395" s="69" ph="1"/>
      <c r="D2395" s="69" ph="1"/>
      <c r="E2395" s="69" ph="1"/>
      <c r="F2395" s="322" ph="1"/>
      <c r="G2395" s="69" ph="1"/>
    </row>
    <row r="2396" spans="2:7" ht="14.65" customHeight="1">
      <c r="B2396" s="69" ph="1"/>
      <c r="C2396" s="69" ph="1"/>
      <c r="D2396" s="69" ph="1"/>
      <c r="E2396" s="69" ph="1"/>
      <c r="F2396" s="322" ph="1"/>
      <c r="G2396" s="69" ph="1"/>
    </row>
    <row r="2397" spans="2:7" ht="14.65" customHeight="1">
      <c r="B2397" s="69" ph="1"/>
      <c r="C2397" s="69" ph="1"/>
      <c r="D2397" s="69" ph="1"/>
      <c r="E2397" s="69" ph="1"/>
      <c r="F2397" s="322" ph="1"/>
      <c r="G2397" s="69" ph="1"/>
    </row>
    <row r="2398" spans="2:7" ht="14.65" customHeight="1">
      <c r="B2398" s="69" ph="1"/>
      <c r="C2398" s="69" ph="1"/>
      <c r="D2398" s="69" ph="1"/>
      <c r="E2398" s="69" ph="1"/>
      <c r="F2398" s="322" ph="1"/>
      <c r="G2398" s="69" ph="1"/>
    </row>
    <row r="2399" spans="2:7" ht="14.65" customHeight="1">
      <c r="B2399" s="69" ph="1"/>
      <c r="C2399" s="69" ph="1"/>
      <c r="D2399" s="69" ph="1"/>
      <c r="E2399" s="69" ph="1"/>
      <c r="F2399" s="322" ph="1"/>
      <c r="G2399" s="69" ph="1"/>
    </row>
    <row r="2400" spans="2:7" ht="14.65" customHeight="1">
      <c r="B2400" s="69" ph="1"/>
      <c r="C2400" s="69" ph="1"/>
      <c r="D2400" s="69" ph="1"/>
      <c r="E2400" s="69" ph="1"/>
      <c r="F2400" s="322" ph="1"/>
      <c r="G2400" s="69" ph="1"/>
    </row>
    <row r="2401" spans="2:7" ht="14.65" customHeight="1">
      <c r="B2401" s="69" ph="1"/>
      <c r="C2401" s="69" ph="1"/>
      <c r="D2401" s="69" ph="1"/>
      <c r="E2401" s="69" ph="1"/>
      <c r="F2401" s="322" ph="1"/>
      <c r="G2401" s="69" ph="1"/>
    </row>
    <row r="2402" spans="2:7" ht="14.65" customHeight="1">
      <c r="B2402" s="69" ph="1"/>
      <c r="C2402" s="69" ph="1"/>
      <c r="D2402" s="69" ph="1"/>
      <c r="E2402" s="69" ph="1"/>
      <c r="F2402" s="322" ph="1"/>
      <c r="G2402" s="69" ph="1"/>
    </row>
    <row r="2403" spans="2:7" ht="14.65" customHeight="1">
      <c r="B2403" s="69" ph="1"/>
      <c r="C2403" s="69" ph="1"/>
      <c r="D2403" s="69" ph="1"/>
      <c r="E2403" s="69" ph="1"/>
      <c r="F2403" s="322" ph="1"/>
      <c r="G2403" s="69" ph="1"/>
    </row>
    <row r="2404" spans="2:7" ht="14.65" customHeight="1">
      <c r="B2404" s="69" ph="1"/>
      <c r="C2404" s="69" ph="1"/>
      <c r="D2404" s="69" ph="1"/>
      <c r="E2404" s="69" ph="1"/>
      <c r="F2404" s="322" ph="1"/>
      <c r="G2404" s="69" ph="1"/>
    </row>
    <row r="2405" spans="2:7" ht="14.65" customHeight="1">
      <c r="B2405" s="69" ph="1"/>
      <c r="C2405" s="69" ph="1"/>
      <c r="D2405" s="69" ph="1"/>
      <c r="E2405" s="69" ph="1"/>
      <c r="F2405" s="322" ph="1"/>
      <c r="G2405" s="69" ph="1"/>
    </row>
    <row r="2406" spans="2:7" ht="14.65" customHeight="1">
      <c r="B2406" s="69" ph="1"/>
      <c r="C2406" s="69" ph="1"/>
      <c r="D2406" s="69" ph="1"/>
      <c r="E2406" s="69" ph="1"/>
      <c r="F2406" s="322" ph="1"/>
      <c r="G2406" s="69" ph="1"/>
    </row>
    <row r="2407" spans="2:7" ht="14.65" customHeight="1">
      <c r="B2407" s="69" ph="1"/>
      <c r="C2407" s="69" ph="1"/>
      <c r="D2407" s="69" ph="1"/>
      <c r="E2407" s="69" ph="1"/>
      <c r="F2407" s="322" ph="1"/>
      <c r="G2407" s="69" ph="1"/>
    </row>
    <row r="2408" spans="2:7" ht="14.65" customHeight="1">
      <c r="B2408" s="69" ph="1"/>
      <c r="C2408" s="69" ph="1"/>
      <c r="D2408" s="69" ph="1"/>
      <c r="E2408" s="69" ph="1"/>
      <c r="F2408" s="322" ph="1"/>
      <c r="G2408" s="69" ph="1"/>
    </row>
    <row r="2409" spans="2:7" ht="14.65" customHeight="1">
      <c r="B2409" s="69" ph="1"/>
      <c r="C2409" s="69" ph="1"/>
      <c r="D2409" s="69" ph="1"/>
      <c r="E2409" s="69" ph="1"/>
      <c r="F2409" s="322" ph="1"/>
      <c r="G2409" s="69" ph="1"/>
    </row>
    <row r="2410" spans="2:7" ht="14.65" customHeight="1">
      <c r="B2410" s="69" ph="1"/>
      <c r="C2410" s="69" ph="1"/>
      <c r="D2410" s="69" ph="1"/>
      <c r="E2410" s="69" ph="1"/>
      <c r="F2410" s="322" ph="1"/>
      <c r="G2410" s="69" ph="1"/>
    </row>
  </sheetData>
  <mergeCells count="24">
    <mergeCell ref="K47:L47"/>
    <mergeCell ref="K48:L48"/>
    <mergeCell ref="I46:J46"/>
    <mergeCell ref="I47:J47"/>
    <mergeCell ref="I48:J48"/>
    <mergeCell ref="K45:L45"/>
    <mergeCell ref="G46:H46"/>
    <mergeCell ref="C45:D45"/>
    <mergeCell ref="E45:F45"/>
    <mergeCell ref="C46:D46"/>
    <mergeCell ref="G45:H45"/>
    <mergeCell ref="E46:F46"/>
    <mergeCell ref="K46:L46"/>
    <mergeCell ref="A45:B45"/>
    <mergeCell ref="A46:B46"/>
    <mergeCell ref="A47:B47"/>
    <mergeCell ref="A48:B48"/>
    <mergeCell ref="I45:J45"/>
    <mergeCell ref="C47:D47"/>
    <mergeCell ref="C48:D48"/>
    <mergeCell ref="E47:F47"/>
    <mergeCell ref="E48:F48"/>
    <mergeCell ref="G47:H47"/>
    <mergeCell ref="G48:H48"/>
  </mergeCells>
  <phoneticPr fontId="11"/>
  <printOptions horizontalCentered="1"/>
  <pageMargins left="0" right="0.59055118110236227" top="0.59055118110236227" bottom="0.70866141732283472"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50"/>
  <sheetViews>
    <sheetView zoomScale="40" zoomScaleNormal="40" workbookViewId="0">
      <selection activeCell="O41" sqref="O41"/>
    </sheetView>
  </sheetViews>
  <sheetFormatPr defaultColWidth="9.875" defaultRowHeight="14.65" customHeight="1"/>
  <cols>
    <col min="1" max="1" width="8.625" style="12" customWidth="1"/>
    <col min="2" max="4" width="7.375" style="12" customWidth="1"/>
    <col min="5" max="5" width="7.375" style="294" customWidth="1"/>
    <col min="6" max="6" width="7.375" style="289" customWidth="1"/>
    <col min="7" max="7" width="7.375" style="12" customWidth="1"/>
    <col min="8" max="8" width="8.625" style="12" customWidth="1"/>
    <col min="9" max="9" width="8.125" style="12" customWidth="1"/>
    <col min="10" max="10" width="8.25" style="12" customWidth="1"/>
    <col min="11" max="11" width="8.375" style="296" customWidth="1"/>
    <col min="12" max="12" width="8.375" style="297" customWidth="1"/>
    <col min="13" max="13" width="7.375" style="12" customWidth="1"/>
    <col min="14" max="16384" width="9.875" style="12"/>
  </cols>
  <sheetData>
    <row r="1" spans="1:13" ht="30.75" customHeight="1" thickBot="1">
      <c r="I1" s="893" t="s">
        <v>631</v>
      </c>
      <c r="J1" s="893"/>
      <c r="K1" s="893"/>
      <c r="L1" s="893"/>
      <c r="M1" s="235"/>
    </row>
    <row r="2" spans="1:13" ht="21" customHeight="1" thickTop="1">
      <c r="A2" s="254" t="s">
        <v>311</v>
      </c>
      <c r="B2" s="260" t="s">
        <v>837</v>
      </c>
      <c r="C2" s="260" t="s">
        <v>688</v>
      </c>
      <c r="D2" s="526" t="s">
        <v>650</v>
      </c>
      <c r="E2" s="526" t="s">
        <v>846</v>
      </c>
      <c r="F2" s="527" t="s">
        <v>854</v>
      </c>
      <c r="G2" s="254" t="s">
        <v>311</v>
      </c>
      <c r="H2" s="546" t="s">
        <v>837</v>
      </c>
      <c r="I2" s="546" t="s">
        <v>688</v>
      </c>
      <c r="J2" s="546" t="s">
        <v>650</v>
      </c>
      <c r="K2" s="526" t="s">
        <v>846</v>
      </c>
      <c r="L2" s="527" t="s">
        <v>854</v>
      </c>
      <c r="M2" s="70"/>
    </row>
    <row r="3" spans="1:13" s="292" customFormat="1" ht="17.25" customHeight="1">
      <c r="A3" s="626" t="s">
        <v>322</v>
      </c>
      <c r="B3" s="636">
        <v>12759</v>
      </c>
      <c r="C3" s="637">
        <v>12858</v>
      </c>
      <c r="D3" s="638">
        <v>13110</v>
      </c>
      <c r="E3" s="529">
        <v>13478</v>
      </c>
      <c r="F3" s="529">
        <v>13944</v>
      </c>
      <c r="G3" s="639" t="s">
        <v>323</v>
      </c>
      <c r="H3" s="640">
        <v>2570</v>
      </c>
      <c r="I3" s="638">
        <v>2680</v>
      </c>
      <c r="J3" s="641">
        <v>2933</v>
      </c>
      <c r="K3" s="529">
        <v>3251</v>
      </c>
      <c r="L3" s="529">
        <v>3403</v>
      </c>
    </row>
    <row r="4" spans="1:13" ht="15.75" customHeight="1">
      <c r="A4" s="234" t="s">
        <v>131</v>
      </c>
      <c r="B4" s="256">
        <v>2703</v>
      </c>
      <c r="C4" s="256">
        <v>2670</v>
      </c>
      <c r="D4" s="530">
        <v>2751</v>
      </c>
      <c r="E4" s="530">
        <v>2927</v>
      </c>
      <c r="F4" s="547">
        <v>2923</v>
      </c>
      <c r="G4" s="548" t="s">
        <v>180</v>
      </c>
      <c r="H4" s="532">
        <v>698</v>
      </c>
      <c r="I4" s="532">
        <v>751</v>
      </c>
      <c r="J4" s="532">
        <v>819</v>
      </c>
      <c r="K4" s="532">
        <v>982</v>
      </c>
      <c r="L4" s="550">
        <v>923</v>
      </c>
    </row>
    <row r="5" spans="1:13" ht="15.75" customHeight="1">
      <c r="A5" s="234" t="s">
        <v>133</v>
      </c>
      <c r="B5" s="256">
        <v>2444</v>
      </c>
      <c r="C5" s="256">
        <v>2692</v>
      </c>
      <c r="D5" s="530">
        <v>2662</v>
      </c>
      <c r="E5" s="530">
        <v>2737</v>
      </c>
      <c r="F5" s="547">
        <v>2936</v>
      </c>
      <c r="G5" s="548" t="s">
        <v>181</v>
      </c>
      <c r="H5" s="532">
        <v>607</v>
      </c>
      <c r="I5" s="532">
        <v>618</v>
      </c>
      <c r="J5" s="532">
        <v>719</v>
      </c>
      <c r="K5" s="532">
        <v>720</v>
      </c>
      <c r="L5" s="550">
        <v>849</v>
      </c>
    </row>
    <row r="6" spans="1:13" ht="15.75" customHeight="1">
      <c r="A6" s="234" t="s">
        <v>135</v>
      </c>
      <c r="B6" s="256">
        <v>2516</v>
      </c>
      <c r="C6" s="256">
        <v>2435</v>
      </c>
      <c r="D6" s="530">
        <v>2711</v>
      </c>
      <c r="E6" s="530">
        <v>2673</v>
      </c>
      <c r="F6" s="547">
        <v>2714</v>
      </c>
      <c r="G6" s="548" t="s">
        <v>182</v>
      </c>
      <c r="H6" s="532">
        <v>526</v>
      </c>
      <c r="I6" s="532">
        <v>518</v>
      </c>
      <c r="J6" s="532">
        <v>575</v>
      </c>
      <c r="K6" s="532">
        <v>650</v>
      </c>
      <c r="L6" s="550">
        <v>632</v>
      </c>
    </row>
    <row r="7" spans="1:13" ht="15.75" customHeight="1">
      <c r="A7" s="234" t="s">
        <v>137</v>
      </c>
      <c r="B7" s="256">
        <v>2555</v>
      </c>
      <c r="C7" s="256">
        <v>2507</v>
      </c>
      <c r="D7" s="530">
        <v>2448</v>
      </c>
      <c r="E7" s="530">
        <v>2720</v>
      </c>
      <c r="F7" s="547">
        <v>2649</v>
      </c>
      <c r="G7" s="548" t="s">
        <v>183</v>
      </c>
      <c r="H7" s="532">
        <v>413</v>
      </c>
      <c r="I7" s="532">
        <v>454</v>
      </c>
      <c r="J7" s="532">
        <v>443</v>
      </c>
      <c r="K7" s="532">
        <v>519</v>
      </c>
      <c r="L7" s="550">
        <v>557</v>
      </c>
    </row>
    <row r="8" spans="1:13" ht="15.75" customHeight="1">
      <c r="A8" s="234" t="s">
        <v>139</v>
      </c>
      <c r="B8" s="256">
        <v>2541</v>
      </c>
      <c r="C8" s="256">
        <v>2554</v>
      </c>
      <c r="D8" s="530">
        <v>2538</v>
      </c>
      <c r="E8" s="530">
        <v>2421</v>
      </c>
      <c r="F8" s="547">
        <v>2722</v>
      </c>
      <c r="G8" s="548" t="s">
        <v>184</v>
      </c>
      <c r="H8" s="532">
        <v>326</v>
      </c>
      <c r="I8" s="532">
        <v>339</v>
      </c>
      <c r="J8" s="532">
        <v>377</v>
      </c>
      <c r="K8" s="532">
        <v>380</v>
      </c>
      <c r="L8" s="550">
        <v>442</v>
      </c>
    </row>
    <row r="9" spans="1:13" ht="9" customHeight="1">
      <c r="A9" s="234"/>
      <c r="B9" s="290"/>
      <c r="C9" s="256"/>
      <c r="D9" s="530"/>
      <c r="E9" s="547"/>
      <c r="F9" s="547"/>
      <c r="G9" s="551"/>
      <c r="H9" s="549"/>
      <c r="I9" s="532"/>
      <c r="J9" s="532"/>
      <c r="K9" s="550"/>
      <c r="L9" s="550"/>
    </row>
    <row r="10" spans="1:13" s="292" customFormat="1" ht="17.25" customHeight="1">
      <c r="A10" s="626" t="s">
        <v>324</v>
      </c>
      <c r="B10" s="636">
        <v>15787</v>
      </c>
      <c r="C10" s="637">
        <v>14388</v>
      </c>
      <c r="D10" s="529">
        <v>13647</v>
      </c>
      <c r="E10" s="529">
        <v>13111</v>
      </c>
      <c r="F10" s="529">
        <v>12586</v>
      </c>
      <c r="G10" s="639" t="s">
        <v>325</v>
      </c>
      <c r="H10" s="640">
        <v>680</v>
      </c>
      <c r="I10" s="638">
        <v>777</v>
      </c>
      <c r="J10" s="529">
        <v>796</v>
      </c>
      <c r="K10" s="529">
        <v>857</v>
      </c>
      <c r="L10" s="529">
        <v>909</v>
      </c>
    </row>
    <row r="11" spans="1:13" ht="15.75" customHeight="1">
      <c r="A11" s="234" t="s">
        <v>141</v>
      </c>
      <c r="B11" s="256">
        <v>2747</v>
      </c>
      <c r="C11" s="256">
        <v>2518</v>
      </c>
      <c r="D11" s="530">
        <v>2519</v>
      </c>
      <c r="E11" s="530">
        <v>2539</v>
      </c>
      <c r="F11" s="547">
        <v>2390</v>
      </c>
      <c r="G11" s="548" t="s">
        <v>185</v>
      </c>
      <c r="H11" s="532">
        <v>237</v>
      </c>
      <c r="I11" s="532">
        <v>272</v>
      </c>
      <c r="J11" s="532">
        <v>267</v>
      </c>
      <c r="K11" s="532">
        <v>306</v>
      </c>
      <c r="L11" s="550">
        <v>308</v>
      </c>
    </row>
    <row r="12" spans="1:13" ht="15.75" customHeight="1">
      <c r="A12" s="234" t="s">
        <v>143</v>
      </c>
      <c r="B12" s="256">
        <v>2910</v>
      </c>
      <c r="C12" s="256">
        <v>2731</v>
      </c>
      <c r="D12" s="530">
        <v>2497</v>
      </c>
      <c r="E12" s="530">
        <v>2517</v>
      </c>
      <c r="F12" s="547">
        <v>2534</v>
      </c>
      <c r="G12" s="548" t="s">
        <v>186</v>
      </c>
      <c r="H12" s="532">
        <v>172</v>
      </c>
      <c r="I12" s="532">
        <v>188</v>
      </c>
      <c r="J12" s="532">
        <v>197</v>
      </c>
      <c r="K12" s="532">
        <v>212</v>
      </c>
      <c r="L12" s="550">
        <v>238</v>
      </c>
    </row>
    <row r="13" spans="1:13" ht="15.75" customHeight="1">
      <c r="A13" s="234" t="s">
        <v>145</v>
      </c>
      <c r="B13" s="256">
        <v>3109</v>
      </c>
      <c r="C13" s="256">
        <v>2867</v>
      </c>
      <c r="D13" s="530">
        <v>2714</v>
      </c>
      <c r="E13" s="530">
        <v>2485</v>
      </c>
      <c r="F13" s="547">
        <v>2501</v>
      </c>
      <c r="G13" s="548" t="s">
        <v>187</v>
      </c>
      <c r="H13" s="532">
        <v>129</v>
      </c>
      <c r="I13" s="532">
        <v>143</v>
      </c>
      <c r="J13" s="532">
        <v>137</v>
      </c>
      <c r="K13" s="532">
        <v>153</v>
      </c>
      <c r="L13" s="550">
        <v>167</v>
      </c>
    </row>
    <row r="14" spans="1:13" ht="15.75" customHeight="1">
      <c r="A14" s="234" t="s">
        <v>147</v>
      </c>
      <c r="B14" s="256">
        <v>3227</v>
      </c>
      <c r="C14" s="256">
        <v>3076</v>
      </c>
      <c r="D14" s="530">
        <v>2875</v>
      </c>
      <c r="E14" s="530">
        <v>2700</v>
      </c>
      <c r="F14" s="547">
        <v>2468</v>
      </c>
      <c r="G14" s="548" t="s">
        <v>188</v>
      </c>
      <c r="H14" s="532">
        <v>91</v>
      </c>
      <c r="I14" s="532">
        <v>105</v>
      </c>
      <c r="J14" s="532">
        <v>104</v>
      </c>
      <c r="K14" s="532">
        <v>106</v>
      </c>
      <c r="L14" s="550">
        <v>120</v>
      </c>
    </row>
    <row r="15" spans="1:13" ht="15.75" customHeight="1">
      <c r="A15" s="234" t="s">
        <v>149</v>
      </c>
      <c r="B15" s="256">
        <v>3794</v>
      </c>
      <c r="C15" s="256">
        <v>3196</v>
      </c>
      <c r="D15" s="530">
        <v>3042</v>
      </c>
      <c r="E15" s="530">
        <v>2870</v>
      </c>
      <c r="F15" s="547">
        <v>2693</v>
      </c>
      <c r="G15" s="548" t="s">
        <v>189</v>
      </c>
      <c r="H15" s="532">
        <v>51</v>
      </c>
      <c r="I15" s="532">
        <v>69</v>
      </c>
      <c r="J15" s="532">
        <v>91</v>
      </c>
      <c r="K15" s="532">
        <v>80</v>
      </c>
      <c r="L15" s="550">
        <v>76</v>
      </c>
    </row>
    <row r="16" spans="1:13" ht="9" customHeight="1">
      <c r="A16" s="234"/>
      <c r="B16" s="290"/>
      <c r="C16" s="256"/>
      <c r="D16" s="530"/>
      <c r="E16" s="547"/>
      <c r="F16" s="547"/>
      <c r="G16" s="536"/>
      <c r="H16" s="549"/>
      <c r="I16" s="532"/>
      <c r="J16" s="532"/>
      <c r="K16" s="550"/>
      <c r="L16" s="550"/>
    </row>
    <row r="17" spans="1:12" s="292" customFormat="1" ht="17.25" customHeight="1">
      <c r="A17" s="626" t="s">
        <v>326</v>
      </c>
      <c r="B17" s="636">
        <v>15276</v>
      </c>
      <c r="C17" s="637">
        <v>16060</v>
      </c>
      <c r="D17" s="529">
        <v>16832</v>
      </c>
      <c r="E17" s="529">
        <v>17064</v>
      </c>
      <c r="F17" s="529">
        <v>16191</v>
      </c>
      <c r="G17" s="642" t="s">
        <v>327</v>
      </c>
      <c r="H17" s="640">
        <v>70</v>
      </c>
      <c r="I17" s="640">
        <v>87</v>
      </c>
      <c r="J17" s="630">
        <v>122</v>
      </c>
      <c r="K17" s="630">
        <v>150</v>
      </c>
      <c r="L17" s="630">
        <v>163</v>
      </c>
    </row>
    <row r="18" spans="1:12" ht="15.75" customHeight="1">
      <c r="A18" s="234" t="s">
        <v>151</v>
      </c>
      <c r="B18" s="256">
        <v>3714</v>
      </c>
      <c r="C18" s="256">
        <v>3752</v>
      </c>
      <c r="D18" s="530">
        <v>3218</v>
      </c>
      <c r="E18" s="530">
        <v>3013</v>
      </c>
      <c r="F18" s="547">
        <v>2842</v>
      </c>
      <c r="G18" s="639" t="s">
        <v>313</v>
      </c>
      <c r="H18" s="640">
        <v>770</v>
      </c>
      <c r="I18" s="640">
        <v>770</v>
      </c>
      <c r="J18" s="630">
        <v>1994</v>
      </c>
      <c r="K18" s="630">
        <v>1994</v>
      </c>
      <c r="L18" s="630">
        <v>1994</v>
      </c>
    </row>
    <row r="19" spans="1:12" ht="15.75" customHeight="1">
      <c r="A19" s="234" t="s">
        <v>153</v>
      </c>
      <c r="B19" s="256">
        <v>3699</v>
      </c>
      <c r="C19" s="256">
        <v>3662</v>
      </c>
      <c r="D19" s="530">
        <v>3733</v>
      </c>
      <c r="E19" s="530">
        <v>3174</v>
      </c>
      <c r="F19" s="547">
        <v>2988</v>
      </c>
      <c r="G19" s="639" t="s">
        <v>191</v>
      </c>
      <c r="H19" s="640">
        <v>242079</v>
      </c>
      <c r="I19" s="640">
        <v>242012</v>
      </c>
      <c r="J19" s="630">
        <v>242470</v>
      </c>
      <c r="K19" s="630">
        <v>243835</v>
      </c>
      <c r="L19" s="630">
        <v>244359</v>
      </c>
    </row>
    <row r="20" spans="1:12" ht="15.75" customHeight="1">
      <c r="A20" s="234" t="s">
        <v>155</v>
      </c>
      <c r="B20" s="256">
        <v>2668</v>
      </c>
      <c r="C20" s="256">
        <v>3654</v>
      </c>
      <c r="D20" s="530">
        <v>3633</v>
      </c>
      <c r="E20" s="530">
        <v>3696</v>
      </c>
      <c r="F20" s="547">
        <v>3142</v>
      </c>
      <c r="G20" s="536"/>
      <c r="H20" s="552"/>
      <c r="I20" s="552"/>
      <c r="J20" s="553"/>
      <c r="K20" s="554"/>
      <c r="L20" s="555"/>
    </row>
    <row r="21" spans="1:12" ht="15.75" customHeight="1">
      <c r="A21" s="234" t="s">
        <v>157</v>
      </c>
      <c r="B21" s="256">
        <v>2373</v>
      </c>
      <c r="C21" s="256">
        <v>2640</v>
      </c>
      <c r="D21" s="530">
        <v>3627</v>
      </c>
      <c r="E21" s="530">
        <v>3594</v>
      </c>
      <c r="F21" s="547">
        <v>3649</v>
      </c>
      <c r="G21" s="536"/>
      <c r="H21" s="552"/>
      <c r="I21" s="552"/>
      <c r="J21" s="553"/>
      <c r="K21" s="554"/>
      <c r="L21" s="555"/>
    </row>
    <row r="22" spans="1:12" ht="15.75" customHeight="1">
      <c r="A22" s="234" t="s">
        <v>159</v>
      </c>
      <c r="B22" s="256">
        <v>2822</v>
      </c>
      <c r="C22" s="256">
        <v>2352</v>
      </c>
      <c r="D22" s="530">
        <v>2621</v>
      </c>
      <c r="E22" s="530">
        <v>3587</v>
      </c>
      <c r="F22" s="547">
        <v>3570</v>
      </c>
      <c r="G22" s="536"/>
      <c r="H22" s="552"/>
      <c r="I22" s="552"/>
      <c r="J22" s="553"/>
      <c r="K22" s="554"/>
      <c r="L22" s="555"/>
    </row>
    <row r="23" spans="1:12" ht="9" customHeight="1">
      <c r="A23" s="236"/>
      <c r="B23" s="290"/>
      <c r="C23" s="346"/>
      <c r="D23" s="556"/>
      <c r="E23" s="557"/>
      <c r="F23" s="557"/>
      <c r="G23" s="536"/>
      <c r="H23" s="552"/>
      <c r="I23" s="552"/>
      <c r="J23" s="553"/>
      <c r="K23" s="554"/>
      <c r="L23" s="555"/>
    </row>
    <row r="24" spans="1:12" s="292" customFormat="1" ht="17.25" customHeight="1">
      <c r="A24" s="626" t="s">
        <v>469</v>
      </c>
      <c r="B24" s="636">
        <v>13547</v>
      </c>
      <c r="C24" s="637">
        <v>13985</v>
      </c>
      <c r="D24" s="529">
        <v>13454</v>
      </c>
      <c r="E24" s="529">
        <v>13084</v>
      </c>
      <c r="F24" s="529">
        <v>13645</v>
      </c>
      <c r="G24" s="558"/>
      <c r="H24" s="559"/>
      <c r="I24" s="559"/>
      <c r="J24" s="560"/>
      <c r="K24" s="561"/>
      <c r="L24" s="562"/>
    </row>
    <row r="25" spans="1:12" ht="15.75" customHeight="1">
      <c r="A25" s="234" t="s">
        <v>161</v>
      </c>
      <c r="B25" s="256">
        <v>2962</v>
      </c>
      <c r="C25" s="256">
        <v>2769</v>
      </c>
      <c r="D25" s="530">
        <v>2313</v>
      </c>
      <c r="E25" s="530">
        <v>2582</v>
      </c>
      <c r="F25" s="547">
        <v>3533</v>
      </c>
      <c r="G25" s="536"/>
      <c r="H25" s="552"/>
      <c r="I25" s="552"/>
      <c r="J25" s="553"/>
      <c r="K25" s="554"/>
      <c r="L25" s="555"/>
    </row>
    <row r="26" spans="1:12" ht="15.75" customHeight="1">
      <c r="A26" s="234" t="s">
        <v>163</v>
      </c>
      <c r="B26" s="256">
        <v>2896</v>
      </c>
      <c r="C26" s="256">
        <v>2931</v>
      </c>
      <c r="D26" s="530">
        <v>2715</v>
      </c>
      <c r="E26" s="530">
        <v>2269</v>
      </c>
      <c r="F26" s="547">
        <v>2531</v>
      </c>
      <c r="G26" s="536"/>
      <c r="H26" s="552"/>
      <c r="I26" s="552"/>
      <c r="J26" s="553"/>
      <c r="K26" s="554"/>
      <c r="L26" s="555"/>
    </row>
    <row r="27" spans="1:12" ht="15.75" customHeight="1">
      <c r="A27" s="234" t="s">
        <v>165</v>
      </c>
      <c r="B27" s="256">
        <v>2900</v>
      </c>
      <c r="C27" s="256">
        <v>2847</v>
      </c>
      <c r="D27" s="530">
        <v>2877</v>
      </c>
      <c r="E27" s="530">
        <v>2675</v>
      </c>
      <c r="F27" s="547">
        <v>2222</v>
      </c>
      <c r="G27" s="536"/>
      <c r="H27" s="552"/>
      <c r="I27" s="552"/>
      <c r="J27" s="553"/>
      <c r="K27" s="554"/>
      <c r="L27" s="555"/>
    </row>
    <row r="28" spans="1:12" ht="15.75" customHeight="1">
      <c r="A28" s="234" t="s">
        <v>167</v>
      </c>
      <c r="B28" s="256">
        <v>2649</v>
      </c>
      <c r="C28" s="256">
        <v>2844</v>
      </c>
      <c r="D28" s="530">
        <v>2797</v>
      </c>
      <c r="E28" s="530">
        <v>2815</v>
      </c>
      <c r="F28" s="547">
        <v>2620</v>
      </c>
      <c r="G28" s="536"/>
      <c r="H28" s="552"/>
      <c r="I28" s="552"/>
      <c r="J28" s="553"/>
      <c r="K28" s="554"/>
      <c r="L28" s="555"/>
    </row>
    <row r="29" spans="1:12" ht="15.75" customHeight="1">
      <c r="A29" s="234" t="s">
        <v>169</v>
      </c>
      <c r="B29" s="256">
        <v>2140</v>
      </c>
      <c r="C29" s="256">
        <v>2594</v>
      </c>
      <c r="D29" s="530">
        <v>2752</v>
      </c>
      <c r="E29" s="530">
        <v>2743</v>
      </c>
      <c r="F29" s="547">
        <v>2739</v>
      </c>
      <c r="G29" s="536"/>
      <c r="H29" s="552"/>
      <c r="I29" s="552"/>
      <c r="J29" s="553"/>
      <c r="K29" s="554"/>
      <c r="L29" s="555"/>
    </row>
    <row r="30" spans="1:12" ht="9" customHeight="1">
      <c r="A30" s="236"/>
      <c r="B30" s="290"/>
      <c r="C30" s="346"/>
      <c r="D30" s="556"/>
      <c r="E30" s="557"/>
      <c r="F30" s="557"/>
      <c r="G30" s="536"/>
      <c r="H30" s="552"/>
      <c r="I30" s="552"/>
      <c r="J30" s="553"/>
      <c r="K30" s="554"/>
      <c r="L30" s="555"/>
    </row>
    <row r="31" spans="1:12" s="292" customFormat="1" ht="17.25" customHeight="1">
      <c r="A31" s="643" t="s">
        <v>672</v>
      </c>
      <c r="B31" s="636">
        <v>9794</v>
      </c>
      <c r="C31" s="637">
        <v>10028</v>
      </c>
      <c r="D31" s="529">
        <v>10536</v>
      </c>
      <c r="E31" s="529">
        <v>11024</v>
      </c>
      <c r="F31" s="529">
        <v>11363</v>
      </c>
      <c r="G31" s="558"/>
      <c r="H31" s="559"/>
      <c r="I31" s="559"/>
      <c r="J31" s="560"/>
      <c r="K31" s="561"/>
      <c r="L31" s="562"/>
    </row>
    <row r="32" spans="1:12" ht="15.75" customHeight="1">
      <c r="A32" s="237" t="s">
        <v>170</v>
      </c>
      <c r="B32" s="262">
        <v>2007</v>
      </c>
      <c r="C32" s="262">
        <v>2092</v>
      </c>
      <c r="D32" s="563">
        <v>2546</v>
      </c>
      <c r="E32" s="563">
        <v>2669</v>
      </c>
      <c r="F32" s="564">
        <v>2689</v>
      </c>
      <c r="G32" s="536"/>
      <c r="H32" s="552"/>
      <c r="I32" s="552"/>
      <c r="J32" s="553"/>
      <c r="K32" s="554"/>
      <c r="L32" s="555"/>
    </row>
    <row r="33" spans="1:12" ht="15.75" customHeight="1">
      <c r="A33" s="237" t="s">
        <v>171</v>
      </c>
      <c r="B33" s="262">
        <v>2275</v>
      </c>
      <c r="C33" s="262">
        <v>1974</v>
      </c>
      <c r="D33" s="563">
        <v>2045</v>
      </c>
      <c r="E33" s="563">
        <v>2463</v>
      </c>
      <c r="F33" s="564">
        <v>2578</v>
      </c>
      <c r="G33" s="536"/>
      <c r="H33" s="552"/>
      <c r="I33" s="552"/>
      <c r="J33" s="553"/>
      <c r="K33" s="554"/>
      <c r="L33" s="555"/>
    </row>
    <row r="34" spans="1:12" ht="15.75" customHeight="1">
      <c r="A34" s="237" t="s">
        <v>172</v>
      </c>
      <c r="B34" s="262">
        <v>2003</v>
      </c>
      <c r="C34" s="262">
        <v>2202</v>
      </c>
      <c r="D34" s="563">
        <v>1932</v>
      </c>
      <c r="E34" s="563">
        <v>1991</v>
      </c>
      <c r="F34" s="564">
        <v>2381</v>
      </c>
      <c r="G34" s="536"/>
      <c r="H34" s="552"/>
      <c r="I34" s="552"/>
      <c r="J34" s="553"/>
      <c r="K34" s="554"/>
      <c r="L34" s="555"/>
    </row>
    <row r="35" spans="1:12" ht="15.75" customHeight="1">
      <c r="A35" s="237" t="s">
        <v>173</v>
      </c>
      <c r="B35" s="262">
        <v>1914</v>
      </c>
      <c r="C35" s="262">
        <v>1922</v>
      </c>
      <c r="D35" s="563">
        <v>2147</v>
      </c>
      <c r="E35" s="563">
        <v>1855</v>
      </c>
      <c r="F35" s="564">
        <v>1934</v>
      </c>
      <c r="G35" s="536"/>
      <c r="H35" s="552"/>
      <c r="I35" s="552"/>
      <c r="J35" s="553"/>
      <c r="K35" s="554"/>
      <c r="L35" s="555"/>
    </row>
    <row r="36" spans="1:12" ht="15.75" customHeight="1">
      <c r="A36" s="237" t="s">
        <v>174</v>
      </c>
      <c r="B36" s="262">
        <v>1595</v>
      </c>
      <c r="C36" s="262">
        <v>1838</v>
      </c>
      <c r="D36" s="563">
        <v>1866</v>
      </c>
      <c r="E36" s="563">
        <v>2046</v>
      </c>
      <c r="F36" s="564">
        <v>1781</v>
      </c>
      <c r="G36" s="536"/>
      <c r="H36" s="552"/>
      <c r="I36" s="552"/>
      <c r="J36" s="553"/>
      <c r="K36" s="554"/>
      <c r="L36" s="555"/>
    </row>
    <row r="37" spans="1:12" ht="9" customHeight="1">
      <c r="A37" s="237"/>
      <c r="B37" s="290"/>
      <c r="C37" s="262"/>
      <c r="D37" s="563"/>
      <c r="E37" s="564"/>
      <c r="F37" s="564"/>
      <c r="G37" s="536"/>
      <c r="H37" s="552"/>
      <c r="I37" s="552"/>
      <c r="J37" s="553"/>
      <c r="K37" s="554"/>
      <c r="L37" s="555"/>
    </row>
    <row r="38" spans="1:12" s="292" customFormat="1" ht="17.25" customHeight="1">
      <c r="A38" s="643" t="s">
        <v>470</v>
      </c>
      <c r="B38" s="636">
        <v>5736</v>
      </c>
      <c r="C38" s="637">
        <v>6065</v>
      </c>
      <c r="D38" s="529">
        <v>6697</v>
      </c>
      <c r="E38" s="529">
        <v>7032</v>
      </c>
      <c r="F38" s="529">
        <v>7519</v>
      </c>
      <c r="G38" s="558"/>
      <c r="H38" s="559"/>
      <c r="I38" s="559"/>
      <c r="J38" s="560"/>
      <c r="K38" s="561"/>
      <c r="L38" s="562"/>
    </row>
    <row r="39" spans="1:12" ht="15.75" customHeight="1">
      <c r="A39" s="237" t="s">
        <v>175</v>
      </c>
      <c r="B39" s="262">
        <v>1435</v>
      </c>
      <c r="C39" s="262">
        <v>1515</v>
      </c>
      <c r="D39" s="563">
        <v>1773</v>
      </c>
      <c r="E39" s="563">
        <v>1767</v>
      </c>
      <c r="F39" s="564">
        <v>1930</v>
      </c>
      <c r="G39" s="536"/>
      <c r="H39" s="552"/>
      <c r="I39" s="552"/>
      <c r="J39" s="553"/>
      <c r="K39" s="554"/>
      <c r="L39" s="555"/>
    </row>
    <row r="40" spans="1:12" ht="15.75" customHeight="1">
      <c r="A40" s="237" t="s">
        <v>176</v>
      </c>
      <c r="B40" s="262">
        <v>1265</v>
      </c>
      <c r="C40" s="262">
        <v>1354</v>
      </c>
      <c r="D40" s="563">
        <v>1462</v>
      </c>
      <c r="E40" s="563">
        <v>1683</v>
      </c>
      <c r="F40" s="564">
        <v>1668</v>
      </c>
      <c r="G40" s="536"/>
      <c r="H40" s="552"/>
      <c r="I40" s="552"/>
      <c r="J40" s="553"/>
      <c r="K40" s="554"/>
      <c r="L40" s="555"/>
    </row>
    <row r="41" spans="1:12" ht="15.75" customHeight="1">
      <c r="A41" s="237" t="s">
        <v>177</v>
      </c>
      <c r="B41" s="262">
        <v>1230</v>
      </c>
      <c r="C41" s="262">
        <v>1168</v>
      </c>
      <c r="D41" s="563">
        <v>1299</v>
      </c>
      <c r="E41" s="563">
        <v>1370</v>
      </c>
      <c r="F41" s="564">
        <v>1557</v>
      </c>
      <c r="G41" s="536"/>
      <c r="H41" s="552"/>
      <c r="I41" s="552"/>
      <c r="J41" s="553"/>
      <c r="K41" s="554"/>
      <c r="L41" s="555"/>
    </row>
    <row r="42" spans="1:12" ht="15.75" customHeight="1">
      <c r="A42" s="237" t="s">
        <v>178</v>
      </c>
      <c r="B42" s="262">
        <v>970</v>
      </c>
      <c r="C42" s="262">
        <v>1139</v>
      </c>
      <c r="D42" s="563">
        <v>1090</v>
      </c>
      <c r="E42" s="563">
        <v>1212</v>
      </c>
      <c r="F42" s="564">
        <v>1241</v>
      </c>
      <c r="G42" s="536"/>
      <c r="H42" s="552"/>
      <c r="I42" s="552"/>
      <c r="J42" s="553"/>
      <c r="K42" s="554"/>
      <c r="L42" s="555"/>
    </row>
    <row r="43" spans="1:12" ht="15.75" customHeight="1" thickBot="1">
      <c r="A43" s="238" t="s">
        <v>179</v>
      </c>
      <c r="B43" s="263">
        <v>836</v>
      </c>
      <c r="C43" s="263">
        <v>889</v>
      </c>
      <c r="D43" s="565">
        <v>1073</v>
      </c>
      <c r="E43" s="565">
        <v>1000</v>
      </c>
      <c r="F43" s="566">
        <v>1123</v>
      </c>
      <c r="G43" s="567"/>
      <c r="H43" s="568"/>
      <c r="I43" s="568"/>
      <c r="J43" s="568"/>
      <c r="K43" s="569"/>
      <c r="L43" s="570"/>
    </row>
    <row r="44" spans="1:12" ht="19.5" customHeight="1" thickTop="1">
      <c r="A44" s="635" t="s">
        <v>490</v>
      </c>
      <c r="E44" s="549"/>
      <c r="F44" s="542"/>
      <c r="G44" s="541"/>
      <c r="H44" s="541"/>
      <c r="I44" s="541"/>
      <c r="J44" s="541"/>
      <c r="K44" s="571"/>
      <c r="L44" s="555"/>
    </row>
    <row r="45" spans="1:12" ht="18" customHeight="1">
      <c r="A45" s="868" t="s">
        <v>311</v>
      </c>
      <c r="B45" s="869"/>
      <c r="C45" s="882" t="s">
        <v>640</v>
      </c>
      <c r="D45" s="883"/>
      <c r="E45" s="872" t="s">
        <v>663</v>
      </c>
      <c r="F45" s="873"/>
      <c r="G45" s="872" t="s">
        <v>664</v>
      </c>
      <c r="H45" s="873"/>
      <c r="I45" s="872" t="s">
        <v>856</v>
      </c>
      <c r="J45" s="873"/>
      <c r="K45" s="878" t="s">
        <v>866</v>
      </c>
      <c r="L45" s="879"/>
    </row>
    <row r="46" spans="1:12" ht="18" customHeight="1">
      <c r="A46" s="870" t="s">
        <v>306</v>
      </c>
      <c r="B46" s="871"/>
      <c r="C46" s="900">
        <v>13.2</v>
      </c>
      <c r="D46" s="901"/>
      <c r="E46" s="891">
        <v>13</v>
      </c>
      <c r="F46" s="892"/>
      <c r="G46" s="891">
        <v>12.9</v>
      </c>
      <c r="H46" s="892"/>
      <c r="I46" s="891">
        <v>12.7</v>
      </c>
      <c r="J46" s="892"/>
      <c r="K46" s="898">
        <v>12.6</v>
      </c>
      <c r="L46" s="899"/>
    </row>
    <row r="47" spans="1:12" ht="18" customHeight="1">
      <c r="A47" s="870" t="s">
        <v>307</v>
      </c>
      <c r="B47" s="871"/>
      <c r="C47" s="900">
        <v>60.5</v>
      </c>
      <c r="D47" s="901"/>
      <c r="E47" s="889">
        <v>60.4</v>
      </c>
      <c r="F47" s="890"/>
      <c r="G47" s="889">
        <v>60.1</v>
      </c>
      <c r="H47" s="890"/>
      <c r="I47" s="889">
        <v>60.1</v>
      </c>
      <c r="J47" s="890"/>
      <c r="K47" s="896">
        <v>60.3</v>
      </c>
      <c r="L47" s="897"/>
    </row>
    <row r="48" spans="1:12" ht="18" customHeight="1">
      <c r="A48" s="870" t="s">
        <v>308</v>
      </c>
      <c r="B48" s="871"/>
      <c r="C48" s="900">
        <v>26.3</v>
      </c>
      <c r="D48" s="901"/>
      <c r="E48" s="889">
        <v>26.6</v>
      </c>
      <c r="F48" s="890"/>
      <c r="G48" s="891">
        <v>27</v>
      </c>
      <c r="H48" s="892"/>
      <c r="I48" s="902">
        <v>27.1</v>
      </c>
      <c r="J48" s="903"/>
      <c r="K48" s="894">
        <v>27.1</v>
      </c>
      <c r="L48" s="895"/>
    </row>
    <row r="49" spans="1:14" s="24" customFormat="1" ht="18" customHeight="1">
      <c r="A49" s="30" t="s">
        <v>581</v>
      </c>
      <c r="C49" s="112"/>
      <c r="E49" s="295"/>
      <c r="F49" s="293"/>
      <c r="I49" s="112"/>
      <c r="J49" s="112"/>
      <c r="K49" s="298"/>
      <c r="L49" s="299"/>
      <c r="N49" s="112"/>
    </row>
    <row r="50" spans="1:14" s="24" customFormat="1" ht="18" customHeight="1">
      <c r="A50" s="205" t="s">
        <v>582</v>
      </c>
      <c r="C50" s="112"/>
      <c r="E50" s="295"/>
      <c r="F50" s="293"/>
      <c r="I50" s="112"/>
      <c r="J50" s="112"/>
      <c r="K50" s="298"/>
      <c r="L50" s="299"/>
      <c r="N50" s="112"/>
    </row>
  </sheetData>
  <mergeCells count="25">
    <mergeCell ref="A48:B48"/>
    <mergeCell ref="A45:B45"/>
    <mergeCell ref="A46:B46"/>
    <mergeCell ref="A47:B47"/>
    <mergeCell ref="I47:J47"/>
    <mergeCell ref="E45:F45"/>
    <mergeCell ref="C45:D45"/>
    <mergeCell ref="G45:H45"/>
    <mergeCell ref="C46:D46"/>
    <mergeCell ref="C47:D47"/>
    <mergeCell ref="I48:J48"/>
    <mergeCell ref="C48:D48"/>
    <mergeCell ref="E46:F46"/>
    <mergeCell ref="E47:F47"/>
    <mergeCell ref="E48:F48"/>
    <mergeCell ref="G46:H46"/>
    <mergeCell ref="G47:H47"/>
    <mergeCell ref="G48:H48"/>
    <mergeCell ref="I1:L1"/>
    <mergeCell ref="I45:J45"/>
    <mergeCell ref="I46:J46"/>
    <mergeCell ref="K48:L48"/>
    <mergeCell ref="K47:L47"/>
    <mergeCell ref="K45:L45"/>
    <mergeCell ref="K46:L46"/>
  </mergeCells>
  <phoneticPr fontId="11"/>
  <printOptions horizontalCentered="1"/>
  <pageMargins left="0.59055118110236227" right="0.59055118110236227" top="0.59055118110236227" bottom="0.70866141732283472" header="0.31496062992125984" footer="0.31496062992125984"/>
  <pageSetup paperSize="9" scale="97"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2404"/>
  <sheetViews>
    <sheetView topLeftCell="A28" zoomScale="55" zoomScaleNormal="55" workbookViewId="0">
      <selection activeCell="C50" sqref="C50:D50"/>
    </sheetView>
  </sheetViews>
  <sheetFormatPr defaultColWidth="9.875" defaultRowHeight="14.65" customHeight="1"/>
  <cols>
    <col min="1" max="1" width="10.75" style="12" customWidth="1"/>
    <col min="2" max="2" width="11.25" style="12" customWidth="1"/>
    <col min="3" max="4" width="11.25" style="69" customWidth="1"/>
    <col min="5" max="5" width="10.75" style="12" customWidth="1"/>
    <col min="6" max="8" width="11.25" style="12" customWidth="1"/>
    <col min="9" max="9" width="9.375" style="12" customWidth="1"/>
    <col min="10" max="16384" width="9.875" style="12"/>
  </cols>
  <sheetData>
    <row r="1" spans="1:8" ht="26.25" customHeight="1">
      <c r="A1" s="68" t="s">
        <v>511</v>
      </c>
    </row>
    <row r="2" spans="1:8" ht="15" customHeight="1" thickBot="1">
      <c r="A2" s="68"/>
      <c r="G2" s="915"/>
      <c r="H2" s="915"/>
    </row>
    <row r="3" spans="1:8" ht="21" customHeight="1" thickTop="1">
      <c r="A3" s="919" t="s">
        <v>190</v>
      </c>
      <c r="B3" s="916" t="s">
        <v>191</v>
      </c>
      <c r="C3" s="917"/>
      <c r="D3" s="918"/>
      <c r="E3" s="921" t="s">
        <v>190</v>
      </c>
      <c r="F3" s="916" t="s">
        <v>191</v>
      </c>
      <c r="G3" s="917"/>
      <c r="H3" s="918"/>
    </row>
    <row r="4" spans="1:8" ht="21" customHeight="1">
      <c r="A4" s="920"/>
      <c r="B4" s="245" t="s">
        <v>312</v>
      </c>
      <c r="C4" s="8" t="s">
        <v>88</v>
      </c>
      <c r="D4" s="9" t="s">
        <v>89</v>
      </c>
      <c r="E4" s="922"/>
      <c r="F4" s="245" t="s">
        <v>312</v>
      </c>
      <c r="G4" s="8" t="s">
        <v>88</v>
      </c>
      <c r="H4" s="9" t="s">
        <v>89</v>
      </c>
    </row>
    <row r="5" spans="1:8" ht="17.25" customHeight="1">
      <c r="A5" s="645" t="s">
        <v>773</v>
      </c>
      <c r="B5" s="646">
        <f>SUM(B6:B10)</f>
        <v>8584</v>
      </c>
      <c r="C5" s="647">
        <f>SUM(C6:C10)</f>
        <v>4443</v>
      </c>
      <c r="D5" s="648">
        <f>SUM(D6:D10)</f>
        <v>4141</v>
      </c>
      <c r="E5" s="649" t="s">
        <v>774</v>
      </c>
      <c r="F5" s="646">
        <f>SUM(F6:F10)</f>
        <v>11134</v>
      </c>
      <c r="G5" s="647">
        <f>SUM(G6:G10)</f>
        <v>5420</v>
      </c>
      <c r="H5" s="647">
        <f>SUM(H6:H10)</f>
        <v>5714</v>
      </c>
    </row>
    <row r="6" spans="1:8" ht="15.75" customHeight="1">
      <c r="A6" s="572" t="s">
        <v>673</v>
      </c>
      <c r="B6" s="776">
        <v>1517</v>
      </c>
      <c r="C6" s="777">
        <v>789</v>
      </c>
      <c r="D6" s="778">
        <v>728</v>
      </c>
      <c r="E6" s="573" t="s">
        <v>775</v>
      </c>
      <c r="F6" s="776">
        <v>2207</v>
      </c>
      <c r="G6" s="777">
        <v>1045</v>
      </c>
      <c r="H6" s="777">
        <v>1162</v>
      </c>
    </row>
    <row r="7" spans="1:8" ht="15.75" customHeight="1">
      <c r="A7" s="572" t="s">
        <v>776</v>
      </c>
      <c r="B7" s="776">
        <v>1706</v>
      </c>
      <c r="C7" s="777">
        <v>889</v>
      </c>
      <c r="D7" s="778">
        <v>817</v>
      </c>
      <c r="E7" s="573" t="s">
        <v>777</v>
      </c>
      <c r="F7" s="776">
        <v>2187</v>
      </c>
      <c r="G7" s="777">
        <v>1078</v>
      </c>
      <c r="H7" s="777">
        <v>1109</v>
      </c>
    </row>
    <row r="8" spans="1:8" ht="15.75" customHeight="1">
      <c r="A8" s="572" t="s">
        <v>778</v>
      </c>
      <c r="B8" s="776">
        <v>1735</v>
      </c>
      <c r="C8" s="777">
        <v>883</v>
      </c>
      <c r="D8" s="778">
        <v>852</v>
      </c>
      <c r="E8" s="573" t="s">
        <v>779</v>
      </c>
      <c r="F8" s="776">
        <v>2215</v>
      </c>
      <c r="G8" s="777">
        <v>1103</v>
      </c>
      <c r="H8" s="777">
        <v>1112</v>
      </c>
    </row>
    <row r="9" spans="1:8" ht="15.75" customHeight="1">
      <c r="A9" s="572" t="s">
        <v>780</v>
      </c>
      <c r="B9" s="776">
        <v>1752</v>
      </c>
      <c r="C9" s="777">
        <v>894</v>
      </c>
      <c r="D9" s="778">
        <v>858</v>
      </c>
      <c r="E9" s="573" t="s">
        <v>674</v>
      </c>
      <c r="F9" s="776">
        <v>2218</v>
      </c>
      <c r="G9" s="777">
        <v>1074</v>
      </c>
      <c r="H9" s="777">
        <v>1144</v>
      </c>
    </row>
    <row r="10" spans="1:8" ht="15.75" customHeight="1">
      <c r="A10" s="572" t="s">
        <v>675</v>
      </c>
      <c r="B10" s="776">
        <v>1874</v>
      </c>
      <c r="C10" s="777">
        <v>988</v>
      </c>
      <c r="D10" s="778">
        <v>886</v>
      </c>
      <c r="E10" s="573" t="s">
        <v>781</v>
      </c>
      <c r="F10" s="776">
        <v>2307</v>
      </c>
      <c r="G10" s="777">
        <v>1120</v>
      </c>
      <c r="H10" s="777">
        <v>1187</v>
      </c>
    </row>
    <row r="11" spans="1:8" ht="9" customHeight="1">
      <c r="A11" s="572"/>
      <c r="B11" s="574"/>
      <c r="C11" s="575"/>
      <c r="D11" s="576"/>
      <c r="E11" s="572"/>
      <c r="F11" s="574"/>
      <c r="G11" s="575"/>
      <c r="H11" s="575"/>
    </row>
    <row r="12" spans="1:8" ht="17.25" customHeight="1">
      <c r="A12" s="645" t="s">
        <v>782</v>
      </c>
      <c r="B12" s="650">
        <f>SUM(B13:B17)</f>
        <v>10368</v>
      </c>
      <c r="C12" s="651">
        <f>SUM(C13:C17)</f>
        <v>5275</v>
      </c>
      <c r="D12" s="652">
        <f>SUM(D13:D17)</f>
        <v>5093</v>
      </c>
      <c r="E12" s="645" t="s">
        <v>783</v>
      </c>
      <c r="F12" s="650">
        <f>SUM(F13:F17)</f>
        <v>13618</v>
      </c>
      <c r="G12" s="651">
        <f>SUM(G13:G17)</f>
        <v>6683</v>
      </c>
      <c r="H12" s="651">
        <f>SUM(H13:H17)</f>
        <v>6935</v>
      </c>
    </row>
    <row r="13" spans="1:8" ht="15.75" customHeight="1">
      <c r="A13" s="572" t="s">
        <v>784</v>
      </c>
      <c r="B13" s="776">
        <v>1992</v>
      </c>
      <c r="C13" s="777">
        <v>1030</v>
      </c>
      <c r="D13" s="778">
        <v>962</v>
      </c>
      <c r="E13" s="573" t="s">
        <v>785</v>
      </c>
      <c r="F13" s="776">
        <v>2480</v>
      </c>
      <c r="G13" s="777">
        <v>1215</v>
      </c>
      <c r="H13" s="777">
        <v>1265</v>
      </c>
    </row>
    <row r="14" spans="1:8" ht="15.75" customHeight="1">
      <c r="A14" s="572" t="s">
        <v>786</v>
      </c>
      <c r="B14" s="776">
        <v>2013</v>
      </c>
      <c r="C14" s="777">
        <v>1015</v>
      </c>
      <c r="D14" s="778">
        <v>998</v>
      </c>
      <c r="E14" s="573" t="s">
        <v>771</v>
      </c>
      <c r="F14" s="776">
        <v>2612</v>
      </c>
      <c r="G14" s="777">
        <v>1346</v>
      </c>
      <c r="H14" s="777">
        <v>1266</v>
      </c>
    </row>
    <row r="15" spans="1:8" ht="15.75" customHeight="1">
      <c r="A15" s="572" t="s">
        <v>787</v>
      </c>
      <c r="B15" s="776">
        <v>2143</v>
      </c>
      <c r="C15" s="777">
        <v>1074</v>
      </c>
      <c r="D15" s="778">
        <v>1069</v>
      </c>
      <c r="E15" s="573" t="s">
        <v>788</v>
      </c>
      <c r="F15" s="776">
        <v>2712</v>
      </c>
      <c r="G15" s="777">
        <v>1349</v>
      </c>
      <c r="H15" s="777">
        <v>1363</v>
      </c>
    </row>
    <row r="16" spans="1:8" ht="15.75" customHeight="1">
      <c r="A16" s="572" t="s">
        <v>676</v>
      </c>
      <c r="B16" s="776">
        <v>2095</v>
      </c>
      <c r="C16" s="777">
        <v>1056</v>
      </c>
      <c r="D16" s="778">
        <v>1039</v>
      </c>
      <c r="E16" s="573" t="s">
        <v>789</v>
      </c>
      <c r="F16" s="776">
        <v>2793</v>
      </c>
      <c r="G16" s="777">
        <v>1371</v>
      </c>
      <c r="H16" s="777">
        <v>1422</v>
      </c>
    </row>
    <row r="17" spans="1:8" ht="15.75" customHeight="1">
      <c r="A17" s="572" t="s">
        <v>677</v>
      </c>
      <c r="B17" s="776">
        <v>2125</v>
      </c>
      <c r="C17" s="777">
        <v>1100</v>
      </c>
      <c r="D17" s="778">
        <v>1025</v>
      </c>
      <c r="E17" s="573" t="s">
        <v>790</v>
      </c>
      <c r="F17" s="776">
        <v>3021</v>
      </c>
      <c r="G17" s="777">
        <v>1402</v>
      </c>
      <c r="H17" s="777">
        <v>1619</v>
      </c>
    </row>
    <row r="18" spans="1:8" ht="9" customHeight="1">
      <c r="A18" s="572"/>
      <c r="B18" s="574"/>
      <c r="C18" s="575"/>
      <c r="D18" s="576"/>
      <c r="E18" s="552"/>
      <c r="F18" s="577"/>
      <c r="G18" s="572"/>
      <c r="H18" s="572"/>
    </row>
    <row r="19" spans="1:8" ht="17.25" customHeight="1">
      <c r="A19" s="645" t="s">
        <v>791</v>
      </c>
      <c r="B19" s="650">
        <f>SUM(B20:B24)</f>
        <v>11277</v>
      </c>
      <c r="C19" s="651">
        <f>SUM(C20:C24)</f>
        <v>5687</v>
      </c>
      <c r="D19" s="652">
        <f>SUM(D20:D24)</f>
        <v>5590</v>
      </c>
      <c r="E19" s="645" t="s">
        <v>792</v>
      </c>
      <c r="F19" s="650">
        <f>SUM(F20:F24)</f>
        <v>16309</v>
      </c>
      <c r="G19" s="651">
        <f>SUM(G20:G24)</f>
        <v>8100</v>
      </c>
      <c r="H19" s="651">
        <f>SUM(H20:H24)</f>
        <v>8209</v>
      </c>
    </row>
    <row r="20" spans="1:8" ht="15.75" customHeight="1">
      <c r="A20" s="573" t="s">
        <v>793</v>
      </c>
      <c r="B20" s="776">
        <v>2276</v>
      </c>
      <c r="C20" s="777">
        <v>1185</v>
      </c>
      <c r="D20" s="778">
        <v>1091</v>
      </c>
      <c r="E20" s="573" t="s">
        <v>794</v>
      </c>
      <c r="F20" s="776">
        <v>3149</v>
      </c>
      <c r="G20" s="777">
        <v>1616</v>
      </c>
      <c r="H20" s="777">
        <v>1533</v>
      </c>
    </row>
    <row r="21" spans="1:8" ht="15.75" customHeight="1">
      <c r="A21" s="573" t="s">
        <v>678</v>
      </c>
      <c r="B21" s="776">
        <v>2194</v>
      </c>
      <c r="C21" s="777">
        <v>1110</v>
      </c>
      <c r="D21" s="778">
        <v>1084</v>
      </c>
      <c r="E21" s="573" t="s">
        <v>679</v>
      </c>
      <c r="F21" s="776">
        <v>3135</v>
      </c>
      <c r="G21" s="777">
        <v>1521</v>
      </c>
      <c r="H21" s="777">
        <v>1614</v>
      </c>
    </row>
    <row r="22" spans="1:8" ht="15.75" customHeight="1">
      <c r="A22" s="573" t="s">
        <v>795</v>
      </c>
      <c r="B22" s="776">
        <v>2296</v>
      </c>
      <c r="C22" s="777">
        <v>1165</v>
      </c>
      <c r="D22" s="778">
        <v>1131</v>
      </c>
      <c r="E22" s="573" t="s">
        <v>796</v>
      </c>
      <c r="F22" s="776">
        <v>3191</v>
      </c>
      <c r="G22" s="777">
        <v>1581</v>
      </c>
      <c r="H22" s="777">
        <v>1610</v>
      </c>
    </row>
    <row r="23" spans="1:8" ht="15.75" customHeight="1">
      <c r="A23" s="573" t="s">
        <v>680</v>
      </c>
      <c r="B23" s="776">
        <v>2256</v>
      </c>
      <c r="C23" s="777">
        <v>1132</v>
      </c>
      <c r="D23" s="778">
        <v>1124</v>
      </c>
      <c r="E23" s="573" t="s">
        <v>772</v>
      </c>
      <c r="F23" s="776">
        <v>3304</v>
      </c>
      <c r="G23" s="777">
        <v>1609</v>
      </c>
      <c r="H23" s="777">
        <v>1695</v>
      </c>
    </row>
    <row r="24" spans="1:8" ht="15.75" customHeight="1">
      <c r="A24" s="573" t="s">
        <v>797</v>
      </c>
      <c r="B24" s="776">
        <v>2255</v>
      </c>
      <c r="C24" s="777">
        <v>1095</v>
      </c>
      <c r="D24" s="778">
        <v>1160</v>
      </c>
      <c r="E24" s="573" t="s">
        <v>798</v>
      </c>
      <c r="F24" s="776">
        <v>3530</v>
      </c>
      <c r="G24" s="777">
        <v>1773</v>
      </c>
      <c r="H24" s="777">
        <v>1757</v>
      </c>
    </row>
    <row r="25" spans="1:8" ht="9" customHeight="1">
      <c r="A25" s="572"/>
      <c r="B25" s="578"/>
      <c r="C25" s="575"/>
      <c r="D25" s="576"/>
      <c r="E25" s="572"/>
      <c r="F25" s="574"/>
      <c r="G25" s="575"/>
      <c r="H25" s="575"/>
    </row>
    <row r="26" spans="1:8" ht="17.25" customHeight="1">
      <c r="A26" s="645" t="s">
        <v>799</v>
      </c>
      <c r="B26" s="650">
        <f>SUM(B27:B31)</f>
        <v>11317</v>
      </c>
      <c r="C26" s="651">
        <f>SUM(C27:C31)</f>
        <v>5717</v>
      </c>
      <c r="D26" s="652">
        <f>SUM(D27:D31)</f>
        <v>5600</v>
      </c>
      <c r="E26" s="645" t="s">
        <v>468</v>
      </c>
      <c r="F26" s="650">
        <f>SUM(F27:F31)</f>
        <v>19265</v>
      </c>
      <c r="G26" s="651">
        <f>SUM(G27:G31)</f>
        <v>9514</v>
      </c>
      <c r="H26" s="651">
        <f>SUM(H27:H31)</f>
        <v>9751</v>
      </c>
    </row>
    <row r="27" spans="1:8" ht="15.75" customHeight="1">
      <c r="A27" s="573" t="s">
        <v>561</v>
      </c>
      <c r="B27" s="776">
        <v>2317</v>
      </c>
      <c r="C27" s="777">
        <v>1189</v>
      </c>
      <c r="D27" s="778">
        <v>1128</v>
      </c>
      <c r="E27" s="573" t="s">
        <v>800</v>
      </c>
      <c r="F27" s="776">
        <v>3646</v>
      </c>
      <c r="G27" s="777">
        <v>1779</v>
      </c>
      <c r="H27" s="777">
        <v>1867</v>
      </c>
    </row>
    <row r="28" spans="1:8" ht="15.75" customHeight="1">
      <c r="A28" s="573" t="s">
        <v>801</v>
      </c>
      <c r="B28" s="776">
        <v>2361</v>
      </c>
      <c r="C28" s="777">
        <v>1178</v>
      </c>
      <c r="D28" s="778">
        <v>1183</v>
      </c>
      <c r="E28" s="573" t="s">
        <v>802</v>
      </c>
      <c r="F28" s="776">
        <v>3578</v>
      </c>
      <c r="G28" s="777">
        <v>1781</v>
      </c>
      <c r="H28" s="777">
        <v>1797</v>
      </c>
    </row>
    <row r="29" spans="1:8" ht="15.75" customHeight="1">
      <c r="A29" s="573" t="s">
        <v>803</v>
      </c>
      <c r="B29" s="776">
        <v>2187</v>
      </c>
      <c r="C29" s="777">
        <v>1138</v>
      </c>
      <c r="D29" s="778">
        <v>1049</v>
      </c>
      <c r="E29" s="573" t="s">
        <v>562</v>
      </c>
      <c r="F29" s="776">
        <v>3855</v>
      </c>
      <c r="G29" s="777">
        <v>1924</v>
      </c>
      <c r="H29" s="777">
        <v>1931</v>
      </c>
    </row>
    <row r="30" spans="1:8" ht="15.75" customHeight="1">
      <c r="A30" s="573" t="s">
        <v>804</v>
      </c>
      <c r="B30" s="776">
        <v>2247</v>
      </c>
      <c r="C30" s="777">
        <v>1111</v>
      </c>
      <c r="D30" s="778">
        <v>1136</v>
      </c>
      <c r="E30" s="573" t="s">
        <v>805</v>
      </c>
      <c r="F30" s="776">
        <v>3963</v>
      </c>
      <c r="G30" s="777">
        <v>1951</v>
      </c>
      <c r="H30" s="777">
        <v>2012</v>
      </c>
    </row>
    <row r="31" spans="1:8" ht="15.75" customHeight="1">
      <c r="A31" s="573" t="s">
        <v>806</v>
      </c>
      <c r="B31" s="776">
        <v>2205</v>
      </c>
      <c r="C31" s="777">
        <v>1101</v>
      </c>
      <c r="D31" s="778">
        <v>1104</v>
      </c>
      <c r="E31" s="573" t="s">
        <v>807</v>
      </c>
      <c r="F31" s="776">
        <v>4223</v>
      </c>
      <c r="G31" s="777">
        <v>2079</v>
      </c>
      <c r="H31" s="777">
        <v>2144</v>
      </c>
    </row>
    <row r="32" spans="1:8" ht="9" customHeight="1">
      <c r="A32" s="572"/>
      <c r="B32" s="574"/>
      <c r="C32" s="575"/>
      <c r="D32" s="576"/>
      <c r="E32" s="572"/>
      <c r="F32" s="574"/>
      <c r="G32" s="575"/>
      <c r="H32" s="575"/>
    </row>
    <row r="33" spans="1:8" ht="17.25" customHeight="1">
      <c r="A33" s="645" t="s">
        <v>808</v>
      </c>
      <c r="B33" s="650">
        <f>SUM(B34:B38)</f>
        <v>11340</v>
      </c>
      <c r="C33" s="651">
        <f>SUM(C34:C38)</f>
        <v>5566</v>
      </c>
      <c r="D33" s="652">
        <f>SUM(D34:D38)</f>
        <v>5774</v>
      </c>
      <c r="E33" s="645" t="s">
        <v>809</v>
      </c>
      <c r="F33" s="650">
        <f>SUM(F34:F38)</f>
        <v>21313</v>
      </c>
      <c r="G33" s="651">
        <f>SUM(G34:G38)</f>
        <v>10616</v>
      </c>
      <c r="H33" s="651">
        <f>SUM(H34:H38)</f>
        <v>10697</v>
      </c>
    </row>
    <row r="34" spans="1:8" ht="15.75" customHeight="1">
      <c r="A34" s="573" t="s">
        <v>810</v>
      </c>
      <c r="B34" s="776">
        <v>2372</v>
      </c>
      <c r="C34" s="777">
        <v>1200</v>
      </c>
      <c r="D34" s="778">
        <v>1172</v>
      </c>
      <c r="E34" s="573" t="s">
        <v>563</v>
      </c>
      <c r="F34" s="776">
        <v>4342</v>
      </c>
      <c r="G34" s="777">
        <v>2135</v>
      </c>
      <c r="H34" s="777">
        <v>2207</v>
      </c>
    </row>
    <row r="35" spans="1:8" ht="15.75" customHeight="1">
      <c r="A35" s="573" t="s">
        <v>811</v>
      </c>
      <c r="B35" s="776">
        <v>2239</v>
      </c>
      <c r="C35" s="777">
        <v>1145</v>
      </c>
      <c r="D35" s="778">
        <v>1094</v>
      </c>
      <c r="E35" s="573" t="s">
        <v>564</v>
      </c>
      <c r="F35" s="776">
        <v>4360</v>
      </c>
      <c r="G35" s="777">
        <v>2118</v>
      </c>
      <c r="H35" s="777">
        <v>2242</v>
      </c>
    </row>
    <row r="36" spans="1:8" ht="15.75" customHeight="1">
      <c r="A36" s="573" t="s">
        <v>812</v>
      </c>
      <c r="B36" s="776">
        <v>2279</v>
      </c>
      <c r="C36" s="777">
        <v>1089</v>
      </c>
      <c r="D36" s="778">
        <v>1190</v>
      </c>
      <c r="E36" s="573" t="s">
        <v>813</v>
      </c>
      <c r="F36" s="776">
        <v>4259</v>
      </c>
      <c r="G36" s="777">
        <v>2164</v>
      </c>
      <c r="H36" s="777">
        <v>2095</v>
      </c>
    </row>
    <row r="37" spans="1:8" ht="15.75" customHeight="1">
      <c r="A37" s="573" t="s">
        <v>814</v>
      </c>
      <c r="B37" s="776">
        <v>2304</v>
      </c>
      <c r="C37" s="777">
        <v>1110</v>
      </c>
      <c r="D37" s="778">
        <v>1194</v>
      </c>
      <c r="E37" s="573" t="s">
        <v>815</v>
      </c>
      <c r="F37" s="776">
        <v>4149</v>
      </c>
      <c r="G37" s="777">
        <v>2103</v>
      </c>
      <c r="H37" s="777">
        <v>2046</v>
      </c>
    </row>
    <row r="38" spans="1:8" ht="15.75" customHeight="1">
      <c r="A38" s="573" t="s">
        <v>816</v>
      </c>
      <c r="B38" s="776">
        <v>2146</v>
      </c>
      <c r="C38" s="777">
        <v>1022</v>
      </c>
      <c r="D38" s="778">
        <v>1124</v>
      </c>
      <c r="E38" s="573" t="s">
        <v>681</v>
      </c>
      <c r="F38" s="776">
        <v>4203</v>
      </c>
      <c r="G38" s="777">
        <v>2096</v>
      </c>
      <c r="H38" s="777">
        <v>2107</v>
      </c>
    </row>
    <row r="39" spans="1:8" ht="9" customHeight="1">
      <c r="A39" s="572"/>
      <c r="B39" s="574"/>
      <c r="C39" s="579"/>
      <c r="D39" s="576"/>
      <c r="E39" s="572"/>
      <c r="F39" s="574"/>
      <c r="G39" s="575"/>
      <c r="H39" s="575"/>
    </row>
    <row r="40" spans="1:8" ht="17.25" customHeight="1">
      <c r="A40" s="645" t="s">
        <v>817</v>
      </c>
      <c r="B40" s="650">
        <f>SUM(B41:B45)</f>
        <v>10436</v>
      </c>
      <c r="C40" s="651">
        <f>SUM(C41:C45)</f>
        <v>5275</v>
      </c>
      <c r="D40" s="652">
        <f>SUM(D41:D45)</f>
        <v>5161</v>
      </c>
      <c r="E40" s="645" t="s">
        <v>818</v>
      </c>
      <c r="F40" s="650">
        <f>SUM(F41:F45)</f>
        <v>18117</v>
      </c>
      <c r="G40" s="651">
        <f>SUM(G41:G45)</f>
        <v>9242</v>
      </c>
      <c r="H40" s="651">
        <f>SUM(H41:H45)</f>
        <v>8875</v>
      </c>
    </row>
    <row r="41" spans="1:8" ht="15.75" customHeight="1">
      <c r="A41" s="573" t="s">
        <v>819</v>
      </c>
      <c r="B41" s="776">
        <v>2097</v>
      </c>
      <c r="C41" s="777">
        <v>1057</v>
      </c>
      <c r="D41" s="778">
        <v>1040</v>
      </c>
      <c r="E41" s="573" t="s">
        <v>820</v>
      </c>
      <c r="F41" s="776">
        <v>3994</v>
      </c>
      <c r="G41" s="777">
        <v>2051</v>
      </c>
      <c r="H41" s="777">
        <v>1943</v>
      </c>
    </row>
    <row r="42" spans="1:8" ht="15.75" customHeight="1">
      <c r="A42" s="573" t="s">
        <v>821</v>
      </c>
      <c r="B42" s="776">
        <v>2125</v>
      </c>
      <c r="C42" s="777">
        <v>1040</v>
      </c>
      <c r="D42" s="778">
        <v>1085</v>
      </c>
      <c r="E42" s="573" t="s">
        <v>565</v>
      </c>
      <c r="F42" s="776">
        <v>4032</v>
      </c>
      <c r="G42" s="777">
        <v>2073</v>
      </c>
      <c r="H42" s="777">
        <v>1959</v>
      </c>
    </row>
    <row r="43" spans="1:8" ht="15.75" customHeight="1">
      <c r="A43" s="573" t="s">
        <v>822</v>
      </c>
      <c r="B43" s="776">
        <v>2033</v>
      </c>
      <c r="C43" s="777">
        <v>1048</v>
      </c>
      <c r="D43" s="778">
        <v>985</v>
      </c>
      <c r="E43" s="573" t="s">
        <v>823</v>
      </c>
      <c r="F43" s="776">
        <v>2829</v>
      </c>
      <c r="G43" s="777">
        <v>1418</v>
      </c>
      <c r="H43" s="777">
        <v>1411</v>
      </c>
    </row>
    <row r="44" spans="1:8" ht="15.75" customHeight="1">
      <c r="A44" s="573" t="s">
        <v>824</v>
      </c>
      <c r="B44" s="776">
        <v>2098</v>
      </c>
      <c r="C44" s="777">
        <v>1057</v>
      </c>
      <c r="D44" s="778">
        <v>1041</v>
      </c>
      <c r="E44" s="573" t="s">
        <v>825</v>
      </c>
      <c r="F44" s="776">
        <v>3791</v>
      </c>
      <c r="G44" s="777">
        <v>1919</v>
      </c>
      <c r="H44" s="777">
        <v>1872</v>
      </c>
    </row>
    <row r="45" spans="1:8" ht="15.75" customHeight="1" thickBot="1">
      <c r="A45" s="580" t="s">
        <v>682</v>
      </c>
      <c r="B45" s="779">
        <v>2083</v>
      </c>
      <c r="C45" s="780">
        <v>1073</v>
      </c>
      <c r="D45" s="781">
        <v>1010</v>
      </c>
      <c r="E45" s="580" t="s">
        <v>826</v>
      </c>
      <c r="F45" s="779">
        <v>3471</v>
      </c>
      <c r="G45" s="780">
        <v>1781</v>
      </c>
      <c r="H45" s="780">
        <v>1690</v>
      </c>
    </row>
    <row r="46" spans="1:8" ht="23.25" customHeight="1" thickTop="1">
      <c r="A46" s="644" t="s">
        <v>329</v>
      </c>
      <c r="B46" s="541"/>
      <c r="C46" s="541"/>
      <c r="D46" s="541"/>
      <c r="E46" s="541"/>
      <c r="F46" s="541"/>
      <c r="G46" s="560"/>
      <c r="H46" s="560"/>
    </row>
    <row r="47" spans="1:8" ht="15.75" customHeight="1">
      <c r="A47" s="914" t="s">
        <v>311</v>
      </c>
      <c r="B47" s="914"/>
      <c r="C47" s="913" t="s">
        <v>191</v>
      </c>
      <c r="D47" s="913"/>
      <c r="E47" s="906" t="s">
        <v>309</v>
      </c>
      <c r="F47" s="911"/>
      <c r="G47" s="906" t="s">
        <v>310</v>
      </c>
      <c r="H47" s="907"/>
    </row>
    <row r="48" spans="1:8" ht="14.65" customHeight="1">
      <c r="A48" s="912" t="s">
        <v>306</v>
      </c>
      <c r="B48" s="912"/>
      <c r="C48" s="908">
        <f>SUM(E48:H48)</f>
        <v>30229</v>
      </c>
      <c r="D48" s="908"/>
      <c r="E48" s="908">
        <v>15405</v>
      </c>
      <c r="F48" s="908"/>
      <c r="G48" s="908">
        <v>14824</v>
      </c>
      <c r="H48" s="908"/>
    </row>
    <row r="49" spans="1:10" ht="14.65" customHeight="1">
      <c r="A49" s="912" t="s">
        <v>307</v>
      </c>
      <c r="B49" s="912"/>
      <c r="C49" s="908">
        <f>SUM(E49:H49)</f>
        <v>147238</v>
      </c>
      <c r="D49" s="908"/>
      <c r="E49" s="904">
        <v>73411</v>
      </c>
      <c r="F49" s="905"/>
      <c r="G49" s="909">
        <v>73827</v>
      </c>
      <c r="H49" s="910"/>
    </row>
    <row r="50" spans="1:10" ht="14.65" customHeight="1">
      <c r="A50" s="912" t="s">
        <v>308</v>
      </c>
      <c r="B50" s="912"/>
      <c r="C50" s="904">
        <f>SUM(E50:H50)</f>
        <v>66267</v>
      </c>
      <c r="D50" s="905"/>
      <c r="E50" s="904">
        <v>28930</v>
      </c>
      <c r="F50" s="905"/>
      <c r="G50" s="904">
        <v>37337</v>
      </c>
      <c r="H50" s="905"/>
    </row>
    <row r="51" spans="1:10" ht="18" customHeight="1">
      <c r="A51" s="71" t="s">
        <v>574</v>
      </c>
      <c r="B51" s="164"/>
      <c r="C51" s="72"/>
      <c r="D51" s="72"/>
    </row>
    <row r="52" spans="1:10" ht="14.65" customHeight="1">
      <c r="A52" s="199"/>
      <c r="B52" s="261"/>
      <c r="C52" s="483"/>
      <c r="D52" s="483"/>
      <c r="E52" s="261"/>
      <c r="F52" s="261"/>
    </row>
    <row r="54" spans="1:10" ht="14.65" customHeight="1">
      <c r="B54" s="70"/>
      <c r="C54" s="264"/>
      <c r="D54" s="264"/>
      <c r="E54" s="70"/>
      <c r="F54" s="70"/>
      <c r="G54" s="479"/>
      <c r="H54" s="479"/>
      <c r="I54" s="479"/>
      <c r="J54" s="70"/>
    </row>
    <row r="55" spans="1:10" ht="14.65" customHeight="1">
      <c r="B55" s="480"/>
      <c r="C55" s="480"/>
      <c r="D55" s="480"/>
      <c r="E55" s="480"/>
      <c r="F55" s="480"/>
      <c r="G55" s="70"/>
      <c r="H55" s="70"/>
      <c r="I55" s="70"/>
      <c r="J55" s="70"/>
    </row>
    <row r="209" spans="4:4" ht="14.65" customHeight="1">
      <c r="D209" s="69" ph="1"/>
    </row>
    <row r="210" spans="4:4" ht="14.65" customHeight="1">
      <c r="D210" s="69" ph="1"/>
    </row>
    <row r="211" spans="4:4" ht="14.65" customHeight="1">
      <c r="D211" s="69" ph="1"/>
    </row>
    <row r="427" spans="4:4" ht="14.65" customHeight="1">
      <c r="D427" s="69" ph="1"/>
    </row>
    <row r="428" spans="4:4" ht="14.65" customHeight="1">
      <c r="D428" s="69" ph="1"/>
    </row>
    <row r="429" spans="4:4" ht="14.65" customHeight="1">
      <c r="D429" s="69" ph="1"/>
    </row>
    <row r="645" spans="4:4" ht="14.65" customHeight="1">
      <c r="D645" s="69" ph="1"/>
    </row>
    <row r="646" spans="4:4" ht="14.65" customHeight="1">
      <c r="D646" s="69" ph="1"/>
    </row>
    <row r="647" spans="4:4" ht="14.65" customHeight="1">
      <c r="D647" s="69" ph="1"/>
    </row>
    <row r="863" spans="4:4" ht="14.65" customHeight="1">
      <c r="D863" s="69" ph="1"/>
    </row>
    <row r="864" spans="4:4" ht="14.65" customHeight="1">
      <c r="D864" s="69" ph="1"/>
    </row>
    <row r="865" spans="4:4" ht="14.65" customHeight="1">
      <c r="D865" s="69" ph="1"/>
    </row>
    <row r="1081" spans="4:4" ht="14.65" customHeight="1">
      <c r="D1081" s="69" ph="1"/>
    </row>
    <row r="1082" spans="4:4" ht="14.65" customHeight="1">
      <c r="D1082" s="69" ph="1"/>
    </row>
    <row r="1083" spans="4:4" ht="14.65" customHeight="1">
      <c r="D1083" s="69" ph="1"/>
    </row>
    <row r="1299" spans="4:4" ht="14.65" customHeight="1">
      <c r="D1299" s="69" ph="1"/>
    </row>
    <row r="1300" spans="4:4" ht="14.65" customHeight="1">
      <c r="D1300" s="69" ph="1"/>
    </row>
    <row r="1301" spans="4:4" ht="14.65" customHeight="1">
      <c r="D1301" s="69" ph="1"/>
    </row>
    <row r="1316" spans="4:4" ht="14.65" customHeight="1">
      <c r="D1316" s="69" ph="1"/>
    </row>
    <row r="1317" spans="4:4" ht="14.65" customHeight="1">
      <c r="D1317" s="69" ph="1"/>
    </row>
    <row r="1318" spans="4:4" ht="14.65" customHeight="1">
      <c r="D1318" s="69" ph="1"/>
    </row>
    <row r="1320" spans="4:4" ht="14.65" customHeight="1">
      <c r="D1320" s="69" ph="1"/>
    </row>
    <row r="1321" spans="4:4" ht="14.65" customHeight="1">
      <c r="D1321" s="69" ph="1"/>
    </row>
    <row r="1322" spans="4:4" ht="14.65" customHeight="1">
      <c r="D1322" s="69" ph="1"/>
    </row>
    <row r="1324" spans="4:4" ht="14.65" customHeight="1">
      <c r="D1324" s="69" ph="1"/>
    </row>
    <row r="1325" spans="4:4" ht="14.65" customHeight="1">
      <c r="D1325" s="69" ph="1"/>
    </row>
    <row r="1326" spans="4:4" ht="14.65" customHeight="1">
      <c r="D1326" s="69" ph="1"/>
    </row>
    <row r="1328" spans="4:4" ht="14.65" customHeight="1">
      <c r="D1328" s="69" ph="1"/>
    </row>
    <row r="1329" spans="4:4" ht="14.65" customHeight="1">
      <c r="D1329" s="69" ph="1"/>
    </row>
    <row r="1330" spans="4:4" ht="14.65" customHeight="1">
      <c r="D1330" s="69" ph="1"/>
    </row>
    <row r="1332" spans="4:4" ht="14.65" customHeight="1">
      <c r="D1332" s="69" ph="1"/>
    </row>
    <row r="1333" spans="4:4" ht="14.65" customHeight="1">
      <c r="D1333" s="69" ph="1"/>
    </row>
    <row r="1334" spans="4:4" ht="14.65" customHeight="1">
      <c r="D1334" s="69" ph="1"/>
    </row>
    <row r="1336" spans="4:4" ht="14.65" customHeight="1">
      <c r="D1336" s="69" ph="1"/>
    </row>
    <row r="1337" spans="4:4" ht="14.65" customHeight="1">
      <c r="D1337" s="69" ph="1"/>
    </row>
    <row r="1338" spans="4:4" ht="14.65" customHeight="1">
      <c r="D1338" s="69" ph="1"/>
    </row>
    <row r="1340" spans="4:4" ht="14.65" customHeight="1">
      <c r="D1340" s="69" ph="1"/>
    </row>
    <row r="1341" spans="4:4" ht="14.65" customHeight="1">
      <c r="D1341" s="69" ph="1"/>
    </row>
    <row r="1342" spans="4:4" ht="14.65" customHeight="1">
      <c r="D1342" s="69" ph="1"/>
    </row>
    <row r="1344" spans="4:4" ht="14.65" customHeight="1">
      <c r="D1344" s="69" ph="1"/>
    </row>
    <row r="1345" spans="4:4" ht="14.65" customHeight="1">
      <c r="D1345" s="69" ph="1"/>
    </row>
    <row r="1346" spans="4:4" ht="14.65" customHeight="1">
      <c r="D1346" s="69" ph="1"/>
    </row>
    <row r="1348" spans="4:4" ht="14.65" customHeight="1">
      <c r="D1348" s="69" ph="1"/>
    </row>
    <row r="1349" spans="4:4" ht="14.65" customHeight="1">
      <c r="D1349" s="69" ph="1"/>
    </row>
    <row r="1350" spans="4:4" ht="14.65" customHeight="1">
      <c r="D1350" s="69" ph="1"/>
    </row>
    <row r="1352" spans="4:4" ht="14.65" customHeight="1">
      <c r="D1352" s="69" ph="1"/>
    </row>
    <row r="1353" spans="4:4" ht="14.65" customHeight="1">
      <c r="D1353" s="69" ph="1"/>
    </row>
    <row r="1354" spans="4:4" ht="14.65" customHeight="1">
      <c r="D1354" s="69" ph="1"/>
    </row>
    <row r="1356" spans="4:4" ht="14.65" customHeight="1">
      <c r="D1356" s="69" ph="1"/>
    </row>
    <row r="1357" spans="4:4" ht="14.65" customHeight="1">
      <c r="D1357" s="69" ph="1"/>
    </row>
    <row r="1358" spans="4:4" ht="14.65" customHeight="1">
      <c r="D1358" s="69" ph="1"/>
    </row>
    <row r="1360" spans="4:4" ht="14.65" customHeight="1">
      <c r="D1360" s="69" ph="1"/>
    </row>
    <row r="1361" spans="4:4" ht="14.65" customHeight="1">
      <c r="D1361" s="69" ph="1"/>
    </row>
    <row r="1362" spans="4:4" ht="14.65" customHeight="1">
      <c r="D1362" s="69" ph="1"/>
    </row>
    <row r="1364" spans="4:4" ht="14.65" customHeight="1">
      <c r="D1364" s="69" ph="1"/>
    </row>
    <row r="1365" spans="4:4" ht="14.65" customHeight="1">
      <c r="D1365" s="69" ph="1"/>
    </row>
    <row r="1366" spans="4:4" ht="14.65" customHeight="1">
      <c r="D1366" s="69" ph="1"/>
    </row>
    <row r="1368" spans="4:4" ht="14.65" customHeight="1">
      <c r="D1368" s="69" ph="1"/>
    </row>
    <row r="1369" spans="4:4" ht="14.65" customHeight="1">
      <c r="D1369" s="69" ph="1"/>
    </row>
    <row r="1370" spans="4:4" ht="14.65" customHeight="1">
      <c r="D1370" s="69" ph="1"/>
    </row>
    <row r="1372" spans="4:4" ht="14.65" customHeight="1">
      <c r="D1372" s="69" ph="1"/>
    </row>
    <row r="1373" spans="4:4" ht="14.65" customHeight="1">
      <c r="D1373" s="69" ph="1"/>
    </row>
    <row r="1374" spans="4:4" ht="14.65" customHeight="1">
      <c r="D1374" s="69" ph="1"/>
    </row>
    <row r="1376" spans="4:4" ht="14.65" customHeight="1">
      <c r="D1376" s="69" ph="1"/>
    </row>
    <row r="1377" spans="4:4" ht="14.65" customHeight="1">
      <c r="D1377" s="69" ph="1"/>
    </row>
    <row r="1378" spans="4:4" ht="14.65" customHeight="1">
      <c r="D1378" s="69" ph="1"/>
    </row>
    <row r="1380" spans="4:4" ht="14.65" customHeight="1">
      <c r="D1380" s="69" ph="1"/>
    </row>
    <row r="1381" spans="4:4" ht="14.65" customHeight="1">
      <c r="D1381" s="69" ph="1"/>
    </row>
    <row r="1382" spans="4:4" ht="14.65" customHeight="1">
      <c r="D1382" s="69" ph="1"/>
    </row>
    <row r="1384" spans="4:4" ht="14.65" customHeight="1">
      <c r="D1384" s="69" ph="1"/>
    </row>
    <row r="1385" spans="4:4" ht="14.65" customHeight="1">
      <c r="D1385" s="69" ph="1"/>
    </row>
    <row r="1386" spans="4:4" ht="14.65" customHeight="1">
      <c r="D1386" s="69" ph="1"/>
    </row>
    <row r="1388" spans="4:4" ht="14.65" customHeight="1">
      <c r="D1388" s="69" ph="1"/>
    </row>
    <row r="1389" spans="4:4" ht="14.65" customHeight="1">
      <c r="D1389" s="69" ph="1"/>
    </row>
    <row r="1390" spans="4:4" ht="14.65" customHeight="1">
      <c r="D1390" s="69" ph="1"/>
    </row>
    <row r="1392" spans="4:4" ht="14.65" customHeight="1">
      <c r="D1392" s="69" ph="1"/>
    </row>
    <row r="1393" spans="4:4" ht="14.65" customHeight="1">
      <c r="D1393" s="69" ph="1"/>
    </row>
    <row r="1394" spans="4:4" ht="14.65" customHeight="1">
      <c r="D1394" s="69" ph="1"/>
    </row>
    <row r="1396" spans="4:4" ht="14.65" customHeight="1">
      <c r="D1396" s="69" ph="1"/>
    </row>
    <row r="1397" spans="4:4" ht="14.65" customHeight="1">
      <c r="D1397" s="69" ph="1"/>
    </row>
    <row r="1398" spans="4:4" ht="14.65" customHeight="1">
      <c r="D1398" s="69" ph="1"/>
    </row>
    <row r="1400" spans="4:4" ht="14.65" customHeight="1">
      <c r="D1400" s="69" ph="1"/>
    </row>
    <row r="1401" spans="4:4" ht="14.65" customHeight="1">
      <c r="D1401" s="69" ph="1"/>
    </row>
    <row r="1402" spans="4:4" ht="14.65" customHeight="1">
      <c r="D1402" s="69" ph="1"/>
    </row>
    <row r="1404" spans="4:4" ht="14.65" customHeight="1">
      <c r="D1404" s="69" ph="1"/>
    </row>
    <row r="1405" spans="4:4" ht="14.65" customHeight="1">
      <c r="D1405" s="69" ph="1"/>
    </row>
    <row r="1406" spans="4:4" ht="14.65" customHeight="1">
      <c r="D1406" s="69" ph="1"/>
    </row>
    <row r="1408" spans="4:4" ht="14.65" customHeight="1">
      <c r="D1408" s="69" ph="1"/>
    </row>
    <row r="1409" spans="4:4" ht="14.65" customHeight="1">
      <c r="D1409" s="69" ph="1"/>
    </row>
    <row r="1410" spans="4:4" ht="14.65" customHeight="1">
      <c r="D1410" s="69" ph="1"/>
    </row>
    <row r="1411" spans="4:4" ht="14.65" customHeight="1">
      <c r="D1411" s="69" ph="1"/>
    </row>
    <row r="1412" spans="4:4" ht="14.65" customHeight="1">
      <c r="D1412" s="69" ph="1"/>
    </row>
    <row r="1413" spans="4:4" ht="14.65" customHeight="1">
      <c r="D1413" s="69" ph="1"/>
    </row>
    <row r="1415" spans="4:4" ht="14.65" customHeight="1">
      <c r="D1415" s="69" ph="1"/>
    </row>
    <row r="1416" spans="4:4" ht="14.65" customHeight="1">
      <c r="D1416" s="69" ph="1"/>
    </row>
    <row r="1417" spans="4:4" ht="14.65" customHeight="1">
      <c r="D1417" s="69" ph="1"/>
    </row>
    <row r="1419" spans="4:4" ht="14.65" customHeight="1">
      <c r="D1419" s="69" ph="1"/>
    </row>
    <row r="1420" spans="4:4" ht="14.65" customHeight="1">
      <c r="D1420" s="69" ph="1"/>
    </row>
    <row r="1421" spans="4:4" ht="14.65" customHeight="1">
      <c r="D1421" s="69" ph="1"/>
    </row>
    <row r="1423" spans="4:4" ht="14.65" customHeight="1">
      <c r="D1423" s="69" ph="1"/>
    </row>
    <row r="1424" spans="4:4" ht="14.65" customHeight="1">
      <c r="D1424" s="69" ph="1"/>
    </row>
    <row r="1425" spans="4:4" ht="14.65" customHeight="1">
      <c r="D1425" s="69" ph="1"/>
    </row>
    <row r="1427" spans="4:4" ht="14.65" customHeight="1">
      <c r="D1427" s="69" ph="1"/>
    </row>
    <row r="1428" spans="4:4" ht="14.65" customHeight="1">
      <c r="D1428" s="69" ph="1"/>
    </row>
    <row r="1429" spans="4:4" ht="14.65" customHeight="1">
      <c r="D1429" s="69" ph="1"/>
    </row>
    <row r="1431" spans="4:4" ht="14.65" customHeight="1">
      <c r="D1431" s="69" ph="1"/>
    </row>
    <row r="1432" spans="4:4" ht="14.65" customHeight="1">
      <c r="D1432" s="69" ph="1"/>
    </row>
    <row r="1433" spans="4:4" ht="14.65" customHeight="1">
      <c r="D1433" s="69" ph="1"/>
    </row>
    <row r="1435" spans="4:4" ht="14.65" customHeight="1">
      <c r="D1435" s="69" ph="1"/>
    </row>
    <row r="1436" spans="4:4" ht="14.65" customHeight="1">
      <c r="D1436" s="69" ph="1"/>
    </row>
    <row r="1437" spans="4:4" ht="14.65" customHeight="1">
      <c r="D1437" s="69" ph="1"/>
    </row>
    <row r="1590" spans="4:4" ht="14.65" customHeight="1">
      <c r="D1590" s="69" ph="1"/>
    </row>
    <row r="1591" spans="4:4" ht="14.65" customHeight="1">
      <c r="D1591" s="69" ph="1"/>
    </row>
    <row r="1592" spans="4:4" ht="14.65" customHeight="1">
      <c r="D1592" s="69" ph="1"/>
    </row>
    <row r="1607" spans="4:4" ht="14.65" customHeight="1">
      <c r="D1607" s="69" ph="1"/>
    </row>
    <row r="1608" spans="4:4" ht="14.65" customHeight="1">
      <c r="D1608" s="69" ph="1"/>
    </row>
    <row r="1609" spans="4:4" ht="14.65" customHeight="1">
      <c r="D1609" s="69" ph="1"/>
    </row>
    <row r="1611" spans="4:4" ht="14.65" customHeight="1">
      <c r="D1611" s="69" ph="1"/>
    </row>
    <row r="1612" spans="4:4" ht="14.65" customHeight="1">
      <c r="D1612" s="69" ph="1"/>
    </row>
    <row r="1613" spans="4:4" ht="14.65" customHeight="1">
      <c r="D1613" s="69" ph="1"/>
    </row>
    <row r="1615" spans="4:4" ht="14.65" customHeight="1">
      <c r="D1615" s="69" ph="1"/>
    </row>
    <row r="1616" spans="4:4" ht="14.65" customHeight="1">
      <c r="D1616" s="69" ph="1"/>
    </row>
    <row r="1617" spans="4:4" ht="14.65" customHeight="1">
      <c r="D1617" s="69" ph="1"/>
    </row>
    <row r="1619" spans="4:4" ht="14.65" customHeight="1">
      <c r="D1619" s="69" ph="1"/>
    </row>
    <row r="1620" spans="4:4" ht="14.65" customHeight="1">
      <c r="D1620" s="69" ph="1"/>
    </row>
    <row r="1621" spans="4:4" ht="14.65" customHeight="1">
      <c r="D1621" s="69" ph="1"/>
    </row>
    <row r="1623" spans="4:4" ht="14.65" customHeight="1">
      <c r="D1623" s="69" ph="1"/>
    </row>
    <row r="1624" spans="4:4" ht="14.65" customHeight="1">
      <c r="D1624" s="69" ph="1"/>
    </row>
    <row r="1625" spans="4:4" ht="14.65" customHeight="1">
      <c r="D1625" s="69" ph="1"/>
    </row>
    <row r="1627" spans="4:4" ht="14.65" customHeight="1">
      <c r="D1627" s="69" ph="1"/>
    </row>
    <row r="1628" spans="4:4" ht="14.65" customHeight="1">
      <c r="D1628" s="69" ph="1"/>
    </row>
    <row r="1629" spans="4:4" ht="14.65" customHeight="1">
      <c r="D1629" s="69" ph="1"/>
    </row>
    <row r="1631" spans="4:4" ht="14.65" customHeight="1">
      <c r="D1631" s="69" ph="1"/>
    </row>
    <row r="1632" spans="4:4" ht="14.65" customHeight="1">
      <c r="D1632" s="69" ph="1"/>
    </row>
    <row r="1633" spans="4:4" ht="14.65" customHeight="1">
      <c r="D1633" s="69" ph="1"/>
    </row>
    <row r="1635" spans="4:4" ht="14.65" customHeight="1">
      <c r="D1635" s="69" ph="1"/>
    </row>
    <row r="1636" spans="4:4" ht="14.65" customHeight="1">
      <c r="D1636" s="69" ph="1"/>
    </row>
    <row r="1637" spans="4:4" ht="14.65" customHeight="1">
      <c r="D1637" s="69" ph="1"/>
    </row>
    <row r="1639" spans="4:4" ht="14.65" customHeight="1">
      <c r="D1639" s="69" ph="1"/>
    </row>
    <row r="1640" spans="4:4" ht="14.65" customHeight="1">
      <c r="D1640" s="69" ph="1"/>
    </row>
    <row r="1641" spans="4:4" ht="14.65" customHeight="1">
      <c r="D1641" s="69" ph="1"/>
    </row>
    <row r="1643" spans="4:4" ht="14.65" customHeight="1">
      <c r="D1643" s="69" ph="1"/>
    </row>
    <row r="1644" spans="4:4" ht="14.65" customHeight="1">
      <c r="D1644" s="69" ph="1"/>
    </row>
    <row r="1645" spans="4:4" ht="14.65" customHeight="1">
      <c r="D1645" s="69" ph="1"/>
    </row>
    <row r="1647" spans="4:4" ht="14.65" customHeight="1">
      <c r="D1647" s="69" ph="1"/>
    </row>
    <row r="1648" spans="4:4" ht="14.65" customHeight="1">
      <c r="D1648" s="69" ph="1"/>
    </row>
    <row r="1649" spans="4:4" ht="14.65" customHeight="1">
      <c r="D1649" s="69" ph="1"/>
    </row>
    <row r="1651" spans="4:4" ht="14.65" customHeight="1">
      <c r="D1651" s="69" ph="1"/>
    </row>
    <row r="1652" spans="4:4" ht="14.65" customHeight="1">
      <c r="D1652" s="69" ph="1"/>
    </row>
    <row r="1653" spans="4:4" ht="14.65" customHeight="1">
      <c r="D1653" s="69" ph="1"/>
    </row>
    <row r="1655" spans="4:4" ht="14.65" customHeight="1">
      <c r="D1655" s="69" ph="1"/>
    </row>
    <row r="1656" spans="4:4" ht="14.65" customHeight="1">
      <c r="D1656" s="69" ph="1"/>
    </row>
    <row r="1657" spans="4:4" ht="14.65" customHeight="1">
      <c r="D1657" s="69" ph="1"/>
    </row>
    <row r="1659" spans="4:4" ht="14.65" customHeight="1">
      <c r="D1659" s="69" ph="1"/>
    </row>
    <row r="1660" spans="4:4" ht="14.65" customHeight="1">
      <c r="D1660" s="69" ph="1"/>
    </row>
    <row r="1661" spans="4:4" ht="14.65" customHeight="1">
      <c r="D1661" s="69" ph="1"/>
    </row>
    <row r="1663" spans="4:4" ht="14.65" customHeight="1">
      <c r="D1663" s="69" ph="1"/>
    </row>
    <row r="1664" spans="4:4" ht="14.65" customHeight="1">
      <c r="D1664" s="69" ph="1"/>
    </row>
    <row r="1665" spans="4:4" ht="14.65" customHeight="1">
      <c r="D1665" s="69" ph="1"/>
    </row>
    <row r="1667" spans="4:4" ht="14.65" customHeight="1">
      <c r="D1667" s="69" ph="1"/>
    </row>
    <row r="1668" spans="4:4" ht="14.65" customHeight="1">
      <c r="D1668" s="69" ph="1"/>
    </row>
    <row r="1669" spans="4:4" ht="14.65" customHeight="1">
      <c r="D1669" s="69" ph="1"/>
    </row>
    <row r="1671" spans="4:4" ht="14.65" customHeight="1">
      <c r="D1671" s="69" ph="1"/>
    </row>
    <row r="1672" spans="4:4" ht="14.65" customHeight="1">
      <c r="D1672" s="69" ph="1"/>
    </row>
    <row r="1673" spans="4:4" ht="14.65" customHeight="1">
      <c r="D1673" s="69" ph="1"/>
    </row>
    <row r="1675" spans="4:4" ht="14.65" customHeight="1">
      <c r="D1675" s="69" ph="1"/>
    </row>
    <row r="1676" spans="4:4" ht="14.65" customHeight="1">
      <c r="D1676" s="69" ph="1"/>
    </row>
    <row r="1677" spans="4:4" ht="14.65" customHeight="1">
      <c r="D1677" s="69" ph="1"/>
    </row>
    <row r="1679" spans="4:4" ht="14.65" customHeight="1">
      <c r="D1679" s="69" ph="1"/>
    </row>
    <row r="1680" spans="4:4" ht="14.65" customHeight="1">
      <c r="D1680" s="69" ph="1"/>
    </row>
    <row r="1681" spans="4:4" ht="14.65" customHeight="1">
      <c r="D1681" s="69" ph="1"/>
    </row>
    <row r="1683" spans="4:4" ht="14.65" customHeight="1">
      <c r="D1683" s="69" ph="1"/>
    </row>
    <row r="1684" spans="4:4" ht="14.65" customHeight="1">
      <c r="D1684" s="69" ph="1"/>
    </row>
    <row r="1685" spans="4:4" ht="14.65" customHeight="1">
      <c r="D1685" s="69" ph="1"/>
    </row>
    <row r="1687" spans="4:4" ht="14.65" customHeight="1">
      <c r="D1687" s="69" ph="1"/>
    </row>
    <row r="1688" spans="4:4" ht="14.65" customHeight="1">
      <c r="D1688" s="69" ph="1"/>
    </row>
    <row r="1689" spans="4:4" ht="14.65" customHeight="1">
      <c r="D1689" s="69" ph="1"/>
    </row>
    <row r="1691" spans="4:4" ht="14.65" customHeight="1">
      <c r="D1691" s="69" ph="1"/>
    </row>
    <row r="1692" spans="4:4" ht="14.65" customHeight="1">
      <c r="D1692" s="69" ph="1"/>
    </row>
    <row r="1693" spans="4:4" ht="14.65" customHeight="1">
      <c r="D1693" s="69" ph="1"/>
    </row>
    <row r="1695" spans="4:4" ht="14.65" customHeight="1">
      <c r="D1695" s="69" ph="1"/>
    </row>
    <row r="1696" spans="4:4" ht="14.65" customHeight="1">
      <c r="D1696" s="69" ph="1"/>
    </row>
    <row r="1697" spans="4:4" ht="14.65" customHeight="1">
      <c r="D1697" s="69" ph="1"/>
    </row>
    <row r="1699" spans="4:4" ht="14.65" customHeight="1">
      <c r="D1699" s="69" ph="1"/>
    </row>
    <row r="1700" spans="4:4" ht="14.65" customHeight="1">
      <c r="D1700" s="69" ph="1"/>
    </row>
    <row r="1701" spans="4:4" ht="14.65" customHeight="1">
      <c r="D1701" s="69" ph="1"/>
    </row>
    <row r="1702" spans="4:4" ht="14.65" customHeight="1">
      <c r="D1702" s="69" ph="1"/>
    </row>
    <row r="1703" spans="4:4" ht="14.65" customHeight="1">
      <c r="D1703" s="69" ph="1"/>
    </row>
    <row r="1704" spans="4:4" ht="14.65" customHeight="1">
      <c r="D1704" s="69" ph="1"/>
    </row>
    <row r="1706" spans="4:4" ht="14.65" customHeight="1">
      <c r="D1706" s="69" ph="1"/>
    </row>
    <row r="1707" spans="4:4" ht="14.65" customHeight="1">
      <c r="D1707" s="69" ph="1"/>
    </row>
    <row r="1708" spans="4:4" ht="14.65" customHeight="1">
      <c r="D1708" s="69" ph="1"/>
    </row>
    <row r="1710" spans="4:4" ht="14.65" customHeight="1">
      <c r="D1710" s="69" ph="1"/>
    </row>
    <row r="1711" spans="4:4" ht="14.65" customHeight="1">
      <c r="D1711" s="69" ph="1"/>
    </row>
    <row r="1712" spans="4:4" ht="14.65" customHeight="1">
      <c r="D1712" s="69" ph="1"/>
    </row>
    <row r="1714" spans="4:4" ht="14.65" customHeight="1">
      <c r="D1714" s="69" ph="1"/>
    </row>
    <row r="1715" spans="4:4" ht="14.65" customHeight="1">
      <c r="D1715" s="69" ph="1"/>
    </row>
    <row r="1716" spans="4:4" ht="14.65" customHeight="1">
      <c r="D1716" s="69" ph="1"/>
    </row>
    <row r="1718" spans="4:4" ht="14.65" customHeight="1">
      <c r="D1718" s="69" ph="1"/>
    </row>
    <row r="1719" spans="4:4" ht="14.65" customHeight="1">
      <c r="D1719" s="69" ph="1"/>
    </row>
    <row r="1720" spans="4:4" ht="14.65" customHeight="1">
      <c r="D1720" s="69" ph="1"/>
    </row>
    <row r="1722" spans="4:4" ht="14.65" customHeight="1">
      <c r="D1722" s="69" ph="1"/>
    </row>
    <row r="1723" spans="4:4" ht="14.65" customHeight="1">
      <c r="D1723" s="69" ph="1"/>
    </row>
    <row r="1724" spans="4:4" ht="14.65" customHeight="1">
      <c r="D1724" s="69" ph="1"/>
    </row>
    <row r="1726" spans="4:4" ht="14.65" customHeight="1">
      <c r="D1726" s="69" ph="1"/>
    </row>
    <row r="1727" spans="4:4" ht="14.65" customHeight="1">
      <c r="D1727" s="69" ph="1"/>
    </row>
    <row r="1728" spans="4:4" ht="14.65" customHeight="1">
      <c r="D1728" s="69" ph="1"/>
    </row>
    <row r="1881" spans="4:4" ht="14.65" customHeight="1">
      <c r="D1881" s="69" ph="1"/>
    </row>
    <row r="1882" spans="4:4" ht="14.65" customHeight="1">
      <c r="D1882" s="69" ph="1"/>
    </row>
    <row r="1883" spans="4:4" ht="14.65" customHeight="1">
      <c r="D1883" s="69" ph="1"/>
    </row>
    <row r="1898" spans="4:4" ht="14.65" customHeight="1">
      <c r="D1898" s="69" ph="1"/>
    </row>
    <row r="1899" spans="4:4" ht="14.65" customHeight="1">
      <c r="D1899" s="69" ph="1"/>
    </row>
    <row r="1900" spans="4:4" ht="14.65" customHeight="1">
      <c r="D1900" s="69" ph="1"/>
    </row>
    <row r="1902" spans="4:4" ht="14.65" customHeight="1">
      <c r="D1902" s="69" ph="1"/>
    </row>
    <row r="1903" spans="4:4" ht="14.65" customHeight="1">
      <c r="D1903" s="69" ph="1"/>
    </row>
    <row r="1904" spans="4:4" ht="14.65" customHeight="1">
      <c r="D1904" s="69" ph="1"/>
    </row>
    <row r="1906" spans="4:4" ht="14.65" customHeight="1">
      <c r="D1906" s="69" ph="1"/>
    </row>
    <row r="1907" spans="4:4" ht="14.65" customHeight="1">
      <c r="D1907" s="69" ph="1"/>
    </row>
    <row r="1908" spans="4:4" ht="14.65" customHeight="1">
      <c r="D1908" s="69" ph="1"/>
    </row>
    <row r="1910" spans="4:4" ht="14.65" customHeight="1">
      <c r="D1910" s="69" ph="1"/>
    </row>
    <row r="1911" spans="4:4" ht="14.65" customHeight="1">
      <c r="D1911" s="69" ph="1"/>
    </row>
    <row r="1912" spans="4:4" ht="14.65" customHeight="1">
      <c r="D1912" s="69" ph="1"/>
    </row>
    <row r="1914" spans="4:4" ht="14.65" customHeight="1">
      <c r="D1914" s="69" ph="1"/>
    </row>
    <row r="1915" spans="4:4" ht="14.65" customHeight="1">
      <c r="D1915" s="69" ph="1"/>
    </row>
    <row r="1916" spans="4:4" ht="14.65" customHeight="1">
      <c r="D1916" s="69" ph="1"/>
    </row>
    <row r="1918" spans="4:4" ht="14.65" customHeight="1">
      <c r="D1918" s="69" ph="1"/>
    </row>
    <row r="1919" spans="4:4" ht="14.65" customHeight="1">
      <c r="D1919" s="69" ph="1"/>
    </row>
    <row r="1920" spans="4:4" ht="14.65" customHeight="1">
      <c r="D1920" s="69" ph="1"/>
    </row>
    <row r="1922" spans="4:4" ht="14.65" customHeight="1">
      <c r="D1922" s="69" ph="1"/>
    </row>
    <row r="1923" spans="4:4" ht="14.65" customHeight="1">
      <c r="D1923" s="69" ph="1"/>
    </row>
    <row r="1924" spans="4:4" ht="14.65" customHeight="1">
      <c r="D1924" s="69" ph="1"/>
    </row>
    <row r="1926" spans="4:4" ht="14.65" customHeight="1">
      <c r="D1926" s="69" ph="1"/>
    </row>
    <row r="1927" spans="4:4" ht="14.65" customHeight="1">
      <c r="D1927" s="69" ph="1"/>
    </row>
    <row r="1928" spans="4:4" ht="14.65" customHeight="1">
      <c r="D1928" s="69" ph="1"/>
    </row>
    <row r="1930" spans="4:4" ht="14.65" customHeight="1">
      <c r="D1930" s="69" ph="1"/>
    </row>
    <row r="1931" spans="4:4" ht="14.65" customHeight="1">
      <c r="D1931" s="69" ph="1"/>
    </row>
    <row r="1932" spans="4:4" ht="14.65" customHeight="1">
      <c r="D1932" s="69" ph="1"/>
    </row>
    <row r="1934" spans="4:4" ht="14.65" customHeight="1">
      <c r="D1934" s="69" ph="1"/>
    </row>
    <row r="1935" spans="4:4" ht="14.65" customHeight="1">
      <c r="D1935" s="69" ph="1"/>
    </row>
    <row r="1936" spans="4:4" ht="14.65" customHeight="1">
      <c r="D1936" s="69" ph="1"/>
    </row>
    <row r="1938" spans="4:4" ht="14.65" customHeight="1">
      <c r="D1938" s="69" ph="1"/>
    </row>
    <row r="1939" spans="4:4" ht="14.65" customHeight="1">
      <c r="D1939" s="69" ph="1"/>
    </row>
    <row r="1940" spans="4:4" ht="14.65" customHeight="1">
      <c r="D1940" s="69" ph="1"/>
    </row>
    <row r="1942" spans="4:4" ht="14.65" customHeight="1">
      <c r="D1942" s="69" ph="1"/>
    </row>
    <row r="1943" spans="4:4" ht="14.65" customHeight="1">
      <c r="D1943" s="69" ph="1"/>
    </row>
    <row r="1944" spans="4:4" ht="14.65" customHeight="1">
      <c r="D1944" s="69" ph="1"/>
    </row>
    <row r="1946" spans="4:4" ht="14.65" customHeight="1">
      <c r="D1946" s="69" ph="1"/>
    </row>
    <row r="1947" spans="4:4" ht="14.65" customHeight="1">
      <c r="D1947" s="69" ph="1"/>
    </row>
    <row r="1948" spans="4:4" ht="14.65" customHeight="1">
      <c r="D1948" s="69" ph="1"/>
    </row>
    <row r="1950" spans="4:4" ht="14.65" customHeight="1">
      <c r="D1950" s="69" ph="1"/>
    </row>
    <row r="1951" spans="4:4" ht="14.65" customHeight="1">
      <c r="D1951" s="69" ph="1"/>
    </row>
    <row r="1952" spans="4:4" ht="14.65" customHeight="1">
      <c r="D1952" s="69" ph="1"/>
    </row>
    <row r="1954" spans="4:4" ht="14.65" customHeight="1">
      <c r="D1954" s="69" ph="1"/>
    </row>
    <row r="1955" spans="4:4" ht="14.65" customHeight="1">
      <c r="D1955" s="69" ph="1"/>
    </row>
    <row r="1956" spans="4:4" ht="14.65" customHeight="1">
      <c r="D1956" s="69" ph="1"/>
    </row>
    <row r="1958" spans="4:4" ht="14.65" customHeight="1">
      <c r="D1958" s="69" ph="1"/>
    </row>
    <row r="1959" spans="4:4" ht="14.65" customHeight="1">
      <c r="D1959" s="69" ph="1"/>
    </row>
    <row r="1960" spans="4:4" ht="14.65" customHeight="1">
      <c r="D1960" s="69" ph="1"/>
    </row>
    <row r="1962" spans="4:4" ht="14.65" customHeight="1">
      <c r="D1962" s="69" ph="1"/>
    </row>
    <row r="1963" spans="4:4" ht="14.65" customHeight="1">
      <c r="D1963" s="69" ph="1"/>
    </row>
    <row r="1964" spans="4:4" ht="14.65" customHeight="1">
      <c r="D1964" s="69" ph="1"/>
    </row>
    <row r="1966" spans="4:4" ht="14.65" customHeight="1">
      <c r="D1966" s="69" ph="1"/>
    </row>
    <row r="1967" spans="4:4" ht="14.65" customHeight="1">
      <c r="D1967" s="69" ph="1"/>
    </row>
    <row r="1968" spans="4:4" ht="14.65" customHeight="1">
      <c r="D1968" s="69" ph="1"/>
    </row>
    <row r="1970" spans="4:4" ht="14.65" customHeight="1">
      <c r="D1970" s="69" ph="1"/>
    </row>
    <row r="1971" spans="4:4" ht="14.65" customHeight="1">
      <c r="D1971" s="69" ph="1"/>
    </row>
    <row r="1972" spans="4:4" ht="14.65" customHeight="1">
      <c r="D1972" s="69" ph="1"/>
    </row>
    <row r="1974" spans="4:4" ht="14.65" customHeight="1">
      <c r="D1974" s="69" ph="1"/>
    </row>
    <row r="1975" spans="4:4" ht="14.65" customHeight="1">
      <c r="D1975" s="69" ph="1"/>
    </row>
    <row r="1976" spans="4:4" ht="14.65" customHeight="1">
      <c r="D1976" s="69" ph="1"/>
    </row>
    <row r="1978" spans="4:4" ht="14.65" customHeight="1">
      <c r="D1978" s="69" ph="1"/>
    </row>
    <row r="1979" spans="4:4" ht="14.65" customHeight="1">
      <c r="D1979" s="69" ph="1"/>
    </row>
    <row r="1980" spans="4:4" ht="14.65" customHeight="1">
      <c r="D1980" s="69" ph="1"/>
    </row>
    <row r="1982" spans="4:4" ht="14.65" customHeight="1">
      <c r="D1982" s="69" ph="1"/>
    </row>
    <row r="1983" spans="4:4" ht="14.65" customHeight="1">
      <c r="D1983" s="69" ph="1"/>
    </row>
    <row r="1984" spans="4:4" ht="14.65" customHeight="1">
      <c r="D1984" s="69" ph="1"/>
    </row>
    <row r="1986" spans="4:4" ht="14.65" customHeight="1">
      <c r="D1986" s="69" ph="1"/>
    </row>
    <row r="1987" spans="4:4" ht="14.65" customHeight="1">
      <c r="D1987" s="69" ph="1"/>
    </row>
    <row r="1988" spans="4:4" ht="14.65" customHeight="1">
      <c r="D1988" s="69" ph="1"/>
    </row>
    <row r="1990" spans="4:4" ht="14.65" customHeight="1">
      <c r="D1990" s="69" ph="1"/>
    </row>
    <row r="1991" spans="4:4" ht="14.65" customHeight="1">
      <c r="D1991" s="69" ph="1"/>
    </row>
    <row r="1992" spans="4:4" ht="14.65" customHeight="1">
      <c r="D1992" s="69" ph="1"/>
    </row>
    <row r="1993" spans="4:4" ht="14.65" customHeight="1">
      <c r="D1993" s="69" ph="1"/>
    </row>
    <row r="1994" spans="4:4" ht="14.65" customHeight="1">
      <c r="D1994" s="69" ph="1"/>
    </row>
    <row r="1995" spans="4:4" ht="14.65" customHeight="1">
      <c r="D1995" s="69" ph="1"/>
    </row>
    <row r="1997" spans="4:4" ht="14.65" customHeight="1">
      <c r="D1997" s="69" ph="1"/>
    </row>
    <row r="1998" spans="4:4" ht="14.65" customHeight="1">
      <c r="D1998" s="69" ph="1"/>
    </row>
    <row r="1999" spans="4:4" ht="14.65" customHeight="1">
      <c r="D1999" s="69" ph="1"/>
    </row>
    <row r="2001" spans="4:4" ht="14.65" customHeight="1">
      <c r="D2001" s="69" ph="1"/>
    </row>
    <row r="2002" spans="4:4" ht="14.65" customHeight="1">
      <c r="D2002" s="69" ph="1"/>
    </row>
    <row r="2003" spans="4:4" ht="14.65" customHeight="1">
      <c r="D2003" s="69" ph="1"/>
    </row>
    <row r="2005" spans="4:4" ht="14.65" customHeight="1">
      <c r="D2005" s="69" ph="1"/>
    </row>
    <row r="2006" spans="4:4" ht="14.65" customHeight="1">
      <c r="D2006" s="69" ph="1"/>
    </row>
    <row r="2007" spans="4:4" ht="14.65" customHeight="1">
      <c r="D2007" s="69" ph="1"/>
    </row>
    <row r="2009" spans="4:4" ht="14.65" customHeight="1">
      <c r="D2009" s="69" ph="1"/>
    </row>
    <row r="2010" spans="4:4" ht="14.65" customHeight="1">
      <c r="D2010" s="69" ph="1"/>
    </row>
    <row r="2011" spans="4:4" ht="14.65" customHeight="1">
      <c r="D2011" s="69" ph="1"/>
    </row>
    <row r="2013" spans="4:4" ht="14.65" customHeight="1">
      <c r="D2013" s="69" ph="1"/>
    </row>
    <row r="2014" spans="4:4" ht="14.65" customHeight="1">
      <c r="D2014" s="69" ph="1"/>
    </row>
    <row r="2015" spans="4:4" ht="14.65" customHeight="1">
      <c r="D2015" s="69" ph="1"/>
    </row>
    <row r="2017" spans="4:4" ht="14.65" customHeight="1">
      <c r="D2017" s="69" ph="1"/>
    </row>
    <row r="2018" spans="4:4" ht="14.65" customHeight="1">
      <c r="D2018" s="69" ph="1"/>
    </row>
    <row r="2019" spans="4:4" ht="14.65" customHeight="1">
      <c r="D2019" s="69" ph="1"/>
    </row>
    <row r="2172" spans="4:4" ht="14.65" customHeight="1">
      <c r="D2172" s="69" ph="1"/>
    </row>
    <row r="2173" spans="4:4" ht="14.65" customHeight="1">
      <c r="D2173" s="69" ph="1"/>
    </row>
    <row r="2174" spans="4:4" ht="14.65" customHeight="1">
      <c r="D2174" s="69" ph="1"/>
    </row>
    <row r="2189" spans="4:4" ht="14.65" customHeight="1">
      <c r="D2189" s="69" ph="1"/>
    </row>
    <row r="2190" spans="4:4" ht="14.65" customHeight="1">
      <c r="D2190" s="69" ph="1"/>
    </row>
    <row r="2191" spans="4:4" ht="14.65" customHeight="1">
      <c r="D2191" s="69" ph="1"/>
    </row>
    <row r="2193" spans="4:4" ht="14.65" customHeight="1">
      <c r="D2193" s="69" ph="1"/>
    </row>
    <row r="2194" spans="4:4" ht="14.65" customHeight="1">
      <c r="D2194" s="69" ph="1"/>
    </row>
    <row r="2195" spans="4:4" ht="14.65" customHeight="1">
      <c r="D2195" s="69" ph="1"/>
    </row>
    <row r="2197" spans="4:4" ht="14.65" customHeight="1">
      <c r="D2197" s="69" ph="1"/>
    </row>
    <row r="2198" spans="4:4" ht="14.65" customHeight="1">
      <c r="D2198" s="69" ph="1"/>
    </row>
    <row r="2199" spans="4:4" ht="14.65" customHeight="1">
      <c r="D2199" s="69" ph="1"/>
    </row>
    <row r="2201" spans="4:4" ht="14.65" customHeight="1">
      <c r="D2201" s="69" ph="1"/>
    </row>
    <row r="2202" spans="4:4" ht="14.65" customHeight="1">
      <c r="D2202" s="69" ph="1"/>
    </row>
    <row r="2203" spans="4:4" ht="14.65" customHeight="1">
      <c r="D2203" s="69" ph="1"/>
    </row>
    <row r="2205" spans="4:4" ht="14.65" customHeight="1">
      <c r="D2205" s="69" ph="1"/>
    </row>
    <row r="2206" spans="4:4" ht="14.65" customHeight="1">
      <c r="D2206" s="69" ph="1"/>
    </row>
    <row r="2207" spans="4:4" ht="14.65" customHeight="1">
      <c r="D2207" s="69" ph="1"/>
    </row>
    <row r="2209" spans="4:4" ht="14.65" customHeight="1">
      <c r="D2209" s="69" ph="1"/>
    </row>
    <row r="2210" spans="4:4" ht="14.65" customHeight="1">
      <c r="D2210" s="69" ph="1"/>
    </row>
    <row r="2211" spans="4:4" ht="14.65" customHeight="1">
      <c r="D2211" s="69" ph="1"/>
    </row>
    <row r="2213" spans="4:4" ht="14.65" customHeight="1">
      <c r="D2213" s="69" ph="1"/>
    </row>
    <row r="2214" spans="4:4" ht="14.65" customHeight="1">
      <c r="D2214" s="69" ph="1"/>
    </row>
    <row r="2215" spans="4:4" ht="14.65" customHeight="1">
      <c r="D2215" s="69" ph="1"/>
    </row>
    <row r="2217" spans="4:4" ht="14.65" customHeight="1">
      <c r="D2217" s="69" ph="1"/>
    </row>
    <row r="2218" spans="4:4" ht="14.65" customHeight="1">
      <c r="D2218" s="69" ph="1"/>
    </row>
    <row r="2219" spans="4:4" ht="14.65" customHeight="1">
      <c r="D2219" s="69" ph="1"/>
    </row>
    <row r="2221" spans="4:4" ht="14.65" customHeight="1">
      <c r="D2221" s="69" ph="1"/>
    </row>
    <row r="2222" spans="4:4" ht="14.65" customHeight="1">
      <c r="D2222" s="69" ph="1"/>
    </row>
    <row r="2223" spans="4:4" ht="14.65" customHeight="1">
      <c r="D2223" s="69" ph="1"/>
    </row>
    <row r="2225" spans="4:4" ht="14.65" customHeight="1">
      <c r="D2225" s="69" ph="1"/>
    </row>
    <row r="2226" spans="4:4" ht="14.65" customHeight="1">
      <c r="D2226" s="69" ph="1"/>
    </row>
    <row r="2227" spans="4:4" ht="14.65" customHeight="1">
      <c r="D2227" s="69" ph="1"/>
    </row>
    <row r="2229" spans="4:4" ht="14.65" customHeight="1">
      <c r="D2229" s="69" ph="1"/>
    </row>
    <row r="2230" spans="4:4" ht="14.65" customHeight="1">
      <c r="D2230" s="69" ph="1"/>
    </row>
    <row r="2231" spans="4:4" ht="14.65" customHeight="1">
      <c r="D2231" s="69" ph="1"/>
    </row>
    <row r="2233" spans="4:4" ht="14.65" customHeight="1">
      <c r="D2233" s="69" ph="1"/>
    </row>
    <row r="2234" spans="4:4" ht="14.65" customHeight="1">
      <c r="D2234" s="69" ph="1"/>
    </row>
    <row r="2235" spans="4:4" ht="14.65" customHeight="1">
      <c r="D2235" s="69" ph="1"/>
    </row>
    <row r="2237" spans="4:4" ht="14.65" customHeight="1">
      <c r="D2237" s="69" ph="1"/>
    </row>
    <row r="2238" spans="4:4" ht="14.65" customHeight="1">
      <c r="D2238" s="69" ph="1"/>
    </row>
    <row r="2239" spans="4:4" ht="14.65" customHeight="1">
      <c r="D2239" s="69" ph="1"/>
    </row>
    <row r="2241" spans="4:4" ht="14.65" customHeight="1">
      <c r="D2241" s="69" ph="1"/>
    </row>
    <row r="2242" spans="4:4" ht="14.65" customHeight="1">
      <c r="D2242" s="69" ph="1"/>
    </row>
    <row r="2243" spans="4:4" ht="14.65" customHeight="1">
      <c r="D2243" s="69" ph="1"/>
    </row>
    <row r="2245" spans="4:4" ht="14.65" customHeight="1">
      <c r="D2245" s="69" ph="1"/>
    </row>
    <row r="2246" spans="4:4" ht="14.65" customHeight="1">
      <c r="D2246" s="69" ph="1"/>
    </row>
    <row r="2247" spans="4:4" ht="14.65" customHeight="1">
      <c r="D2247" s="69" ph="1"/>
    </row>
    <row r="2249" spans="4:4" ht="14.65" customHeight="1">
      <c r="D2249" s="69" ph="1"/>
    </row>
    <row r="2250" spans="4:4" ht="14.65" customHeight="1">
      <c r="D2250" s="69" ph="1"/>
    </row>
    <row r="2251" spans="4:4" ht="14.65" customHeight="1">
      <c r="D2251" s="69" ph="1"/>
    </row>
    <row r="2253" spans="4:4" ht="14.65" customHeight="1">
      <c r="D2253" s="69" ph="1"/>
    </row>
    <row r="2254" spans="4:4" ht="14.65" customHeight="1">
      <c r="D2254" s="69" ph="1"/>
    </row>
    <row r="2255" spans="4:4" ht="14.65" customHeight="1">
      <c r="D2255" s="69" ph="1"/>
    </row>
    <row r="2257" spans="4:4" ht="14.65" customHeight="1">
      <c r="D2257" s="69" ph="1"/>
    </row>
    <row r="2258" spans="4:4" ht="14.65" customHeight="1">
      <c r="D2258" s="69" ph="1"/>
    </row>
    <row r="2259" spans="4:4" ht="14.65" customHeight="1">
      <c r="D2259" s="69" ph="1"/>
    </row>
    <row r="2261" spans="4:4" ht="14.65" customHeight="1">
      <c r="D2261" s="69" ph="1"/>
    </row>
    <row r="2262" spans="4:4" ht="14.65" customHeight="1">
      <c r="D2262" s="69" ph="1"/>
    </row>
    <row r="2263" spans="4:4" ht="14.65" customHeight="1">
      <c r="D2263" s="69" ph="1"/>
    </row>
    <row r="2265" spans="4:4" ht="14.65" customHeight="1">
      <c r="D2265" s="69" ph="1"/>
    </row>
    <row r="2266" spans="4:4" ht="14.65" customHeight="1">
      <c r="D2266" s="69" ph="1"/>
    </row>
    <row r="2267" spans="4:4" ht="14.65" customHeight="1">
      <c r="D2267" s="69" ph="1"/>
    </row>
    <row r="2269" spans="4:4" ht="14.65" customHeight="1">
      <c r="D2269" s="69" ph="1"/>
    </row>
    <row r="2270" spans="4:4" ht="14.65" customHeight="1">
      <c r="D2270" s="69" ph="1"/>
    </row>
    <row r="2271" spans="4:4" ht="14.65" customHeight="1">
      <c r="D2271" s="69" ph="1"/>
    </row>
    <row r="2273" spans="4:4" ht="14.65" customHeight="1">
      <c r="D2273" s="69" ph="1"/>
    </row>
    <row r="2274" spans="4:4" ht="14.65" customHeight="1">
      <c r="D2274" s="69" ph="1"/>
    </row>
    <row r="2275" spans="4:4" ht="14.65" customHeight="1">
      <c r="D2275" s="69" ph="1"/>
    </row>
    <row r="2277" spans="4:4" ht="14.65" customHeight="1">
      <c r="D2277" s="69" ph="1"/>
    </row>
    <row r="2278" spans="4:4" ht="14.65" customHeight="1">
      <c r="D2278" s="69" ph="1"/>
    </row>
    <row r="2279" spans="4:4" ht="14.65" customHeight="1">
      <c r="D2279" s="69" ph="1"/>
    </row>
    <row r="2281" spans="4:4" ht="14.65" customHeight="1">
      <c r="D2281" s="69" ph="1"/>
    </row>
    <row r="2282" spans="4:4" ht="14.65" customHeight="1">
      <c r="D2282" s="69" ph="1"/>
    </row>
    <row r="2283" spans="4:4" ht="14.65" customHeight="1">
      <c r="D2283" s="69" ph="1"/>
    </row>
    <row r="2284" spans="4:4" ht="14.65" customHeight="1">
      <c r="D2284" s="69" ph="1"/>
    </row>
    <row r="2285" spans="4:4" ht="14.65" customHeight="1">
      <c r="D2285" s="69" ph="1"/>
    </row>
    <row r="2286" spans="4:4" ht="14.65" customHeight="1">
      <c r="D2286" s="69" ph="1"/>
    </row>
    <row r="2288" spans="4:4" ht="14.65" customHeight="1">
      <c r="D2288" s="69" ph="1"/>
    </row>
    <row r="2289" spans="4:4" ht="14.65" customHeight="1">
      <c r="D2289" s="69" ph="1"/>
    </row>
    <row r="2290" spans="4:4" ht="14.65" customHeight="1">
      <c r="D2290" s="69" ph="1"/>
    </row>
    <row r="2292" spans="4:4" ht="14.65" customHeight="1">
      <c r="D2292" s="69" ph="1"/>
    </row>
    <row r="2293" spans="4:4" ht="14.65" customHeight="1">
      <c r="D2293" s="69" ph="1"/>
    </row>
    <row r="2294" spans="4:4" ht="14.65" customHeight="1">
      <c r="D2294" s="69" ph="1"/>
    </row>
    <row r="2296" spans="4:4" ht="14.65" customHeight="1">
      <c r="D2296" s="69" ph="1"/>
    </row>
    <row r="2297" spans="4:4" ht="14.65" customHeight="1">
      <c r="D2297" s="69" ph="1"/>
    </row>
    <row r="2298" spans="4:4" ht="14.65" customHeight="1">
      <c r="D2298" s="69" ph="1"/>
    </row>
    <row r="2300" spans="4:4" ht="14.65" customHeight="1">
      <c r="D2300" s="69" ph="1"/>
    </row>
    <row r="2301" spans="4:4" ht="14.65" customHeight="1">
      <c r="D2301" s="69" ph="1"/>
    </row>
    <row r="2302" spans="4:4" ht="14.65" customHeight="1">
      <c r="D2302" s="69" ph="1"/>
    </row>
    <row r="2304" spans="4:4" ht="14.65" customHeight="1">
      <c r="D2304" s="69" ph="1"/>
    </row>
    <row r="2305" spans="4:4" ht="14.65" customHeight="1">
      <c r="D2305" s="69" ph="1"/>
    </row>
    <row r="2306" spans="4:4" ht="14.65" customHeight="1">
      <c r="D2306" s="69" ph="1"/>
    </row>
    <row r="2308" spans="4:4" ht="14.65" customHeight="1">
      <c r="D2308" s="69" ph="1"/>
    </row>
    <row r="2309" spans="4:4" ht="14.65" customHeight="1">
      <c r="D2309" s="69" ph="1"/>
    </row>
    <row r="2310" spans="4:4" ht="14.65" customHeight="1">
      <c r="D2310" s="69" ph="1"/>
    </row>
    <row r="2311" spans="4:4" ht="14.65" customHeight="1">
      <c r="D2311" s="69" ph="1"/>
    </row>
    <row r="2312" spans="4:4" ht="14.65" customHeight="1">
      <c r="D2312" s="69" ph="1"/>
    </row>
    <row r="2313" spans="4:4" ht="14.65" customHeight="1">
      <c r="D2313" s="69" ph="1"/>
    </row>
    <row r="2315" spans="4:4" ht="14.65" customHeight="1">
      <c r="D2315" s="69" ph="1"/>
    </row>
    <row r="2316" spans="4:4" ht="14.65" customHeight="1">
      <c r="D2316" s="69" ph="1"/>
    </row>
    <row r="2317" spans="4:4" ht="14.65" customHeight="1">
      <c r="D2317" s="69" ph="1"/>
    </row>
    <row r="2318" spans="4:4" ht="14.65" customHeight="1">
      <c r="D2318" s="69" ph="1"/>
    </row>
    <row r="2319" spans="4:4" ht="14.65" customHeight="1">
      <c r="D2319" s="69" ph="1"/>
    </row>
    <row r="2320" spans="4:4" ht="14.65" customHeight="1">
      <c r="D2320" s="69" ph="1"/>
    </row>
    <row r="2322" spans="4:4" ht="14.65" customHeight="1">
      <c r="D2322" s="69" ph="1"/>
    </row>
    <row r="2323" spans="4:4" ht="14.65" customHeight="1">
      <c r="D2323" s="69" ph="1"/>
    </row>
    <row r="2324" spans="4:4" ht="14.65" customHeight="1">
      <c r="D2324" s="69" ph="1"/>
    </row>
    <row r="2325" spans="4:4" ht="14.65" customHeight="1">
      <c r="D2325" s="69" ph="1"/>
    </row>
    <row r="2326" spans="4:4" ht="14.65" customHeight="1">
      <c r="D2326" s="69" ph="1"/>
    </row>
    <row r="2327" spans="4:4" ht="14.65" customHeight="1">
      <c r="D2327" s="69" ph="1"/>
    </row>
    <row r="2329" spans="4:4" ht="14.65" customHeight="1">
      <c r="D2329" s="69" ph="1"/>
    </row>
    <row r="2330" spans="4:4" ht="14.65" customHeight="1">
      <c r="D2330" s="69" ph="1"/>
    </row>
    <row r="2331" spans="4:4" ht="14.65" customHeight="1">
      <c r="D2331" s="69" ph="1"/>
    </row>
    <row r="2332" spans="4:4" ht="14.65" customHeight="1">
      <c r="D2332" s="69" ph="1"/>
    </row>
    <row r="2333" spans="4:4" ht="14.65" customHeight="1">
      <c r="D2333" s="69" ph="1"/>
    </row>
    <row r="2334" spans="4:4" ht="14.65" customHeight="1">
      <c r="D2334" s="69" ph="1"/>
    </row>
    <row r="2336" spans="4:4" ht="14.65" customHeight="1">
      <c r="D2336" s="69" ph="1"/>
    </row>
    <row r="2337" spans="4:4" ht="14.65" customHeight="1">
      <c r="D2337" s="69" ph="1"/>
    </row>
    <row r="2338" spans="4:4" ht="14.65" customHeight="1">
      <c r="D2338" s="69" ph="1"/>
    </row>
    <row r="2339" spans="4:4" ht="14.65" customHeight="1">
      <c r="D2339" s="69" ph="1"/>
    </row>
    <row r="2340" spans="4:4" ht="14.65" customHeight="1">
      <c r="D2340" s="69" ph="1"/>
    </row>
    <row r="2341" spans="4:4" ht="14.65" customHeight="1">
      <c r="D2341" s="69" ph="1"/>
    </row>
    <row r="2342" spans="4:4" ht="14.65" customHeight="1">
      <c r="D2342" s="69" ph="1"/>
    </row>
    <row r="2344" spans="4:4" ht="14.65" customHeight="1">
      <c r="D2344" s="69" ph="1"/>
    </row>
    <row r="2345" spans="4:4" ht="14.65" customHeight="1">
      <c r="D2345" s="69" ph="1"/>
    </row>
    <row r="2346" spans="4:4" ht="14.65" customHeight="1">
      <c r="D2346" s="69" ph="1"/>
    </row>
    <row r="2347" spans="4:4" ht="14.65" customHeight="1">
      <c r="D2347" s="69" ph="1"/>
    </row>
    <row r="2348" spans="4:4" ht="14.65" customHeight="1">
      <c r="D2348" s="69" ph="1"/>
    </row>
    <row r="2349" spans="4:4" ht="14.65" customHeight="1">
      <c r="D2349" s="69" ph="1"/>
    </row>
    <row r="2351" spans="4:4" ht="14.65" customHeight="1">
      <c r="D2351" s="69" ph="1"/>
    </row>
    <row r="2352" spans="4:4" ht="14.65" customHeight="1">
      <c r="D2352" s="69" ph="1"/>
    </row>
    <row r="2353" spans="4:4" ht="14.65" customHeight="1">
      <c r="D2353" s="69" ph="1"/>
    </row>
    <row r="2354" spans="4:4" ht="14.65" customHeight="1">
      <c r="D2354" s="69" ph="1"/>
    </row>
    <row r="2355" spans="4:4" ht="14.65" customHeight="1">
      <c r="D2355" s="69" ph="1"/>
    </row>
    <row r="2356" spans="4:4" ht="14.65" customHeight="1">
      <c r="D2356" s="69" ph="1"/>
    </row>
    <row r="2357" spans="4:4" ht="14.65" customHeight="1">
      <c r="D2357" s="69" ph="1"/>
    </row>
    <row r="2358" spans="4:4" ht="14.65" customHeight="1">
      <c r="D2358" s="69" ph="1"/>
    </row>
    <row r="2359" spans="4:4" ht="14.65" customHeight="1">
      <c r="D2359" s="69" ph="1"/>
    </row>
    <row r="2360" spans="4:4" ht="14.65" customHeight="1">
      <c r="D2360" s="69" ph="1"/>
    </row>
    <row r="2361" spans="4:4" ht="14.65" customHeight="1">
      <c r="D2361" s="69" ph="1"/>
    </row>
    <row r="2362" spans="4:4" ht="14.65" customHeight="1">
      <c r="D2362" s="69" ph="1"/>
    </row>
    <row r="2363" spans="4:4" ht="14.65" customHeight="1">
      <c r="D2363" s="69" ph="1"/>
    </row>
    <row r="2365" spans="4:4" ht="14.65" customHeight="1">
      <c r="D2365" s="69" ph="1"/>
    </row>
    <row r="2366" spans="4:4" ht="14.65" customHeight="1">
      <c r="D2366" s="69" ph="1"/>
    </row>
    <row r="2367" spans="4:4" ht="14.65" customHeight="1">
      <c r="D2367" s="69" ph="1"/>
    </row>
    <row r="2368" spans="4:4" ht="14.65" customHeight="1">
      <c r="D2368" s="69" ph="1"/>
    </row>
    <row r="2369" spans="4:4" ht="14.65" customHeight="1">
      <c r="D2369" s="69" ph="1"/>
    </row>
    <row r="2370" spans="4:4" ht="14.65" customHeight="1">
      <c r="D2370" s="69" ph="1"/>
    </row>
    <row r="2372" spans="4:4" ht="14.65" customHeight="1">
      <c r="D2372" s="69" ph="1"/>
    </row>
    <row r="2373" spans="4:4" ht="14.65" customHeight="1">
      <c r="D2373" s="69" ph="1"/>
    </row>
    <row r="2374" spans="4:4" ht="14.65" customHeight="1">
      <c r="D2374" s="69" ph="1"/>
    </row>
    <row r="2375" spans="4:4" ht="14.65" customHeight="1">
      <c r="D2375" s="69" ph="1"/>
    </row>
    <row r="2376" spans="4:4" ht="14.65" customHeight="1">
      <c r="D2376" s="69" ph="1"/>
    </row>
    <row r="2377" spans="4:4" ht="14.65" customHeight="1">
      <c r="D2377" s="69" ph="1"/>
    </row>
    <row r="2379" spans="4:4" ht="14.65" customHeight="1">
      <c r="D2379" s="69" ph="1"/>
    </row>
    <row r="2380" spans="4:4" ht="14.65" customHeight="1">
      <c r="D2380" s="69" ph="1"/>
    </row>
    <row r="2381" spans="4:4" ht="14.65" customHeight="1">
      <c r="D2381" s="69" ph="1"/>
    </row>
    <row r="2382" spans="4:4" ht="14.65" customHeight="1">
      <c r="D2382" s="69" ph="1"/>
    </row>
    <row r="2383" spans="4:4" ht="14.65" customHeight="1">
      <c r="D2383" s="69" ph="1"/>
    </row>
    <row r="2384" spans="4:4" ht="14.65" customHeight="1">
      <c r="D2384" s="69" ph="1"/>
    </row>
    <row r="2385" spans="4:4" ht="14.65" customHeight="1">
      <c r="D2385" s="69" ph="1"/>
    </row>
    <row r="2387" spans="4:4" ht="14.65" customHeight="1">
      <c r="D2387" s="69" ph="1"/>
    </row>
    <row r="2388" spans="4:4" ht="14.65" customHeight="1">
      <c r="D2388" s="69" ph="1"/>
    </row>
    <row r="2389" spans="4:4" ht="14.65" customHeight="1">
      <c r="D2389" s="69" ph="1"/>
    </row>
    <row r="2390" spans="4:4" ht="14.65" customHeight="1">
      <c r="D2390" s="69" ph="1"/>
    </row>
    <row r="2391" spans="4:4" ht="14.65" customHeight="1">
      <c r="D2391" s="69" ph="1"/>
    </row>
    <row r="2392" spans="4:4" ht="14.65" customHeight="1">
      <c r="D2392" s="69" ph="1"/>
    </row>
    <row r="2394" spans="4:4" ht="14.65" customHeight="1">
      <c r="D2394" s="69" ph="1"/>
    </row>
    <row r="2395" spans="4:4" ht="14.65" customHeight="1">
      <c r="D2395" s="69" ph="1"/>
    </row>
    <row r="2396" spans="4:4" ht="14.65" customHeight="1">
      <c r="D2396" s="69" ph="1"/>
    </row>
    <row r="2397" spans="4:4" ht="14.65" customHeight="1">
      <c r="D2397" s="69" ph="1"/>
    </row>
    <row r="2398" spans="4:4" ht="14.65" customHeight="1">
      <c r="D2398" s="69" ph="1"/>
    </row>
    <row r="2399" spans="4:4" ht="14.65" customHeight="1">
      <c r="D2399" s="69" ph="1"/>
    </row>
    <row r="2400" spans="4:4" ht="14.65" customHeight="1">
      <c r="D2400" s="69" ph="1"/>
    </row>
    <row r="2401" spans="4:4" ht="14.65" customHeight="1">
      <c r="D2401" s="69" ph="1"/>
    </row>
    <row r="2402" spans="4:4" ht="14.65" customHeight="1">
      <c r="D2402" s="69" ph="1"/>
    </row>
    <row r="2403" spans="4:4" ht="14.65" customHeight="1">
      <c r="D2403" s="69" ph="1"/>
    </row>
    <row r="2404" spans="4:4" ht="14.65" customHeight="1">
      <c r="D2404" s="69" ph="1"/>
    </row>
  </sheetData>
  <mergeCells count="21">
    <mergeCell ref="G2:H2"/>
    <mergeCell ref="F3:H3"/>
    <mergeCell ref="B3:D3"/>
    <mergeCell ref="A3:A4"/>
    <mergeCell ref="E3:E4"/>
    <mergeCell ref="A49:B49"/>
    <mergeCell ref="A50:B50"/>
    <mergeCell ref="C47:D47"/>
    <mergeCell ref="C48:D48"/>
    <mergeCell ref="C49:D49"/>
    <mergeCell ref="C50:D50"/>
    <mergeCell ref="A47:B47"/>
    <mergeCell ref="A48:B48"/>
    <mergeCell ref="E49:F49"/>
    <mergeCell ref="E50:F50"/>
    <mergeCell ref="G47:H47"/>
    <mergeCell ref="G48:H48"/>
    <mergeCell ref="G49:H49"/>
    <mergeCell ref="G50:H50"/>
    <mergeCell ref="E47:F47"/>
    <mergeCell ref="E48:F48"/>
  </mergeCells>
  <phoneticPr fontId="11"/>
  <pageMargins left="0.59055118110236227" right="0.23622047244094491" top="0.59055118110236227" bottom="0.70866141732283472" header="0.31496062992125984" footer="0.31496062992125984"/>
  <pageSetup paperSize="9" fitToWidth="0" orientation="portrait" blackAndWhite="1" r:id="rId1"/>
  <headerFooter alignWithMargins="0"/>
  <ignoredErrors>
    <ignoredError sqref="A54:F129 B53:F5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52"/>
  <sheetViews>
    <sheetView zoomScale="55" zoomScaleNormal="55" zoomScaleSheetLayoutView="100" workbookViewId="0">
      <selection activeCell="G21" sqref="G21"/>
    </sheetView>
  </sheetViews>
  <sheetFormatPr defaultColWidth="9.875" defaultRowHeight="14.65" customHeight="1"/>
  <cols>
    <col min="1" max="1" width="10.75" style="12" customWidth="1"/>
    <col min="2" max="4" width="11.25" style="12" customWidth="1"/>
    <col min="5" max="5" width="10.75" style="12" customWidth="1"/>
    <col min="6" max="8" width="11.25" style="12" customWidth="1"/>
    <col min="9" max="9" width="9.375" style="12" customWidth="1"/>
    <col min="10" max="16384" width="9.875" style="12"/>
  </cols>
  <sheetData>
    <row r="1" spans="1:8" ht="26.25" customHeight="1"/>
    <row r="2" spans="1:8" ht="18.75" customHeight="1" thickBot="1">
      <c r="G2" s="915" t="s">
        <v>869</v>
      </c>
      <c r="H2" s="915"/>
    </row>
    <row r="3" spans="1:8" ht="21" customHeight="1" thickTop="1">
      <c r="A3" s="923" t="s">
        <v>190</v>
      </c>
      <c r="B3" s="924" t="s">
        <v>191</v>
      </c>
      <c r="C3" s="917"/>
      <c r="D3" s="918"/>
      <c r="E3" s="925" t="s">
        <v>190</v>
      </c>
      <c r="F3" s="924" t="s">
        <v>191</v>
      </c>
      <c r="G3" s="917"/>
      <c r="H3" s="918"/>
    </row>
    <row r="4" spans="1:8" ht="21" customHeight="1">
      <c r="A4" s="920"/>
      <c r="B4" s="245" t="s">
        <v>312</v>
      </c>
      <c r="C4" s="8" t="s">
        <v>88</v>
      </c>
      <c r="D4" s="9" t="s">
        <v>89</v>
      </c>
      <c r="E4" s="922"/>
      <c r="F4" s="245" t="s">
        <v>312</v>
      </c>
      <c r="G4" s="8" t="s">
        <v>88</v>
      </c>
      <c r="H4" s="9" t="s">
        <v>89</v>
      </c>
    </row>
    <row r="5" spans="1:8" ht="17.25" customHeight="1">
      <c r="A5" s="649" t="s">
        <v>827</v>
      </c>
      <c r="B5" s="646">
        <f>SUM(B6:B10)</f>
        <v>14389</v>
      </c>
      <c r="C5" s="647">
        <f>SUM(C6:C10)</f>
        <v>7278</v>
      </c>
      <c r="D5" s="648">
        <f>SUM(D6:D10)</f>
        <v>7111</v>
      </c>
      <c r="E5" s="678" t="s">
        <v>323</v>
      </c>
      <c r="F5" s="646">
        <f>SUM(F6:F10)</f>
        <v>3600</v>
      </c>
      <c r="G5" s="647">
        <f>SUM(G6:G10)</f>
        <v>1072</v>
      </c>
      <c r="H5" s="647">
        <f>SUM(H6:H10)</f>
        <v>2528</v>
      </c>
    </row>
    <row r="6" spans="1:8" ht="15.75" customHeight="1">
      <c r="A6" s="573" t="s">
        <v>683</v>
      </c>
      <c r="B6" s="776">
        <v>3194</v>
      </c>
      <c r="C6" s="782">
        <v>1651</v>
      </c>
      <c r="D6" s="783">
        <v>1543</v>
      </c>
      <c r="E6" s="581" t="s">
        <v>555</v>
      </c>
      <c r="F6" s="776">
        <v>1032</v>
      </c>
      <c r="G6" s="782">
        <v>339</v>
      </c>
      <c r="H6" s="782">
        <v>693</v>
      </c>
    </row>
    <row r="7" spans="1:8" ht="15.75" customHeight="1">
      <c r="A7" s="573" t="s">
        <v>684</v>
      </c>
      <c r="B7" s="776">
        <v>2920</v>
      </c>
      <c r="C7" s="782">
        <v>1493</v>
      </c>
      <c r="D7" s="783">
        <v>1427</v>
      </c>
      <c r="E7" s="581" t="s">
        <v>551</v>
      </c>
      <c r="F7" s="776">
        <v>819</v>
      </c>
      <c r="G7" s="782">
        <v>254</v>
      </c>
      <c r="H7" s="782">
        <v>565</v>
      </c>
    </row>
    <row r="8" spans="1:8" ht="15.75" customHeight="1">
      <c r="A8" s="573" t="s">
        <v>685</v>
      </c>
      <c r="B8" s="776">
        <v>2937</v>
      </c>
      <c r="C8" s="782">
        <v>1484</v>
      </c>
      <c r="D8" s="783">
        <v>1453</v>
      </c>
      <c r="E8" s="581" t="s">
        <v>552</v>
      </c>
      <c r="F8" s="776">
        <v>736</v>
      </c>
      <c r="G8" s="782">
        <v>218</v>
      </c>
      <c r="H8" s="782">
        <v>518</v>
      </c>
    </row>
    <row r="9" spans="1:8" ht="15.75" customHeight="1">
      <c r="A9" s="573" t="s">
        <v>686</v>
      </c>
      <c r="B9" s="776">
        <v>2701</v>
      </c>
      <c r="C9" s="782">
        <v>1351</v>
      </c>
      <c r="D9" s="783">
        <v>1350</v>
      </c>
      <c r="E9" s="581" t="s">
        <v>553</v>
      </c>
      <c r="F9" s="776">
        <v>544</v>
      </c>
      <c r="G9" s="782">
        <v>141</v>
      </c>
      <c r="H9" s="782">
        <v>403</v>
      </c>
    </row>
    <row r="10" spans="1:8" ht="15.75" customHeight="1">
      <c r="A10" s="573" t="s">
        <v>828</v>
      </c>
      <c r="B10" s="776">
        <v>2637</v>
      </c>
      <c r="C10" s="782">
        <v>1299</v>
      </c>
      <c r="D10" s="783">
        <v>1338</v>
      </c>
      <c r="E10" s="581" t="s">
        <v>554</v>
      </c>
      <c r="F10" s="776">
        <v>469</v>
      </c>
      <c r="G10" s="782">
        <v>120</v>
      </c>
      <c r="H10" s="782">
        <v>349</v>
      </c>
    </row>
    <row r="11" spans="1:8" ht="9" customHeight="1">
      <c r="A11" s="572"/>
      <c r="B11" s="574"/>
      <c r="C11" s="575"/>
      <c r="D11" s="576"/>
      <c r="E11" s="581"/>
      <c r="F11" s="582"/>
      <c r="G11" s="583"/>
      <c r="H11" s="583"/>
    </row>
    <row r="12" spans="1:8" ht="17.25" customHeight="1">
      <c r="A12" s="645" t="s">
        <v>829</v>
      </c>
      <c r="B12" s="650">
        <f>SUM(B13:B17)</f>
        <v>12562</v>
      </c>
      <c r="C12" s="651">
        <f>SUM(C13:C17)</f>
        <v>6164</v>
      </c>
      <c r="D12" s="652">
        <f>SUM(D13:D17)</f>
        <v>6398</v>
      </c>
      <c r="E12" s="677" t="s">
        <v>830</v>
      </c>
      <c r="F12" s="650">
        <f>SUM(F13:F17)</f>
        <v>1006</v>
      </c>
      <c r="G12" s="651">
        <f>SUM(G13:G17)</f>
        <v>231</v>
      </c>
      <c r="H12" s="651">
        <f>SUM(H13:H17)</f>
        <v>775</v>
      </c>
    </row>
    <row r="13" spans="1:8" ht="15.75" customHeight="1">
      <c r="A13" s="572" t="s">
        <v>530</v>
      </c>
      <c r="B13" s="776">
        <v>2701</v>
      </c>
      <c r="C13" s="782">
        <v>1341</v>
      </c>
      <c r="D13" s="783">
        <v>1360</v>
      </c>
      <c r="E13" s="581" t="s">
        <v>560</v>
      </c>
      <c r="F13" s="776">
        <v>371</v>
      </c>
      <c r="G13" s="782">
        <v>97</v>
      </c>
      <c r="H13" s="782">
        <v>274</v>
      </c>
    </row>
    <row r="14" spans="1:8" ht="15.75" customHeight="1">
      <c r="A14" s="572" t="s">
        <v>526</v>
      </c>
      <c r="B14" s="776">
        <v>2391</v>
      </c>
      <c r="C14" s="782">
        <v>1205</v>
      </c>
      <c r="D14" s="783">
        <v>1186</v>
      </c>
      <c r="E14" s="581" t="s">
        <v>556</v>
      </c>
      <c r="F14" s="776">
        <v>246</v>
      </c>
      <c r="G14" s="782">
        <v>65</v>
      </c>
      <c r="H14" s="782">
        <v>181</v>
      </c>
    </row>
    <row r="15" spans="1:8" ht="15.75" customHeight="1">
      <c r="A15" s="572" t="s">
        <v>527</v>
      </c>
      <c r="B15" s="776">
        <v>2527</v>
      </c>
      <c r="C15" s="782">
        <v>1213</v>
      </c>
      <c r="D15" s="783">
        <v>1314</v>
      </c>
      <c r="E15" s="581" t="s">
        <v>557</v>
      </c>
      <c r="F15" s="776">
        <v>188</v>
      </c>
      <c r="G15" s="782">
        <v>36</v>
      </c>
      <c r="H15" s="782">
        <v>152</v>
      </c>
    </row>
    <row r="16" spans="1:8" ht="15.75" customHeight="1">
      <c r="A16" s="572" t="s">
        <v>528</v>
      </c>
      <c r="B16" s="776">
        <v>2485</v>
      </c>
      <c r="C16" s="782">
        <v>1184</v>
      </c>
      <c r="D16" s="783">
        <v>1301</v>
      </c>
      <c r="E16" s="581" t="s">
        <v>558</v>
      </c>
      <c r="F16" s="776">
        <v>119</v>
      </c>
      <c r="G16" s="782">
        <v>21</v>
      </c>
      <c r="H16" s="782">
        <v>98</v>
      </c>
    </row>
    <row r="17" spans="1:8" ht="15.75" customHeight="1">
      <c r="A17" s="572" t="s">
        <v>529</v>
      </c>
      <c r="B17" s="776">
        <v>2458</v>
      </c>
      <c r="C17" s="782">
        <v>1221</v>
      </c>
      <c r="D17" s="783">
        <v>1237</v>
      </c>
      <c r="E17" s="581" t="s">
        <v>559</v>
      </c>
      <c r="F17" s="776">
        <v>82</v>
      </c>
      <c r="G17" s="782">
        <v>12</v>
      </c>
      <c r="H17" s="782">
        <v>70</v>
      </c>
    </row>
    <row r="18" spans="1:8" ht="9" customHeight="1">
      <c r="A18" s="572"/>
      <c r="B18" s="574"/>
      <c r="C18" s="575"/>
      <c r="D18" s="576"/>
      <c r="E18" s="584"/>
      <c r="F18" s="585"/>
      <c r="G18" s="559"/>
      <c r="H18" s="559"/>
    </row>
    <row r="19" spans="1:8" ht="17.25" customHeight="1">
      <c r="A19" s="645" t="s">
        <v>831</v>
      </c>
      <c r="B19" s="650">
        <f>SUM(B20:B24)</f>
        <v>15178</v>
      </c>
      <c r="C19" s="651">
        <f>SUM(C20:C24)</f>
        <v>7090</v>
      </c>
      <c r="D19" s="652">
        <f>SUM(D20:D24)</f>
        <v>8088</v>
      </c>
      <c r="E19" s="677" t="s">
        <v>832</v>
      </c>
      <c r="F19" s="784">
        <f>SUM(G19:H19)</f>
        <v>164</v>
      </c>
      <c r="G19" s="785">
        <v>24</v>
      </c>
      <c r="H19" s="785">
        <v>140</v>
      </c>
    </row>
    <row r="20" spans="1:8" ht="15.75" customHeight="1">
      <c r="A20" s="572" t="s">
        <v>535</v>
      </c>
      <c r="B20" s="776">
        <v>2681</v>
      </c>
      <c r="C20" s="782">
        <v>1287</v>
      </c>
      <c r="D20" s="783">
        <v>1394</v>
      </c>
      <c r="E20" s="677" t="s">
        <v>833</v>
      </c>
      <c r="F20" s="784">
        <f>SUM(G20:H20)</f>
        <v>1994</v>
      </c>
      <c r="G20" s="785">
        <v>1236</v>
      </c>
      <c r="H20" s="785">
        <v>758</v>
      </c>
    </row>
    <row r="21" spans="1:8" ht="15.75" customHeight="1">
      <c r="A21" s="572" t="s">
        <v>531</v>
      </c>
      <c r="B21" s="776">
        <v>2833</v>
      </c>
      <c r="C21" s="782">
        <v>1300</v>
      </c>
      <c r="D21" s="783">
        <v>1533</v>
      </c>
      <c r="E21" s="677" t="s">
        <v>191</v>
      </c>
      <c r="F21" s="786">
        <f>G21+H21</f>
        <v>245728</v>
      </c>
      <c r="G21" s="787">
        <v>118982</v>
      </c>
      <c r="H21" s="787">
        <v>126746</v>
      </c>
    </row>
    <row r="22" spans="1:8" ht="15.75" customHeight="1">
      <c r="A22" s="572" t="s">
        <v>532</v>
      </c>
      <c r="B22" s="776">
        <v>2957</v>
      </c>
      <c r="C22" s="782">
        <v>1379</v>
      </c>
      <c r="D22" s="783">
        <v>1578</v>
      </c>
      <c r="E22" s="536"/>
      <c r="F22" s="552"/>
      <c r="G22" s="552"/>
      <c r="H22" s="552"/>
    </row>
    <row r="23" spans="1:8" ht="15.75" customHeight="1">
      <c r="A23" s="572" t="s">
        <v>533</v>
      </c>
      <c r="B23" s="776">
        <v>3111</v>
      </c>
      <c r="C23" s="782">
        <v>1457</v>
      </c>
      <c r="D23" s="783">
        <v>1654</v>
      </c>
      <c r="E23" s="536"/>
      <c r="F23" s="552"/>
      <c r="G23" s="552"/>
      <c r="H23" s="552"/>
    </row>
    <row r="24" spans="1:8" ht="15.75" customHeight="1">
      <c r="A24" s="572" t="s">
        <v>534</v>
      </c>
      <c r="B24" s="776">
        <v>3596</v>
      </c>
      <c r="C24" s="782">
        <v>1667</v>
      </c>
      <c r="D24" s="783">
        <v>1929</v>
      </c>
      <c r="E24" s="536"/>
      <c r="F24" s="552"/>
      <c r="G24" s="552"/>
      <c r="H24" s="552"/>
    </row>
    <row r="25" spans="1:8" ht="9" customHeight="1">
      <c r="A25" s="552"/>
      <c r="B25" s="577"/>
      <c r="C25" s="572"/>
      <c r="D25" s="586"/>
      <c r="E25" s="536"/>
      <c r="F25" s="552"/>
      <c r="G25" s="552"/>
      <c r="H25" s="552"/>
    </row>
    <row r="26" spans="1:8" ht="17.25" customHeight="1">
      <c r="A26" s="645" t="s">
        <v>834</v>
      </c>
      <c r="B26" s="650">
        <f>SUM(B27:B31)</f>
        <v>14219</v>
      </c>
      <c r="C26" s="651">
        <f>SUM(C27:C31)</f>
        <v>6266</v>
      </c>
      <c r="D26" s="652">
        <f>SUM(D27:D31)</f>
        <v>7953</v>
      </c>
      <c r="E26" s="536"/>
      <c r="F26" s="552"/>
      <c r="G26" s="552"/>
      <c r="H26" s="552"/>
    </row>
    <row r="27" spans="1:8" ht="15.75" customHeight="1">
      <c r="A27" s="572" t="s">
        <v>540</v>
      </c>
      <c r="B27" s="776">
        <v>3521</v>
      </c>
      <c r="C27" s="782">
        <v>1513</v>
      </c>
      <c r="D27" s="783">
        <v>2008</v>
      </c>
      <c r="E27" s="536"/>
      <c r="F27" s="552"/>
      <c r="G27" s="552"/>
      <c r="H27" s="552"/>
    </row>
    <row r="28" spans="1:8" ht="15.75" customHeight="1">
      <c r="A28" s="572" t="s">
        <v>536</v>
      </c>
      <c r="B28" s="776">
        <v>3496</v>
      </c>
      <c r="C28" s="782">
        <v>1549</v>
      </c>
      <c r="D28" s="783">
        <v>1947</v>
      </c>
      <c r="E28" s="536"/>
      <c r="F28" s="552"/>
      <c r="G28" s="552"/>
      <c r="H28" s="552"/>
    </row>
    <row r="29" spans="1:8" ht="15.75" customHeight="1">
      <c r="A29" s="572" t="s">
        <v>537</v>
      </c>
      <c r="B29" s="776">
        <v>2485</v>
      </c>
      <c r="C29" s="782">
        <v>1105</v>
      </c>
      <c r="D29" s="783">
        <v>1380</v>
      </c>
      <c r="E29" s="536"/>
      <c r="F29" s="552"/>
      <c r="G29" s="552"/>
      <c r="H29" s="552"/>
    </row>
    <row r="30" spans="1:8" ht="15.75" customHeight="1">
      <c r="A30" s="572" t="s">
        <v>538</v>
      </c>
      <c r="B30" s="776">
        <v>2167</v>
      </c>
      <c r="C30" s="782">
        <v>968</v>
      </c>
      <c r="D30" s="783">
        <v>1199</v>
      </c>
      <c r="E30" s="536"/>
      <c r="F30" s="552"/>
      <c r="G30" s="552"/>
      <c r="H30" s="552"/>
    </row>
    <row r="31" spans="1:8" ht="15.75" customHeight="1">
      <c r="A31" s="572" t="s">
        <v>539</v>
      </c>
      <c r="B31" s="776">
        <v>2550</v>
      </c>
      <c r="C31" s="782">
        <v>1131</v>
      </c>
      <c r="D31" s="783">
        <v>1419</v>
      </c>
      <c r="E31" s="536"/>
      <c r="F31" s="552"/>
      <c r="G31" s="552"/>
      <c r="H31" s="552"/>
    </row>
    <row r="32" spans="1:8" ht="11.25" customHeight="1">
      <c r="A32" s="552"/>
      <c r="B32" s="577"/>
      <c r="C32" s="572"/>
      <c r="D32" s="586"/>
      <c r="E32" s="536"/>
      <c r="F32" s="552"/>
      <c r="G32" s="552"/>
      <c r="H32" s="552"/>
    </row>
    <row r="33" spans="1:8" ht="16.5" customHeight="1">
      <c r="A33" s="676" t="s">
        <v>672</v>
      </c>
      <c r="B33" s="650">
        <f>SUM(B34:B38)</f>
        <v>11905</v>
      </c>
      <c r="C33" s="651">
        <f>SUM(C34:C38)</f>
        <v>5050</v>
      </c>
      <c r="D33" s="652">
        <f>SUM(D34:D38)</f>
        <v>6855</v>
      </c>
      <c r="E33" s="536"/>
      <c r="F33" s="552"/>
      <c r="G33" s="552"/>
      <c r="H33" s="552"/>
    </row>
    <row r="34" spans="1:8" ht="16.5" customHeight="1">
      <c r="A34" s="587" t="s">
        <v>545</v>
      </c>
      <c r="B34" s="776">
        <v>2661</v>
      </c>
      <c r="C34" s="782">
        <v>1125</v>
      </c>
      <c r="D34" s="783">
        <v>1536</v>
      </c>
      <c r="E34" s="536"/>
      <c r="F34" s="552"/>
      <c r="G34" s="552"/>
      <c r="H34" s="552"/>
    </row>
    <row r="35" spans="1:8" ht="16.5" customHeight="1">
      <c r="A35" s="587" t="s">
        <v>541</v>
      </c>
      <c r="B35" s="776">
        <v>2604</v>
      </c>
      <c r="C35" s="782">
        <v>1134</v>
      </c>
      <c r="D35" s="783">
        <v>1470</v>
      </c>
      <c r="E35" s="536"/>
      <c r="F35" s="552"/>
      <c r="G35" s="552"/>
      <c r="H35" s="552"/>
    </row>
    <row r="36" spans="1:8" ht="16.5" customHeight="1">
      <c r="A36" s="587" t="s">
        <v>542</v>
      </c>
      <c r="B36" s="776">
        <v>2498</v>
      </c>
      <c r="C36" s="782">
        <v>1044</v>
      </c>
      <c r="D36" s="783">
        <v>1454</v>
      </c>
      <c r="E36" s="536"/>
      <c r="F36" s="552"/>
      <c r="G36" s="552"/>
      <c r="H36" s="552"/>
    </row>
    <row r="37" spans="1:8" ht="16.5" customHeight="1">
      <c r="A37" s="587" t="s">
        <v>543</v>
      </c>
      <c r="B37" s="776">
        <v>2299</v>
      </c>
      <c r="C37" s="782">
        <v>984</v>
      </c>
      <c r="D37" s="783">
        <v>1315</v>
      </c>
      <c r="E37" s="536"/>
      <c r="F37" s="552"/>
      <c r="G37" s="552"/>
      <c r="H37" s="552"/>
    </row>
    <row r="38" spans="1:8" ht="16.5" customHeight="1">
      <c r="A38" s="587" t="s">
        <v>544</v>
      </c>
      <c r="B38" s="776">
        <v>1843</v>
      </c>
      <c r="C38" s="782">
        <v>763</v>
      </c>
      <c r="D38" s="783">
        <v>1080</v>
      </c>
      <c r="E38" s="536"/>
      <c r="F38" s="552"/>
      <c r="G38" s="513"/>
      <c r="H38" s="552"/>
    </row>
    <row r="39" spans="1:8" ht="9" customHeight="1">
      <c r="A39" s="587"/>
      <c r="B39" s="582"/>
      <c r="C39" s="583"/>
      <c r="D39" s="588"/>
      <c r="E39" s="536"/>
      <c r="F39" s="552"/>
      <c r="G39" s="552"/>
      <c r="H39" s="552"/>
    </row>
    <row r="40" spans="1:8" ht="17.25" customHeight="1">
      <c r="A40" s="676" t="s">
        <v>835</v>
      </c>
      <c r="B40" s="650">
        <f>SUM(B41:B45)</f>
        <v>7633</v>
      </c>
      <c r="C40" s="651">
        <f>SUM(C41:C45)</f>
        <v>3033</v>
      </c>
      <c r="D40" s="652">
        <f>SUM(D41:D45)</f>
        <v>4600</v>
      </c>
      <c r="E40" s="536"/>
      <c r="F40" s="552"/>
      <c r="G40" s="552"/>
      <c r="H40" s="552"/>
    </row>
    <row r="41" spans="1:8" ht="15.75" customHeight="1">
      <c r="A41" s="587" t="s">
        <v>550</v>
      </c>
      <c r="B41" s="776">
        <v>1687</v>
      </c>
      <c r="C41" s="782">
        <v>696</v>
      </c>
      <c r="D41" s="783">
        <v>991</v>
      </c>
      <c r="E41" s="536"/>
      <c r="F41" s="552"/>
      <c r="G41" s="552"/>
      <c r="H41" s="552"/>
    </row>
    <row r="42" spans="1:8" ht="15.75" customHeight="1">
      <c r="A42" s="587" t="s">
        <v>546</v>
      </c>
      <c r="B42" s="776">
        <v>1824</v>
      </c>
      <c r="C42" s="782">
        <v>760</v>
      </c>
      <c r="D42" s="783">
        <v>1064</v>
      </c>
      <c r="E42" s="536"/>
      <c r="F42" s="552"/>
      <c r="G42" s="552"/>
      <c r="H42" s="552"/>
    </row>
    <row r="43" spans="1:8" ht="15.75" customHeight="1">
      <c r="A43" s="587" t="s">
        <v>547</v>
      </c>
      <c r="B43" s="776">
        <v>1561</v>
      </c>
      <c r="C43" s="782">
        <v>609</v>
      </c>
      <c r="D43" s="783">
        <v>952</v>
      </c>
      <c r="E43" s="536"/>
      <c r="F43" s="552"/>
      <c r="G43" s="552"/>
      <c r="H43" s="552"/>
    </row>
    <row r="44" spans="1:8" ht="15.75" customHeight="1">
      <c r="A44" s="587" t="s">
        <v>548</v>
      </c>
      <c r="B44" s="776">
        <v>1434</v>
      </c>
      <c r="C44" s="782">
        <v>562</v>
      </c>
      <c r="D44" s="783">
        <v>872</v>
      </c>
      <c r="E44" s="536"/>
      <c r="F44" s="552"/>
      <c r="G44" s="552"/>
      <c r="H44" s="552"/>
    </row>
    <row r="45" spans="1:8" ht="15.75" customHeight="1" thickBot="1">
      <c r="A45" s="589" t="s">
        <v>549</v>
      </c>
      <c r="B45" s="779">
        <v>1127</v>
      </c>
      <c r="C45" s="788">
        <v>406</v>
      </c>
      <c r="D45" s="789">
        <v>721</v>
      </c>
      <c r="E45" s="567"/>
      <c r="F45" s="568"/>
      <c r="G45" s="568"/>
      <c r="H45" s="568"/>
    </row>
    <row r="46" spans="1:8" ht="12" customHeight="1" thickTop="1">
      <c r="A46" s="541"/>
      <c r="B46" s="541"/>
      <c r="C46" s="541"/>
      <c r="D46" s="541"/>
      <c r="E46" s="541"/>
      <c r="F46" s="541"/>
      <c r="G46" s="541"/>
      <c r="H46" s="541"/>
    </row>
    <row r="47" spans="1:8" ht="14.65" customHeight="1">
      <c r="A47" s="644" t="s">
        <v>490</v>
      </c>
      <c r="B47" s="541"/>
      <c r="C47" s="541"/>
      <c r="D47" s="541"/>
      <c r="E47" s="541"/>
      <c r="F47" s="541"/>
      <c r="G47" s="541"/>
      <c r="H47" s="541"/>
    </row>
    <row r="48" spans="1:8" ht="14.65" customHeight="1">
      <c r="A48" s="906" t="s">
        <v>311</v>
      </c>
      <c r="B48" s="911"/>
      <c r="C48" s="872" t="s">
        <v>512</v>
      </c>
      <c r="D48" s="873"/>
      <c r="E48" s="541"/>
      <c r="F48" s="541"/>
      <c r="G48" s="541"/>
      <c r="H48" s="541"/>
    </row>
    <row r="49" spans="1:8" ht="14.65" customHeight="1">
      <c r="A49" s="928" t="s">
        <v>306</v>
      </c>
      <c r="B49" s="928"/>
      <c r="C49" s="926">
        <v>12.4</v>
      </c>
      <c r="D49" s="927"/>
      <c r="E49" s="541"/>
      <c r="F49" s="541"/>
      <c r="G49" s="541"/>
      <c r="H49" s="541"/>
    </row>
    <row r="50" spans="1:8" ht="14.65" customHeight="1">
      <c r="A50" s="928" t="s">
        <v>307</v>
      </c>
      <c r="B50" s="928"/>
      <c r="C50" s="926">
        <v>60.4</v>
      </c>
      <c r="D50" s="927"/>
      <c r="E50" s="541"/>
      <c r="F50" s="541"/>
      <c r="G50" s="541"/>
      <c r="H50" s="541"/>
    </row>
    <row r="51" spans="1:8" ht="14.65" customHeight="1">
      <c r="A51" s="928" t="s">
        <v>308</v>
      </c>
      <c r="B51" s="928"/>
      <c r="C51" s="926">
        <v>27.2</v>
      </c>
      <c r="D51" s="927"/>
      <c r="E51" s="541"/>
      <c r="F51" s="541"/>
      <c r="G51" s="541"/>
      <c r="H51" s="541"/>
    </row>
    <row r="52" spans="1:8" ht="18" customHeight="1">
      <c r="A52" s="229" t="s">
        <v>569</v>
      </c>
    </row>
  </sheetData>
  <mergeCells count="13">
    <mergeCell ref="C49:D49"/>
    <mergeCell ref="A50:B50"/>
    <mergeCell ref="C50:D50"/>
    <mergeCell ref="A51:B51"/>
    <mergeCell ref="C51:D51"/>
    <mergeCell ref="A49:B49"/>
    <mergeCell ref="G2:H2"/>
    <mergeCell ref="A3:A4"/>
    <mergeCell ref="B3:D3"/>
    <mergeCell ref="E3:E4"/>
    <mergeCell ref="A48:B48"/>
    <mergeCell ref="C48:D48"/>
    <mergeCell ref="F3:H3"/>
  </mergeCells>
  <phoneticPr fontId="11"/>
  <printOptions horizontalCentered="1"/>
  <pageMargins left="0.23622047244094491" right="0.23622047244094491" top="0.59055118110236227" bottom="0.70866141732283472" header="0.31496062992125984" footer="0.31496062992125984"/>
  <pageSetup paperSize="9" fitToWidth="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5"/>
  <sheetViews>
    <sheetView zoomScale="55" zoomScaleNormal="55" workbookViewId="0"/>
  </sheetViews>
  <sheetFormatPr defaultRowHeight="13.5"/>
  <cols>
    <col min="1" max="1" width="1.625" style="25" customWidth="1"/>
    <col min="2" max="2" width="1.375" style="25" customWidth="1"/>
    <col min="3" max="3" width="8.625" style="25" bestFit="1" customWidth="1"/>
    <col min="4" max="4" width="10" style="25" customWidth="1"/>
    <col min="5" max="7" width="10.5" style="25" customWidth="1"/>
    <col min="8" max="11" width="9.625" style="25" customWidth="1"/>
    <col min="12" max="16384" width="9" style="25"/>
  </cols>
  <sheetData>
    <row r="1" spans="1:12" ht="24.75" customHeight="1">
      <c r="A1" s="88" t="s">
        <v>484</v>
      </c>
    </row>
    <row r="2" spans="1:12" ht="13.5" customHeight="1" thickBot="1">
      <c r="G2" s="929"/>
      <c r="H2" s="929"/>
      <c r="I2" s="929"/>
    </row>
    <row r="3" spans="1:12" ht="21" customHeight="1" thickTop="1">
      <c r="A3" s="941" t="s">
        <v>315</v>
      </c>
      <c r="B3" s="941"/>
      <c r="C3" s="942"/>
      <c r="D3" s="930" t="s">
        <v>330</v>
      </c>
      <c r="E3" s="932" t="s">
        <v>316</v>
      </c>
      <c r="F3" s="932"/>
      <c r="G3" s="932"/>
      <c r="H3" s="930" t="s">
        <v>616</v>
      </c>
      <c r="I3" s="934" t="s">
        <v>861</v>
      </c>
      <c r="J3" s="938" t="s">
        <v>617</v>
      </c>
      <c r="K3" s="936" t="s">
        <v>619</v>
      </c>
    </row>
    <row r="4" spans="1:12" ht="21" customHeight="1">
      <c r="A4" s="943"/>
      <c r="B4" s="943"/>
      <c r="C4" s="944"/>
      <c r="D4" s="931"/>
      <c r="E4" s="165" t="s">
        <v>87</v>
      </c>
      <c r="F4" s="165" t="s">
        <v>56</v>
      </c>
      <c r="G4" s="165" t="s">
        <v>57</v>
      </c>
      <c r="H4" s="933"/>
      <c r="I4" s="935"/>
      <c r="J4" s="939"/>
      <c r="K4" s="937"/>
    </row>
    <row r="5" spans="1:12" ht="19.5" customHeight="1">
      <c r="A5" s="940" t="s">
        <v>334</v>
      </c>
      <c r="B5" s="940"/>
      <c r="C5" s="940"/>
      <c r="D5" s="801">
        <v>4403082</v>
      </c>
      <c r="E5" s="324">
        <f>SUM(F5:G5)</f>
        <v>9218981</v>
      </c>
      <c r="F5" s="324">
        <v>4568076</v>
      </c>
      <c r="G5" s="324">
        <v>4650905</v>
      </c>
      <c r="H5" s="325">
        <f>SUM(E5/D5)</f>
        <v>2.0937563733766487</v>
      </c>
      <c r="I5" s="324">
        <v>3815</v>
      </c>
      <c r="J5" s="334">
        <f>SUM(F5/G5*100)</f>
        <v>98.219077792386642</v>
      </c>
      <c r="K5" s="334">
        <v>100</v>
      </c>
      <c r="L5" s="249"/>
    </row>
    <row r="6" spans="1:12" ht="10.5" customHeight="1">
      <c r="A6" s="166"/>
      <c r="B6" s="166"/>
      <c r="C6" s="166"/>
      <c r="D6" s="590"/>
      <c r="E6" s="267"/>
      <c r="F6" s="267"/>
      <c r="G6" s="326"/>
      <c r="H6" s="327"/>
      <c r="I6" s="267"/>
      <c r="J6" s="326"/>
      <c r="K6" s="91"/>
      <c r="L6" s="267"/>
    </row>
    <row r="7" spans="1:12" ht="19.5" customHeight="1">
      <c r="A7" s="166"/>
      <c r="B7" s="940" t="s">
        <v>335</v>
      </c>
      <c r="C7" s="940"/>
      <c r="D7" s="802">
        <v>1819315</v>
      </c>
      <c r="E7" s="249">
        <f>SUM(F7:G7)</f>
        <v>3769584</v>
      </c>
      <c r="F7" s="249">
        <v>1857904</v>
      </c>
      <c r="G7" s="249">
        <v>1911680</v>
      </c>
      <c r="H7" s="328">
        <f t="shared" ref="H7:H25" si="0">SUM(E7/D7)</f>
        <v>2.0719798385656141</v>
      </c>
      <c r="I7" s="249">
        <v>8606</v>
      </c>
      <c r="J7" s="332">
        <f t="shared" ref="J7:J39" si="1">SUM(F7/G7*100)</f>
        <v>97.186976899899562</v>
      </c>
      <c r="K7" s="332">
        <f>SUM(E7/E5*100)</f>
        <v>40.889378121074337</v>
      </c>
      <c r="L7" s="249"/>
    </row>
    <row r="8" spans="1:12" ht="19.5" customHeight="1">
      <c r="A8" s="166"/>
      <c r="B8" s="166"/>
      <c r="C8" s="204" t="s">
        <v>336</v>
      </c>
      <c r="D8" s="802">
        <v>151169</v>
      </c>
      <c r="E8" s="249">
        <f t="shared" ref="E8:E25" si="2">SUM(F8:G8)</f>
        <v>297511</v>
      </c>
      <c r="F8" s="249">
        <v>153622</v>
      </c>
      <c r="G8" s="249">
        <v>143889</v>
      </c>
      <c r="H8" s="328">
        <f>SUM(E8/D8)</f>
        <v>1.9680688500949268</v>
      </c>
      <c r="I8" s="249">
        <v>8956</v>
      </c>
      <c r="J8" s="332">
        <f t="shared" si="1"/>
        <v>106.7642418808943</v>
      </c>
      <c r="K8" s="332">
        <f>SUM(E8/E5*100)</f>
        <v>3.2271571012023998</v>
      </c>
      <c r="L8" s="249"/>
    </row>
    <row r="9" spans="1:12" ht="19.5" customHeight="1">
      <c r="A9" s="166"/>
      <c r="B9" s="166"/>
      <c r="C9" s="204" t="s">
        <v>337</v>
      </c>
      <c r="D9" s="802">
        <v>136376</v>
      </c>
      <c r="E9" s="249">
        <f t="shared" si="2"/>
        <v>251783</v>
      </c>
      <c r="F9" s="249">
        <v>128060</v>
      </c>
      <c r="G9" s="249">
        <v>123723</v>
      </c>
      <c r="H9" s="328">
        <f t="shared" si="0"/>
        <v>1.8462412741244794</v>
      </c>
      <c r="I9" s="249">
        <v>10610</v>
      </c>
      <c r="J9" s="332">
        <f t="shared" si="1"/>
        <v>103.50541128165338</v>
      </c>
      <c r="K9" s="332">
        <f>SUM(E9/E5*100)</f>
        <v>2.7311369879165603</v>
      </c>
      <c r="L9" s="249"/>
    </row>
    <row r="10" spans="1:12" ht="19.5" customHeight="1">
      <c r="A10" s="166"/>
      <c r="B10" s="166"/>
      <c r="C10" s="204" t="s">
        <v>338</v>
      </c>
      <c r="D10" s="802">
        <v>60347</v>
      </c>
      <c r="E10" s="249">
        <f t="shared" si="2"/>
        <v>107420</v>
      </c>
      <c r="F10" s="249">
        <v>54359</v>
      </c>
      <c r="G10" s="249">
        <v>53061</v>
      </c>
      <c r="H10" s="328">
        <f t="shared" si="0"/>
        <v>1.7800387757469303</v>
      </c>
      <c r="I10" s="249">
        <v>15280</v>
      </c>
      <c r="J10" s="332">
        <f t="shared" si="1"/>
        <v>102.44624111871244</v>
      </c>
      <c r="K10" s="332">
        <f>SUM(E10/E5*100)</f>
        <v>1.1652047010401692</v>
      </c>
      <c r="L10" s="249"/>
    </row>
    <row r="11" spans="1:12" ht="19.5" customHeight="1">
      <c r="A11" s="166"/>
      <c r="B11" s="166"/>
      <c r="C11" s="204" t="s">
        <v>339</v>
      </c>
      <c r="D11" s="802">
        <v>89471</v>
      </c>
      <c r="E11" s="249">
        <f t="shared" si="2"/>
        <v>153441</v>
      </c>
      <c r="F11" s="249">
        <v>77941</v>
      </c>
      <c r="G11" s="249">
        <v>75500</v>
      </c>
      <c r="H11" s="328">
        <f t="shared" si="0"/>
        <v>1.7149802729375998</v>
      </c>
      <c r="I11" s="249">
        <v>7058</v>
      </c>
      <c r="J11" s="332">
        <f t="shared" si="1"/>
        <v>103.23311258278144</v>
      </c>
      <c r="K11" s="332">
        <f>SUM(E11/E5*100)</f>
        <v>1.664403039771966</v>
      </c>
      <c r="L11" s="249"/>
    </row>
    <row r="12" spans="1:12" ht="19.5" customHeight="1">
      <c r="A12" s="166"/>
      <c r="B12" s="166"/>
      <c r="C12" s="204" t="s">
        <v>340</v>
      </c>
      <c r="D12" s="802">
        <v>109276</v>
      </c>
      <c r="E12" s="249">
        <f t="shared" si="2"/>
        <v>199270</v>
      </c>
      <c r="F12" s="249">
        <v>99206</v>
      </c>
      <c r="G12" s="249">
        <v>100064</v>
      </c>
      <c r="H12" s="328">
        <f t="shared" si="0"/>
        <v>1.8235477140451701</v>
      </c>
      <c r="I12" s="249">
        <v>15753</v>
      </c>
      <c r="J12" s="332">
        <f t="shared" si="1"/>
        <v>99.142548768787975</v>
      </c>
      <c r="K12" s="332">
        <f>SUM(E12/E5*100)</f>
        <v>2.161518718825866</v>
      </c>
      <c r="L12" s="249"/>
    </row>
    <row r="13" spans="1:12" ht="19.5" customHeight="1">
      <c r="A13" s="166"/>
      <c r="B13" s="166"/>
      <c r="C13" s="204" t="s">
        <v>341</v>
      </c>
      <c r="D13" s="802">
        <v>97610</v>
      </c>
      <c r="E13" s="249">
        <f t="shared" si="2"/>
        <v>211711</v>
      </c>
      <c r="F13" s="249">
        <v>102699</v>
      </c>
      <c r="G13" s="249">
        <v>109012</v>
      </c>
      <c r="H13" s="328">
        <f t="shared" si="0"/>
        <v>2.1689478537035138</v>
      </c>
      <c r="I13" s="249">
        <v>10639</v>
      </c>
      <c r="J13" s="332">
        <f t="shared" si="1"/>
        <v>94.208894433640339</v>
      </c>
      <c r="K13" s="332">
        <f>SUM(E13/E5*100)</f>
        <v>2.2964685576421084</v>
      </c>
      <c r="L13" s="249"/>
    </row>
    <row r="14" spans="1:12" ht="19.5" customHeight="1">
      <c r="A14" s="166"/>
      <c r="B14" s="166"/>
      <c r="C14" s="204" t="s">
        <v>615</v>
      </c>
      <c r="D14" s="802">
        <v>101892</v>
      </c>
      <c r="E14" s="249">
        <f t="shared" si="2"/>
        <v>205266</v>
      </c>
      <c r="F14" s="249">
        <v>100480</v>
      </c>
      <c r="G14" s="249">
        <v>104786</v>
      </c>
      <c r="H14" s="328">
        <f t="shared" si="0"/>
        <v>2.0145448121540452</v>
      </c>
      <c r="I14" s="249">
        <v>9360</v>
      </c>
      <c r="J14" s="332">
        <f t="shared" si="1"/>
        <v>95.890672418071119</v>
      </c>
      <c r="K14" s="332">
        <f>SUM(E14/E5*100)</f>
        <v>2.2265584450168627</v>
      </c>
      <c r="L14" s="249"/>
    </row>
    <row r="15" spans="1:12" ht="19.5" customHeight="1">
      <c r="A15" s="166"/>
      <c r="B15" s="166"/>
      <c r="C15" s="204" t="s">
        <v>342</v>
      </c>
      <c r="D15" s="802">
        <v>109142</v>
      </c>
      <c r="E15" s="249">
        <f t="shared" si="2"/>
        <v>240501</v>
      </c>
      <c r="F15" s="249">
        <v>115603</v>
      </c>
      <c r="G15" s="249">
        <v>124898</v>
      </c>
      <c r="H15" s="328">
        <f t="shared" si="0"/>
        <v>2.2035604991662239</v>
      </c>
      <c r="I15" s="249">
        <v>7348</v>
      </c>
      <c r="J15" s="332">
        <f t="shared" si="1"/>
        <v>92.557927268651213</v>
      </c>
      <c r="K15" s="332">
        <f>SUM(E15/E5*100)</f>
        <v>2.6087590374684577</v>
      </c>
      <c r="L15" s="249"/>
    </row>
    <row r="16" spans="1:12" ht="19.5" customHeight="1">
      <c r="A16" s="166"/>
      <c r="B16" s="166"/>
      <c r="C16" s="204" t="s">
        <v>343</v>
      </c>
      <c r="D16" s="802">
        <v>80343</v>
      </c>
      <c r="E16" s="249">
        <f t="shared" si="2"/>
        <v>164435</v>
      </c>
      <c r="F16" s="249">
        <v>80797</v>
      </c>
      <c r="G16" s="249">
        <v>83638</v>
      </c>
      <c r="H16" s="328">
        <f t="shared" si="0"/>
        <v>2.0466624348107487</v>
      </c>
      <c r="I16" s="249">
        <v>8632</v>
      </c>
      <c r="J16" s="332">
        <f t="shared" si="1"/>
        <v>96.603218632678917</v>
      </c>
      <c r="K16" s="332">
        <f>SUM(E16/E5*100)</f>
        <v>1.7836570007032231</v>
      </c>
      <c r="L16" s="249"/>
    </row>
    <row r="17" spans="1:12" ht="19.5" customHeight="1">
      <c r="A17" s="166"/>
      <c r="B17" s="166"/>
      <c r="C17" s="204" t="s">
        <v>344</v>
      </c>
      <c r="D17" s="802">
        <v>90966</v>
      </c>
      <c r="E17" s="249">
        <f t="shared" si="2"/>
        <v>193191</v>
      </c>
      <c r="F17" s="249">
        <v>93684</v>
      </c>
      <c r="G17" s="249">
        <v>99507</v>
      </c>
      <c r="H17" s="328">
        <f t="shared" si="0"/>
        <v>2.1237715190290878</v>
      </c>
      <c r="I17" s="249">
        <v>6240</v>
      </c>
      <c r="J17" s="332">
        <f t="shared" si="1"/>
        <v>94.148150381380205</v>
      </c>
      <c r="K17" s="332">
        <f>SUM(E17/E5*100)</f>
        <v>2.0955786762116118</v>
      </c>
      <c r="L17" s="249"/>
    </row>
    <row r="18" spans="1:12" ht="19.5" customHeight="1">
      <c r="A18" s="166"/>
      <c r="B18" s="166"/>
      <c r="C18" s="204" t="s">
        <v>345</v>
      </c>
      <c r="D18" s="802">
        <v>183687</v>
      </c>
      <c r="E18" s="249">
        <f t="shared" si="2"/>
        <v>365705</v>
      </c>
      <c r="F18" s="249">
        <v>182237</v>
      </c>
      <c r="G18" s="249">
        <v>183468</v>
      </c>
      <c r="H18" s="328">
        <f t="shared" si="0"/>
        <v>1.9909138915655435</v>
      </c>
      <c r="I18" s="249">
        <v>11647</v>
      </c>
      <c r="J18" s="332">
        <f t="shared" si="1"/>
        <v>99.329038306407654</v>
      </c>
      <c r="K18" s="332">
        <f>SUM(E18/E5*100)</f>
        <v>3.9668700911738513</v>
      </c>
      <c r="L18" s="249"/>
    </row>
    <row r="19" spans="1:12" ht="19.5" customHeight="1">
      <c r="A19" s="166"/>
      <c r="B19" s="166"/>
      <c r="C19" s="204" t="s">
        <v>346</v>
      </c>
      <c r="D19" s="802">
        <v>82545</v>
      </c>
      <c r="E19" s="249">
        <f t="shared" si="2"/>
        <v>182598</v>
      </c>
      <c r="F19" s="249">
        <v>89560</v>
      </c>
      <c r="G19" s="249">
        <v>93038</v>
      </c>
      <c r="H19" s="328">
        <f t="shared" si="0"/>
        <v>2.2121024895511541</v>
      </c>
      <c r="I19" s="249">
        <v>7158</v>
      </c>
      <c r="J19" s="332">
        <f t="shared" si="1"/>
        <v>96.261742513811569</v>
      </c>
      <c r="K19" s="332">
        <f>SUM(E19/E5*100)</f>
        <v>1.9806744367951294</v>
      </c>
      <c r="L19" s="249"/>
    </row>
    <row r="20" spans="1:12" ht="19.5" customHeight="1">
      <c r="A20" s="166"/>
      <c r="B20" s="166"/>
      <c r="C20" s="204" t="s">
        <v>347</v>
      </c>
      <c r="D20" s="802">
        <v>136721</v>
      </c>
      <c r="E20" s="249">
        <f t="shared" si="2"/>
        <v>307875</v>
      </c>
      <c r="F20" s="249">
        <v>148170</v>
      </c>
      <c r="G20" s="249">
        <v>159705</v>
      </c>
      <c r="H20" s="328">
        <f t="shared" si="0"/>
        <v>2.2518486552907016</v>
      </c>
      <c r="I20" s="249">
        <v>8741</v>
      </c>
      <c r="J20" s="332">
        <f t="shared" si="1"/>
        <v>92.777308161923543</v>
      </c>
      <c r="K20" s="332">
        <f>SUM(E20/E5*100)</f>
        <v>3.3395773350655564</v>
      </c>
      <c r="L20" s="249"/>
    </row>
    <row r="21" spans="1:12" ht="19.5" customHeight="1">
      <c r="A21" s="166"/>
      <c r="B21" s="166"/>
      <c r="C21" s="204" t="s">
        <v>348</v>
      </c>
      <c r="D21" s="802">
        <v>89399</v>
      </c>
      <c r="E21" s="249">
        <f t="shared" si="2"/>
        <v>214698</v>
      </c>
      <c r="F21" s="249">
        <v>104777</v>
      </c>
      <c r="G21" s="249">
        <v>109921</v>
      </c>
      <c r="H21" s="328">
        <f t="shared" si="0"/>
        <v>2.4015704873656305</v>
      </c>
      <c r="I21" s="249">
        <v>7704</v>
      </c>
      <c r="J21" s="332">
        <f t="shared" si="1"/>
        <v>95.320275470565221</v>
      </c>
      <c r="K21" s="332">
        <f>SUM(E21/E5*100)</f>
        <v>2.3288691016935603</v>
      </c>
      <c r="L21" s="249"/>
    </row>
    <row r="22" spans="1:12" ht="19.5" customHeight="1">
      <c r="A22" s="166"/>
      <c r="B22" s="166"/>
      <c r="C22" s="204" t="s">
        <v>349</v>
      </c>
      <c r="D22" s="802">
        <v>126126</v>
      </c>
      <c r="E22" s="249">
        <f t="shared" si="2"/>
        <v>282200</v>
      </c>
      <c r="F22" s="249">
        <v>137236</v>
      </c>
      <c r="G22" s="249">
        <v>144964</v>
      </c>
      <c r="H22" s="328">
        <f t="shared" si="0"/>
        <v>2.2374450945879518</v>
      </c>
      <c r="I22" s="249">
        <v>7885</v>
      </c>
      <c r="J22" s="332">
        <f t="shared" si="1"/>
        <v>94.669021274247399</v>
      </c>
      <c r="K22" s="332">
        <f>SUM(E22/E5*100)</f>
        <v>3.0610758390759241</v>
      </c>
      <c r="L22" s="249"/>
    </row>
    <row r="23" spans="1:12" ht="19.5" customHeight="1">
      <c r="A23" s="166"/>
      <c r="B23" s="166"/>
      <c r="C23" s="204" t="s">
        <v>350</v>
      </c>
      <c r="D23" s="802">
        <v>54783</v>
      </c>
      <c r="E23" s="249">
        <f t="shared" si="2"/>
        <v>120343</v>
      </c>
      <c r="F23" s="249">
        <v>58364</v>
      </c>
      <c r="G23" s="249">
        <v>61979</v>
      </c>
      <c r="H23" s="328">
        <f t="shared" si="0"/>
        <v>2.1967216107186536</v>
      </c>
      <c r="I23" s="249">
        <v>6498</v>
      </c>
      <c r="J23" s="332">
        <f t="shared" si="1"/>
        <v>94.167379273624945</v>
      </c>
      <c r="K23" s="332">
        <f>SUM(E23/E5*100)</f>
        <v>1.305382883422799</v>
      </c>
      <c r="L23" s="249"/>
    </row>
    <row r="24" spans="1:12" ht="19.5" customHeight="1">
      <c r="A24" s="166"/>
      <c r="B24" s="166"/>
      <c r="C24" s="204" t="s">
        <v>351</v>
      </c>
      <c r="D24" s="802">
        <v>64896</v>
      </c>
      <c r="E24" s="249">
        <f t="shared" si="2"/>
        <v>150436</v>
      </c>
      <c r="F24" s="249">
        <v>72652</v>
      </c>
      <c r="G24" s="249">
        <v>77784</v>
      </c>
      <c r="H24" s="328">
        <f t="shared" si="0"/>
        <v>2.3181089743589745</v>
      </c>
      <c r="I24" s="249">
        <v>6380</v>
      </c>
      <c r="J24" s="332">
        <f t="shared" si="1"/>
        <v>93.402242106345781</v>
      </c>
      <c r="K24" s="332">
        <f>SUM(E24/E5*100)</f>
        <v>1.6318072463757112</v>
      </c>
      <c r="L24" s="249"/>
    </row>
    <row r="25" spans="1:12" ht="19.5" customHeight="1">
      <c r="A25" s="166"/>
      <c r="B25" s="166"/>
      <c r="C25" s="204" t="s">
        <v>352</v>
      </c>
      <c r="D25" s="802">
        <v>54566</v>
      </c>
      <c r="E25" s="249">
        <f t="shared" si="2"/>
        <v>121200</v>
      </c>
      <c r="F25" s="249">
        <v>58457</v>
      </c>
      <c r="G25" s="249">
        <v>62743</v>
      </c>
      <c r="H25" s="328">
        <f t="shared" si="0"/>
        <v>2.2211633618003885</v>
      </c>
      <c r="I25" s="249">
        <v>7059</v>
      </c>
      <c r="J25" s="332">
        <f t="shared" si="1"/>
        <v>93.168959087069467</v>
      </c>
      <c r="K25" s="332">
        <f>SUM(E25/E5*100)</f>
        <v>1.3146789216725796</v>
      </c>
      <c r="L25" s="249"/>
    </row>
    <row r="26" spans="1:12" ht="10.5" customHeight="1">
      <c r="A26" s="166"/>
      <c r="B26" s="166"/>
      <c r="C26" s="204"/>
      <c r="D26" s="590"/>
      <c r="E26" s="267"/>
      <c r="F26" s="267"/>
      <c r="G26" s="326"/>
      <c r="H26" s="329"/>
      <c r="I26" s="362"/>
      <c r="J26" s="326"/>
      <c r="K26" s="91"/>
      <c r="L26" s="267"/>
    </row>
    <row r="27" spans="1:12" ht="19.5" customHeight="1">
      <c r="A27" s="166"/>
      <c r="B27" s="940" t="s">
        <v>353</v>
      </c>
      <c r="C27" s="940"/>
      <c r="D27" s="802">
        <v>784602</v>
      </c>
      <c r="E27" s="249">
        <f>SUM(F27:G27)</f>
        <v>1551662</v>
      </c>
      <c r="F27" s="249">
        <v>780795</v>
      </c>
      <c r="G27" s="249">
        <v>770867</v>
      </c>
      <c r="H27" s="328">
        <f t="shared" ref="H27:H34" si="3">SUM(E27/D27)</f>
        <v>1.9776421676212907</v>
      </c>
      <c r="I27" s="267">
        <v>10854</v>
      </c>
      <c r="J27" s="332">
        <f t="shared" si="1"/>
        <v>101.28790050683192</v>
      </c>
      <c r="K27" s="332">
        <f>SUM(E27/E5*100)</f>
        <v>16.831166047527379</v>
      </c>
      <c r="L27" s="249"/>
    </row>
    <row r="28" spans="1:12" ht="19.5" customHeight="1">
      <c r="A28" s="166"/>
      <c r="B28" s="166"/>
      <c r="C28" s="204" t="s">
        <v>354</v>
      </c>
      <c r="D28" s="802">
        <v>128268</v>
      </c>
      <c r="E28" s="249">
        <f t="shared" ref="E28:E34" si="4">SUM(F28:G28)</f>
        <v>231765</v>
      </c>
      <c r="F28" s="249">
        <v>124882</v>
      </c>
      <c r="G28" s="249">
        <v>106883</v>
      </c>
      <c r="H28" s="328">
        <f t="shared" si="3"/>
        <v>1.8068809056038919</v>
      </c>
      <c r="I28" s="249">
        <v>5869</v>
      </c>
      <c r="J28" s="332">
        <f t="shared" si="1"/>
        <v>116.83990905943882</v>
      </c>
      <c r="K28" s="332">
        <f>SUM(E28/E5*100)</f>
        <v>2.5139980221241371</v>
      </c>
      <c r="L28" s="249"/>
    </row>
    <row r="29" spans="1:12" ht="19.5" customHeight="1">
      <c r="A29" s="166"/>
      <c r="B29" s="166"/>
      <c r="C29" s="204" t="s">
        <v>355</v>
      </c>
      <c r="D29" s="802">
        <v>84029</v>
      </c>
      <c r="E29" s="249">
        <f t="shared" si="4"/>
        <v>174066</v>
      </c>
      <c r="F29" s="249">
        <v>88054</v>
      </c>
      <c r="G29" s="249">
        <v>86012</v>
      </c>
      <c r="H29" s="328">
        <f t="shared" si="3"/>
        <v>2.0714991253019792</v>
      </c>
      <c r="I29" s="249">
        <v>17389</v>
      </c>
      <c r="J29" s="332">
        <f t="shared" si="1"/>
        <v>102.3740873366507</v>
      </c>
      <c r="K29" s="332">
        <f>SUM(E29/E5*100)</f>
        <v>1.8881262473585747</v>
      </c>
      <c r="L29" s="249"/>
    </row>
    <row r="30" spans="1:12" ht="19.5" customHeight="1">
      <c r="A30" s="166"/>
      <c r="B30" s="166"/>
      <c r="C30" s="204" t="s">
        <v>356</v>
      </c>
      <c r="D30" s="802">
        <v>141563</v>
      </c>
      <c r="E30" s="249">
        <f t="shared" si="4"/>
        <v>267890</v>
      </c>
      <c r="F30" s="249">
        <v>135218</v>
      </c>
      <c r="G30" s="249">
        <v>132672</v>
      </c>
      <c r="H30" s="328">
        <f t="shared" si="3"/>
        <v>1.8923730070710567</v>
      </c>
      <c r="I30" s="249">
        <v>18174</v>
      </c>
      <c r="J30" s="332">
        <f t="shared" si="1"/>
        <v>101.91901833092136</v>
      </c>
      <c r="K30" s="332">
        <f>SUM(E30/E5*100)</f>
        <v>2.9058526099576514</v>
      </c>
      <c r="L30" s="249"/>
    </row>
    <row r="31" spans="1:12" ht="19.5" customHeight="1">
      <c r="A31" s="166"/>
      <c r="B31" s="166"/>
      <c r="C31" s="204" t="s">
        <v>357</v>
      </c>
      <c r="D31" s="802">
        <v>119068</v>
      </c>
      <c r="E31" s="249">
        <f t="shared" si="4"/>
        <v>235648</v>
      </c>
      <c r="F31" s="249">
        <v>116732</v>
      </c>
      <c r="G31" s="249">
        <v>118916</v>
      </c>
      <c r="H31" s="328">
        <f t="shared" si="3"/>
        <v>1.979104377330601</v>
      </c>
      <c r="I31" s="249">
        <v>14404</v>
      </c>
      <c r="J31" s="332">
        <f t="shared" si="1"/>
        <v>98.163409465505055</v>
      </c>
      <c r="K31" s="332">
        <f>SUM(E31/E5*100)</f>
        <v>2.5561176446724425</v>
      </c>
      <c r="L31" s="249"/>
    </row>
    <row r="32" spans="1:12" ht="19.5" customHeight="1">
      <c r="A32" s="166"/>
      <c r="B32" s="166"/>
      <c r="C32" s="204" t="s">
        <v>358</v>
      </c>
      <c r="D32" s="802">
        <v>107201</v>
      </c>
      <c r="E32" s="249">
        <f t="shared" si="4"/>
        <v>234598</v>
      </c>
      <c r="F32" s="249">
        <v>113249</v>
      </c>
      <c r="G32" s="249">
        <v>121349</v>
      </c>
      <c r="H32" s="328">
        <f t="shared" si="3"/>
        <v>2.1883937649835357</v>
      </c>
      <c r="I32" s="249">
        <v>12606</v>
      </c>
      <c r="J32" s="332">
        <f t="shared" si="1"/>
        <v>93.325037701175944</v>
      </c>
      <c r="K32" s="332">
        <f>SUM(E32/E5*100)</f>
        <v>2.5447280995589425</v>
      </c>
      <c r="L32" s="249"/>
    </row>
    <row r="33" spans="1:12" ht="19.5" customHeight="1">
      <c r="A33" s="166"/>
      <c r="B33" s="166"/>
      <c r="C33" s="204" t="s">
        <v>359</v>
      </c>
      <c r="D33" s="802">
        <v>121677</v>
      </c>
      <c r="E33" s="249">
        <f t="shared" si="4"/>
        <v>227449</v>
      </c>
      <c r="F33" s="249">
        <v>115833</v>
      </c>
      <c r="G33" s="249">
        <v>111616</v>
      </c>
      <c r="H33" s="328">
        <f t="shared" si="3"/>
        <v>1.8692850744183371</v>
      </c>
      <c r="I33" s="249">
        <v>11095</v>
      </c>
      <c r="J33" s="332">
        <f t="shared" si="1"/>
        <v>103.7781321674312</v>
      </c>
      <c r="K33" s="332">
        <f>SUM(E33/E5*100)</f>
        <v>2.4671815681147407</v>
      </c>
      <c r="L33" s="249"/>
    </row>
    <row r="34" spans="1:12" ht="19.5" customHeight="1">
      <c r="A34" s="166"/>
      <c r="B34" s="166"/>
      <c r="C34" s="204" t="s">
        <v>360</v>
      </c>
      <c r="D34" s="802">
        <v>82796</v>
      </c>
      <c r="E34" s="249">
        <f t="shared" si="4"/>
        <v>180246</v>
      </c>
      <c r="F34" s="249">
        <v>86827</v>
      </c>
      <c r="G34" s="249">
        <v>93419</v>
      </c>
      <c r="H34" s="328">
        <f t="shared" si="3"/>
        <v>2.1769892265326827</v>
      </c>
      <c r="I34" s="249">
        <v>7753</v>
      </c>
      <c r="J34" s="332">
        <f t="shared" si="1"/>
        <v>92.943619606289943</v>
      </c>
      <c r="K34" s="332">
        <f>SUM(E34/E5*100)</f>
        <v>1.9551618557408894</v>
      </c>
      <c r="L34" s="249"/>
    </row>
    <row r="35" spans="1:12" ht="10.5" customHeight="1">
      <c r="A35" s="166"/>
      <c r="B35" s="166"/>
      <c r="C35" s="204"/>
      <c r="D35" s="590"/>
      <c r="E35" s="267"/>
      <c r="F35" s="267"/>
      <c r="G35" s="326"/>
      <c r="H35" s="329"/>
      <c r="I35" s="329"/>
      <c r="J35" s="326"/>
      <c r="K35" s="91"/>
      <c r="L35" s="267"/>
    </row>
    <row r="36" spans="1:12" ht="19.5" customHeight="1">
      <c r="A36" s="166"/>
      <c r="B36" s="940" t="s">
        <v>367</v>
      </c>
      <c r="C36" s="940"/>
      <c r="D36" s="802">
        <v>348868</v>
      </c>
      <c r="E36" s="249">
        <f>SUM(F36:G36)</f>
        <v>723407</v>
      </c>
      <c r="F36" s="249">
        <v>360043</v>
      </c>
      <c r="G36" s="249">
        <v>363364</v>
      </c>
      <c r="H36" s="328">
        <f>SUM(E36/D36)</f>
        <v>2.0735837050116377</v>
      </c>
      <c r="I36" s="249">
        <v>2199</v>
      </c>
      <c r="J36" s="332">
        <f t="shared" si="1"/>
        <v>99.086040444292777</v>
      </c>
      <c r="K36" s="332">
        <f>SUM(E36/E5*100)</f>
        <v>7.8469301542111864</v>
      </c>
      <c r="L36" s="249"/>
    </row>
    <row r="37" spans="1:12" ht="19.5" customHeight="1">
      <c r="A37" s="166"/>
      <c r="B37" s="166"/>
      <c r="C37" s="204" t="s">
        <v>346</v>
      </c>
      <c r="D37" s="802">
        <v>77499</v>
      </c>
      <c r="E37" s="249">
        <f>SUM(F37:G37)</f>
        <v>166539</v>
      </c>
      <c r="F37" s="249">
        <v>83546</v>
      </c>
      <c r="G37" s="249">
        <v>82993</v>
      </c>
      <c r="H37" s="328">
        <f>SUM(E37/D37)</f>
        <v>2.148918050555491</v>
      </c>
      <c r="I37" s="249">
        <v>656</v>
      </c>
      <c r="J37" s="332">
        <f t="shared" si="1"/>
        <v>100.66632125600954</v>
      </c>
      <c r="K37" s="332">
        <f>SUM(E37/E5*100)</f>
        <v>1.8064794796735129</v>
      </c>
      <c r="L37" s="249"/>
    </row>
    <row r="38" spans="1:12" ht="19.5" customHeight="1">
      <c r="A38" s="166"/>
      <c r="B38" s="166"/>
      <c r="C38" s="204" t="s">
        <v>523</v>
      </c>
      <c r="D38" s="802">
        <v>131695</v>
      </c>
      <c r="E38" s="249">
        <f>SUM(F38:G38)</f>
        <v>273893</v>
      </c>
      <c r="F38" s="249">
        <v>136719</v>
      </c>
      <c r="G38" s="249">
        <v>137174</v>
      </c>
      <c r="H38" s="328">
        <f>SUM(E38/D38)</f>
        <v>2.0797524583317513</v>
      </c>
      <c r="I38" s="249">
        <v>7429</v>
      </c>
      <c r="J38" s="332">
        <f t="shared" si="1"/>
        <v>99.668304489188912</v>
      </c>
      <c r="K38" s="332">
        <f>SUM(E38/E5*100)</f>
        <v>2.9709682664494048</v>
      </c>
      <c r="L38" s="249"/>
    </row>
    <row r="39" spans="1:12" ht="19.5" customHeight="1" thickBot="1">
      <c r="A39" s="166"/>
      <c r="B39" s="166"/>
      <c r="C39" s="204" t="s">
        <v>340</v>
      </c>
      <c r="D39" s="803">
        <v>139674</v>
      </c>
      <c r="E39" s="330">
        <f>SUM(F39:G39)</f>
        <v>282975</v>
      </c>
      <c r="F39" s="330">
        <v>139778</v>
      </c>
      <c r="G39" s="330">
        <v>143197</v>
      </c>
      <c r="H39" s="331">
        <f>SUM(E39/D39)</f>
        <v>2.0259676102925384</v>
      </c>
      <c r="I39" s="330">
        <v>7425</v>
      </c>
      <c r="J39" s="333">
        <f t="shared" si="1"/>
        <v>97.612380147628784</v>
      </c>
      <c r="K39" s="333">
        <f>SUM(E39/E5*100)</f>
        <v>3.0694824080882692</v>
      </c>
      <c r="L39" s="249"/>
    </row>
    <row r="40" spans="1:12" ht="18" customHeight="1" thickTop="1">
      <c r="A40" s="945" t="s">
        <v>515</v>
      </c>
      <c r="B40" s="945"/>
      <c r="C40" s="945"/>
      <c r="D40" s="946"/>
      <c r="E40" s="946"/>
      <c r="F40" s="946"/>
      <c r="G40" s="946"/>
      <c r="H40" s="90"/>
      <c r="I40" s="124"/>
      <c r="J40" s="266"/>
      <c r="K40" s="379"/>
    </row>
    <row r="41" spans="1:12" ht="18" customHeight="1">
      <c r="A41" s="514" t="s">
        <v>687</v>
      </c>
      <c r="B41" s="361"/>
      <c r="C41" s="361"/>
      <c r="D41" s="361"/>
      <c r="E41" s="361"/>
      <c r="F41" s="361"/>
      <c r="G41" s="361"/>
    </row>
    <row r="45" spans="1:12">
      <c r="F45" s="362"/>
    </row>
  </sheetData>
  <mergeCells count="13">
    <mergeCell ref="K3:K4"/>
    <mergeCell ref="J3:J4"/>
    <mergeCell ref="A5:C5"/>
    <mergeCell ref="A3:C4"/>
    <mergeCell ref="A40:G40"/>
    <mergeCell ref="B7:C7"/>
    <mergeCell ref="B27:C27"/>
    <mergeCell ref="B36:C36"/>
    <mergeCell ref="G2:I2"/>
    <mergeCell ref="D3:D4"/>
    <mergeCell ref="E3:G3"/>
    <mergeCell ref="H3:H4"/>
    <mergeCell ref="I3:I4"/>
  </mergeCells>
  <phoneticPr fontId="3"/>
  <pageMargins left="0.39370078740157483" right="0.59055118110236227" top="0.59055118110236227" bottom="0.70866141732283472" header="0.31496062992125984" footer="0.31496062992125984"/>
  <pageSetup paperSize="9" orientation="portrait" blackAndWhite="1" r:id="rId1"/>
  <headerFooter alignWithMargins="0"/>
  <ignoredErrors>
    <ignoredError sqref="H6 H5 K5 H26 H7 J7 J8 H9 J9:K9 H10 J10:K10 H11 J11 H12 J12:K12 H13 J13:K13 H14 J14:K14 H15 J15:K15 H16 J16:K16 H17 J17:K17 H18 J18:K18 H19 J19:K19 H20 J20:K20 H21 J21:K21 H22 J22:K22 H23 J23:K23 H24 J24:K24 H25 J25 H40:K40 H27 J27:K27 H28 J28:K28 H29 J29 H30 J30:K30 H31 J31:K31 H32 J32:K32 H33 J33:K33 H34 J34:K34 H35 J35:K35 H36 J36:K36 H37 J37:K37 H38 J38:K38 H39 J39:K39 J6:K6 J26:K26"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3"/>
  <sheetViews>
    <sheetView zoomScale="55" zoomScaleNormal="55" workbookViewId="0">
      <selection activeCell="K15" sqref="K15"/>
    </sheetView>
  </sheetViews>
  <sheetFormatPr defaultRowHeight="13.5"/>
  <cols>
    <col min="1" max="1" width="1.625" style="25" customWidth="1"/>
    <col min="2" max="2" width="1.375" style="25" customWidth="1"/>
    <col min="3" max="3" width="8.625" style="25" bestFit="1" customWidth="1"/>
    <col min="4" max="4" width="10" style="25" customWidth="1"/>
    <col min="5" max="7" width="10.5" style="25" customWidth="1"/>
    <col min="8" max="11" width="9.625" style="25" customWidth="1"/>
    <col min="12" max="16384" width="9" style="25"/>
  </cols>
  <sheetData>
    <row r="1" spans="1:12" ht="24.75" customHeight="1"/>
    <row r="2" spans="1:12" ht="13.5" customHeight="1" thickBot="1">
      <c r="H2" s="125"/>
      <c r="I2" s="950" t="s">
        <v>882</v>
      </c>
      <c r="J2" s="950"/>
      <c r="K2" s="950"/>
    </row>
    <row r="3" spans="1:12" ht="21" customHeight="1" thickTop="1">
      <c r="A3" s="941" t="s">
        <v>315</v>
      </c>
      <c r="B3" s="941"/>
      <c r="C3" s="942"/>
      <c r="D3" s="930" t="s">
        <v>330</v>
      </c>
      <c r="E3" s="932" t="s">
        <v>316</v>
      </c>
      <c r="F3" s="932"/>
      <c r="G3" s="932"/>
      <c r="H3" s="930" t="s">
        <v>616</v>
      </c>
      <c r="I3" s="934" t="s">
        <v>862</v>
      </c>
      <c r="J3" s="938" t="s">
        <v>617</v>
      </c>
      <c r="K3" s="936" t="s">
        <v>618</v>
      </c>
    </row>
    <row r="4" spans="1:12" ht="21" customHeight="1">
      <c r="A4" s="943"/>
      <c r="B4" s="943"/>
      <c r="C4" s="944"/>
      <c r="D4" s="931"/>
      <c r="E4" s="268" t="s">
        <v>87</v>
      </c>
      <c r="F4" s="268" t="s">
        <v>56</v>
      </c>
      <c r="G4" s="268" t="s">
        <v>57</v>
      </c>
      <c r="H4" s="951"/>
      <c r="I4" s="952"/>
      <c r="J4" s="948"/>
      <c r="K4" s="947"/>
    </row>
    <row r="5" spans="1:12" ht="21" customHeight="1">
      <c r="A5" s="167"/>
      <c r="B5" s="940" t="s">
        <v>361</v>
      </c>
      <c r="C5" s="940"/>
      <c r="D5" s="801">
        <v>165983</v>
      </c>
      <c r="E5" s="249">
        <f>SUM(F5:G5)</f>
        <v>370000</v>
      </c>
      <c r="F5" s="249">
        <v>184112</v>
      </c>
      <c r="G5" s="249">
        <v>185888</v>
      </c>
      <c r="H5" s="328">
        <f>SUM(E5/D5)</f>
        <v>2.2291439484766511</v>
      </c>
      <c r="I5" s="249">
        <v>3670</v>
      </c>
      <c r="J5" s="332">
        <f t="shared" ref="J5:J34" si="0">SUM(F5/G5*100)</f>
        <v>99.044585987261144</v>
      </c>
      <c r="K5" s="332">
        <f>SUM(E5/9225091*100)</f>
        <v>4.010800543864554</v>
      </c>
      <c r="L5" s="249"/>
    </row>
    <row r="6" spans="1:12" ht="19.5" customHeight="1">
      <c r="A6" s="166"/>
      <c r="B6" s="940" t="s">
        <v>362</v>
      </c>
      <c r="C6" s="940"/>
      <c r="D6" s="802">
        <v>118443</v>
      </c>
      <c r="E6" s="249">
        <f t="shared" ref="E6:E34" si="1">SUM(F6:G6)</f>
        <v>258193</v>
      </c>
      <c r="F6" s="249">
        <v>128888</v>
      </c>
      <c r="G6" s="249">
        <v>129305</v>
      </c>
      <c r="H6" s="328">
        <f t="shared" ref="H6:H34" si="2">SUM(E6/D6)</f>
        <v>2.1798924377126552</v>
      </c>
      <c r="I6" s="249">
        <v>3807</v>
      </c>
      <c r="J6" s="332">
        <f t="shared" si="0"/>
        <v>99.677506670275704</v>
      </c>
      <c r="K6" s="332">
        <f t="shared" ref="K6:K34" si="3">SUM(E6/9227901*100)</f>
        <v>2.7979602295256525</v>
      </c>
      <c r="L6" s="249"/>
    </row>
    <row r="7" spans="1:12" ht="19.5" customHeight="1">
      <c r="A7" s="166"/>
      <c r="B7" s="940" t="s">
        <v>363</v>
      </c>
      <c r="C7" s="940"/>
      <c r="D7" s="802">
        <v>77144</v>
      </c>
      <c r="E7" s="249">
        <f t="shared" si="1"/>
        <v>170182</v>
      </c>
      <c r="F7" s="249">
        <v>79834</v>
      </c>
      <c r="G7" s="249">
        <v>90348</v>
      </c>
      <c r="H7" s="328">
        <f t="shared" si="2"/>
        <v>2.2060302810328736</v>
      </c>
      <c r="I7" s="249">
        <v>4291</v>
      </c>
      <c r="J7" s="332">
        <f>SUM(F7/G7*100)</f>
        <v>88.362775047593743</v>
      </c>
      <c r="K7" s="332">
        <f t="shared" si="3"/>
        <v>1.844211375913114</v>
      </c>
      <c r="L7" s="249"/>
    </row>
    <row r="8" spans="1:12" ht="19.5" customHeight="1">
      <c r="A8" s="166"/>
      <c r="B8" s="940" t="s">
        <v>364</v>
      </c>
      <c r="C8" s="940"/>
      <c r="D8" s="802">
        <v>204197</v>
      </c>
      <c r="E8" s="249">
        <f t="shared" si="1"/>
        <v>443696</v>
      </c>
      <c r="F8" s="249">
        <v>218687</v>
      </c>
      <c r="G8" s="249">
        <v>225009</v>
      </c>
      <c r="H8" s="328">
        <f t="shared" si="2"/>
        <v>2.1728820697659614</v>
      </c>
      <c r="I8" s="249">
        <v>6379</v>
      </c>
      <c r="J8" s="332">
        <f t="shared" si="0"/>
        <v>97.190334608837873</v>
      </c>
      <c r="K8" s="332">
        <f t="shared" si="3"/>
        <v>4.8082006948275673</v>
      </c>
      <c r="L8" s="249"/>
    </row>
    <row r="9" spans="1:12" ht="19.5" customHeight="1">
      <c r="A9" s="166"/>
      <c r="B9" s="940" t="s">
        <v>524</v>
      </c>
      <c r="C9" s="940"/>
      <c r="D9" s="802">
        <v>85792</v>
      </c>
      <c r="E9" s="249">
        <f t="shared" si="1"/>
        <v>185750</v>
      </c>
      <c r="F9" s="249">
        <v>89719</v>
      </c>
      <c r="G9" s="249">
        <v>96031</v>
      </c>
      <c r="H9" s="328">
        <f t="shared" si="2"/>
        <v>2.1651202909362177</v>
      </c>
      <c r="I9" s="249">
        <v>1635</v>
      </c>
      <c r="J9" s="332">
        <f t="shared" si="0"/>
        <v>93.427122491695386</v>
      </c>
      <c r="K9" s="332">
        <f t="shared" si="3"/>
        <v>2.0129171303419922</v>
      </c>
      <c r="L9" s="249"/>
    </row>
    <row r="10" spans="1:12" ht="19.5" customHeight="1">
      <c r="A10" s="608"/>
      <c r="B10" s="949" t="s">
        <v>365</v>
      </c>
      <c r="C10" s="949"/>
      <c r="D10" s="804">
        <v>108318</v>
      </c>
      <c r="E10" s="679">
        <f t="shared" si="1"/>
        <v>245270</v>
      </c>
      <c r="F10" s="679">
        <v>118718</v>
      </c>
      <c r="G10" s="679">
        <v>126552</v>
      </c>
      <c r="H10" s="680">
        <f t="shared" si="2"/>
        <v>2.2643512620247788</v>
      </c>
      <c r="I10" s="679">
        <v>6870</v>
      </c>
      <c r="J10" s="681">
        <f t="shared" si="0"/>
        <v>93.809659270497505</v>
      </c>
      <c r="K10" s="681">
        <f>SUM(E10/9227901*100)</f>
        <v>2.6579175480967989</v>
      </c>
      <c r="L10" s="246"/>
    </row>
    <row r="11" spans="1:12" ht="19.5" customHeight="1">
      <c r="A11" s="166"/>
      <c r="B11" s="940" t="s">
        <v>366</v>
      </c>
      <c r="C11" s="940"/>
      <c r="D11" s="802">
        <v>25030</v>
      </c>
      <c r="E11" s="249">
        <f t="shared" si="1"/>
        <v>55305</v>
      </c>
      <c r="F11" s="249">
        <v>25799</v>
      </c>
      <c r="G11" s="249">
        <v>29506</v>
      </c>
      <c r="H11" s="328">
        <f t="shared" si="2"/>
        <v>2.2095485417499003</v>
      </c>
      <c r="I11" s="249">
        <v>3201</v>
      </c>
      <c r="J11" s="332">
        <f t="shared" si="0"/>
        <v>87.436453602657082</v>
      </c>
      <c r="K11" s="332">
        <f t="shared" si="3"/>
        <v>0.59932372486440844</v>
      </c>
      <c r="L11" s="249"/>
    </row>
    <row r="12" spans="1:12" ht="19.5" customHeight="1">
      <c r="A12" s="166"/>
      <c r="B12" s="940" t="s">
        <v>368</v>
      </c>
      <c r="C12" s="940"/>
      <c r="D12" s="802">
        <v>17075</v>
      </c>
      <c r="E12" s="249">
        <f t="shared" si="1"/>
        <v>39386</v>
      </c>
      <c r="F12" s="249">
        <v>18821</v>
      </c>
      <c r="G12" s="249">
        <v>20565</v>
      </c>
      <c r="H12" s="328">
        <f t="shared" si="2"/>
        <v>2.3066471449487556</v>
      </c>
      <c r="I12" s="249">
        <v>1229</v>
      </c>
      <c r="J12" s="332">
        <f t="shared" si="0"/>
        <v>91.519572088499885</v>
      </c>
      <c r="K12" s="332">
        <f t="shared" si="3"/>
        <v>0.42681428853647219</v>
      </c>
      <c r="L12" s="249"/>
    </row>
    <row r="13" spans="1:12" ht="19.5" customHeight="1">
      <c r="A13" s="166"/>
      <c r="B13" s="940" t="s">
        <v>369</v>
      </c>
      <c r="C13" s="940"/>
      <c r="D13" s="802">
        <v>73656</v>
      </c>
      <c r="E13" s="249">
        <f t="shared" si="1"/>
        <v>160537</v>
      </c>
      <c r="F13" s="249">
        <v>81091</v>
      </c>
      <c r="G13" s="249">
        <v>79446</v>
      </c>
      <c r="H13" s="328">
        <f t="shared" si="2"/>
        <v>2.1795508851960466</v>
      </c>
      <c r="I13" s="249">
        <v>1547</v>
      </c>
      <c r="J13" s="332">
        <f t="shared" si="0"/>
        <v>102.07058882763134</v>
      </c>
      <c r="K13" s="332">
        <f t="shared" si="3"/>
        <v>1.7396913989432699</v>
      </c>
      <c r="L13" s="249"/>
    </row>
    <row r="14" spans="1:12" ht="19.5" customHeight="1">
      <c r="A14" s="166"/>
      <c r="B14" s="940" t="s">
        <v>370</v>
      </c>
      <c r="C14" s="940"/>
      <c r="D14" s="802">
        <v>106318</v>
      </c>
      <c r="E14" s="249">
        <f t="shared" si="1"/>
        <v>223544</v>
      </c>
      <c r="F14" s="249">
        <v>115192</v>
      </c>
      <c r="G14" s="249">
        <v>108352</v>
      </c>
      <c r="H14" s="328">
        <f t="shared" si="2"/>
        <v>2.1025978667770273</v>
      </c>
      <c r="I14" s="249">
        <v>2382</v>
      </c>
      <c r="J14" s="332">
        <f t="shared" si="0"/>
        <v>106.31275841701122</v>
      </c>
      <c r="K14" s="332">
        <f t="shared" si="3"/>
        <v>2.4224793915756138</v>
      </c>
      <c r="L14" s="249"/>
    </row>
    <row r="15" spans="1:12" ht="19.5" customHeight="1">
      <c r="A15" s="166"/>
      <c r="B15" s="940" t="s">
        <v>371</v>
      </c>
      <c r="C15" s="940"/>
      <c r="D15" s="802">
        <v>117266</v>
      </c>
      <c r="E15" s="249">
        <f t="shared" si="1"/>
        <v>244349</v>
      </c>
      <c r="F15" s="249">
        <v>121495</v>
      </c>
      <c r="G15" s="249">
        <v>122854</v>
      </c>
      <c r="H15" s="328">
        <f t="shared" si="2"/>
        <v>2.0837156550065661</v>
      </c>
      <c r="I15" s="249">
        <v>9020</v>
      </c>
      <c r="J15" s="332">
        <f t="shared" si="0"/>
        <v>98.893808911390764</v>
      </c>
      <c r="K15" s="332">
        <v>2.7</v>
      </c>
      <c r="L15" s="249"/>
    </row>
    <row r="16" spans="1:12" ht="19.5" customHeight="1">
      <c r="A16" s="166"/>
      <c r="B16" s="940" t="s">
        <v>372</v>
      </c>
      <c r="C16" s="940"/>
      <c r="D16" s="802">
        <v>47596</v>
      </c>
      <c r="E16" s="249">
        <f t="shared" si="1"/>
        <v>101133</v>
      </c>
      <c r="F16" s="249">
        <v>51146</v>
      </c>
      <c r="G16" s="249">
        <v>49987</v>
      </c>
      <c r="H16" s="328">
        <f t="shared" si="2"/>
        <v>2.124821413564165</v>
      </c>
      <c r="I16" s="249">
        <v>1820</v>
      </c>
      <c r="J16" s="332">
        <f t="shared" si="0"/>
        <v>102.31860283673755</v>
      </c>
      <c r="K16" s="332">
        <f t="shared" si="3"/>
        <v>1.0959480384542486</v>
      </c>
      <c r="L16" s="249"/>
    </row>
    <row r="17" spans="1:12" ht="19.5" customHeight="1">
      <c r="A17" s="166"/>
      <c r="B17" s="940" t="s">
        <v>373</v>
      </c>
      <c r="C17" s="940"/>
      <c r="D17" s="802">
        <v>63186</v>
      </c>
      <c r="E17" s="249">
        <f t="shared" si="1"/>
        <v>141335</v>
      </c>
      <c r="F17" s="249">
        <v>70894</v>
      </c>
      <c r="G17" s="249">
        <v>70441</v>
      </c>
      <c r="H17" s="328">
        <f t="shared" si="2"/>
        <v>2.2368087867565598</v>
      </c>
      <c r="I17" s="249">
        <v>5315</v>
      </c>
      <c r="J17" s="332">
        <f t="shared" si="0"/>
        <v>100.64309138143979</v>
      </c>
      <c r="K17" s="332">
        <f t="shared" si="3"/>
        <v>1.5316050746534884</v>
      </c>
      <c r="L17" s="249"/>
    </row>
    <row r="18" spans="1:12" ht="19.5" customHeight="1">
      <c r="A18" s="166"/>
      <c r="B18" s="940" t="s">
        <v>374</v>
      </c>
      <c r="C18" s="940"/>
      <c r="D18" s="802">
        <v>62778</v>
      </c>
      <c r="E18" s="249">
        <f t="shared" si="1"/>
        <v>131783</v>
      </c>
      <c r="F18" s="249">
        <v>65431</v>
      </c>
      <c r="G18" s="249">
        <v>66352</v>
      </c>
      <c r="H18" s="328">
        <f t="shared" si="2"/>
        <v>2.099190799324604</v>
      </c>
      <c r="I18" s="249">
        <v>7500</v>
      </c>
      <c r="J18" s="332">
        <f t="shared" si="0"/>
        <v>98.61194839643116</v>
      </c>
      <c r="K18" s="332">
        <f t="shared" si="3"/>
        <v>1.4280929108363862</v>
      </c>
      <c r="L18" s="249"/>
    </row>
    <row r="19" spans="1:12" ht="19.5" customHeight="1">
      <c r="A19" s="166"/>
      <c r="B19" s="940" t="s">
        <v>375</v>
      </c>
      <c r="C19" s="940"/>
      <c r="D19" s="802">
        <v>16708</v>
      </c>
      <c r="E19" s="249">
        <f t="shared" si="1"/>
        <v>39243</v>
      </c>
      <c r="F19" s="249">
        <v>19133</v>
      </c>
      <c r="G19" s="249">
        <v>20110</v>
      </c>
      <c r="H19" s="328">
        <f t="shared" si="2"/>
        <v>2.3487550873832896</v>
      </c>
      <c r="I19" s="249">
        <v>509</v>
      </c>
      <c r="J19" s="332">
        <f t="shared" si="0"/>
        <v>95.141720537046254</v>
      </c>
      <c r="K19" s="332">
        <f t="shared" si="3"/>
        <v>0.42526464035537437</v>
      </c>
      <c r="L19" s="249"/>
    </row>
    <row r="20" spans="1:12" ht="19.5" customHeight="1">
      <c r="A20" s="166"/>
      <c r="B20" s="940" t="s">
        <v>376</v>
      </c>
      <c r="C20" s="940"/>
      <c r="D20" s="802">
        <v>36197</v>
      </c>
      <c r="E20" s="249">
        <f t="shared" si="1"/>
        <v>82811</v>
      </c>
      <c r="F20" s="249">
        <v>41908</v>
      </c>
      <c r="G20" s="249">
        <v>40903</v>
      </c>
      <c r="H20" s="328">
        <f t="shared" si="2"/>
        <v>2.2877862806309914</v>
      </c>
      <c r="I20" s="249">
        <v>3740</v>
      </c>
      <c r="J20" s="332">
        <f t="shared" si="0"/>
        <v>102.45703249150428</v>
      </c>
      <c r="K20" s="332">
        <f t="shared" si="3"/>
        <v>0.89739801066353009</v>
      </c>
      <c r="L20" s="249"/>
    </row>
    <row r="21" spans="1:12" ht="19.5" customHeight="1">
      <c r="A21" s="166"/>
      <c r="B21" s="940" t="s">
        <v>377</v>
      </c>
      <c r="C21" s="940"/>
      <c r="D21" s="802">
        <v>13014</v>
      </c>
      <c r="E21" s="249">
        <f t="shared" si="1"/>
        <v>30591</v>
      </c>
      <c r="F21" s="249">
        <v>14307</v>
      </c>
      <c r="G21" s="249">
        <v>16284</v>
      </c>
      <c r="H21" s="328">
        <f t="shared" si="2"/>
        <v>2.3506224066390042</v>
      </c>
      <c r="I21" s="249">
        <v>1795</v>
      </c>
      <c r="J21" s="332">
        <f t="shared" si="0"/>
        <v>87.859248341930723</v>
      </c>
      <c r="K21" s="332">
        <f t="shared" si="3"/>
        <v>0.33150550704867771</v>
      </c>
      <c r="L21" s="249"/>
    </row>
    <row r="22" spans="1:12" ht="19.5" customHeight="1">
      <c r="A22" s="166"/>
      <c r="B22" s="940" t="s">
        <v>378</v>
      </c>
      <c r="C22" s="940"/>
      <c r="D22" s="802">
        <v>20804</v>
      </c>
      <c r="E22" s="249">
        <f t="shared" si="1"/>
        <v>48508</v>
      </c>
      <c r="F22" s="249">
        <v>24593</v>
      </c>
      <c r="G22" s="249">
        <v>23915</v>
      </c>
      <c r="H22" s="328">
        <f t="shared" si="2"/>
        <v>2.3316669871178619</v>
      </c>
      <c r="I22" s="249">
        <v>3636</v>
      </c>
      <c r="J22" s="332">
        <f t="shared" si="0"/>
        <v>102.83504076939161</v>
      </c>
      <c r="K22" s="332">
        <f t="shared" si="3"/>
        <v>0.52566667110971388</v>
      </c>
      <c r="L22" s="249"/>
    </row>
    <row r="23" spans="1:12" ht="19.5" customHeight="1">
      <c r="A23" s="166"/>
      <c r="B23" s="940" t="s">
        <v>379</v>
      </c>
      <c r="C23" s="940"/>
      <c r="D23" s="802">
        <v>13016</v>
      </c>
      <c r="E23" s="249">
        <f t="shared" si="1"/>
        <v>30754</v>
      </c>
      <c r="F23" s="249">
        <v>14942</v>
      </c>
      <c r="G23" s="249">
        <v>15812</v>
      </c>
      <c r="H23" s="328">
        <f t="shared" si="2"/>
        <v>2.3627842655193607</v>
      </c>
      <c r="I23" s="249">
        <v>1790</v>
      </c>
      <c r="J23" s="332">
        <f t="shared" si="0"/>
        <v>94.49784973437896</v>
      </c>
      <c r="K23" s="332">
        <f t="shared" si="3"/>
        <v>0.33327188924111778</v>
      </c>
      <c r="L23" s="249"/>
    </row>
    <row r="24" spans="1:12" ht="19.5" customHeight="1">
      <c r="A24" s="166"/>
      <c r="B24" s="940" t="s">
        <v>380</v>
      </c>
      <c r="C24" s="940"/>
      <c r="D24" s="802">
        <v>11776</v>
      </c>
      <c r="E24" s="249">
        <f t="shared" si="1"/>
        <v>26610</v>
      </c>
      <c r="F24" s="249">
        <v>12759</v>
      </c>
      <c r="G24" s="249">
        <v>13851</v>
      </c>
      <c r="H24" s="328">
        <f t="shared" si="2"/>
        <v>2.2596807065217392</v>
      </c>
      <c r="I24" s="249">
        <v>2931</v>
      </c>
      <c r="J24" s="332">
        <f t="shared" si="0"/>
        <v>92.116092700888018</v>
      </c>
      <c r="K24" s="332">
        <f t="shared" si="3"/>
        <v>0.28836460209098475</v>
      </c>
      <c r="L24" s="249"/>
    </row>
    <row r="25" spans="1:12" ht="19.5" customHeight="1">
      <c r="A25" s="166"/>
      <c r="B25" s="940" t="s">
        <v>381</v>
      </c>
      <c r="C25" s="940"/>
      <c r="D25" s="802">
        <v>3497</v>
      </c>
      <c r="E25" s="249">
        <f t="shared" si="1"/>
        <v>8902</v>
      </c>
      <c r="F25" s="249">
        <v>4453</v>
      </c>
      <c r="G25" s="249">
        <v>4449</v>
      </c>
      <c r="H25" s="328">
        <f t="shared" si="2"/>
        <v>2.5456105233056907</v>
      </c>
      <c r="I25" s="249">
        <v>445</v>
      </c>
      <c r="J25" s="332">
        <f t="shared" si="0"/>
        <v>100.08990784445943</v>
      </c>
      <c r="K25" s="332">
        <f t="shared" si="3"/>
        <v>9.6468308448475981E-2</v>
      </c>
      <c r="L25" s="249"/>
    </row>
    <row r="26" spans="1:12" ht="19.5" customHeight="1">
      <c r="A26" s="166"/>
      <c r="B26" s="940" t="s">
        <v>382</v>
      </c>
      <c r="C26" s="940"/>
      <c r="D26" s="802">
        <v>7181</v>
      </c>
      <c r="E26" s="249">
        <f t="shared" si="1"/>
        <v>17270</v>
      </c>
      <c r="F26" s="249">
        <v>8414</v>
      </c>
      <c r="G26" s="249">
        <v>8856</v>
      </c>
      <c r="H26" s="328">
        <f t="shared" si="2"/>
        <v>2.4049575268068515</v>
      </c>
      <c r="I26" s="249">
        <v>1201</v>
      </c>
      <c r="J26" s="332">
        <f t="shared" si="0"/>
        <v>95.00903342366756</v>
      </c>
      <c r="K26" s="332">
        <f t="shared" si="3"/>
        <v>0.18714981879411147</v>
      </c>
      <c r="L26" s="249"/>
    </row>
    <row r="27" spans="1:12" ht="19.5" customHeight="1">
      <c r="A27" s="166"/>
      <c r="B27" s="940" t="s">
        <v>383</v>
      </c>
      <c r="C27" s="940"/>
      <c r="D27" s="802">
        <v>4547</v>
      </c>
      <c r="E27" s="249">
        <f t="shared" si="1"/>
        <v>10251</v>
      </c>
      <c r="F27" s="249">
        <v>5091</v>
      </c>
      <c r="G27" s="249">
        <v>5160</v>
      </c>
      <c r="H27" s="328">
        <f t="shared" si="2"/>
        <v>2.2544534858148229</v>
      </c>
      <c r="I27" s="249">
        <v>272</v>
      </c>
      <c r="J27" s="332">
        <f t="shared" si="0"/>
        <v>98.662790697674424</v>
      </c>
      <c r="K27" s="332">
        <f t="shared" si="3"/>
        <v>0.11108701751351689</v>
      </c>
      <c r="L27" s="249"/>
    </row>
    <row r="28" spans="1:12" ht="19.5" customHeight="1">
      <c r="A28" s="166"/>
      <c r="B28" s="940" t="s">
        <v>384</v>
      </c>
      <c r="C28" s="940"/>
      <c r="D28" s="802">
        <v>3953</v>
      </c>
      <c r="E28" s="249">
        <f t="shared" si="1"/>
        <v>9036</v>
      </c>
      <c r="F28" s="249">
        <v>4492</v>
      </c>
      <c r="G28" s="249">
        <v>4544</v>
      </c>
      <c r="H28" s="328">
        <f t="shared" si="2"/>
        <v>2.2858588413862888</v>
      </c>
      <c r="I28" s="249">
        <v>40</v>
      </c>
      <c r="J28" s="332">
        <f t="shared" si="0"/>
        <v>98.855633802816897</v>
      </c>
      <c r="K28" s="332">
        <f t="shared" si="3"/>
        <v>9.7920426324469664E-2</v>
      </c>
      <c r="L28" s="249"/>
    </row>
    <row r="29" spans="1:12" ht="19.5" customHeight="1">
      <c r="A29" s="166"/>
      <c r="B29" s="940" t="s">
        <v>385</v>
      </c>
      <c r="C29" s="940"/>
      <c r="D29" s="802">
        <v>7446</v>
      </c>
      <c r="E29" s="249">
        <f t="shared" si="1"/>
        <v>18741</v>
      </c>
      <c r="F29" s="249">
        <v>9060</v>
      </c>
      <c r="G29" s="249">
        <v>9681</v>
      </c>
      <c r="H29" s="328">
        <f t="shared" si="2"/>
        <v>2.516921837228042</v>
      </c>
      <c r="I29" s="249">
        <v>2861</v>
      </c>
      <c r="J29" s="332">
        <f t="shared" si="0"/>
        <v>93.585373411837622</v>
      </c>
      <c r="K29" s="332">
        <f t="shared" si="3"/>
        <v>0.20309060532834067</v>
      </c>
      <c r="L29" s="249"/>
    </row>
    <row r="30" spans="1:12" ht="19.5" customHeight="1">
      <c r="A30" s="166"/>
      <c r="B30" s="940" t="s">
        <v>386</v>
      </c>
      <c r="C30" s="940"/>
      <c r="D30" s="802">
        <v>6540</v>
      </c>
      <c r="E30" s="249">
        <f t="shared" si="1"/>
        <v>10885</v>
      </c>
      <c r="F30" s="249">
        <v>5245</v>
      </c>
      <c r="G30" s="249">
        <v>5640</v>
      </c>
      <c r="H30" s="328">
        <f t="shared" si="2"/>
        <v>1.6643730886850152</v>
      </c>
      <c r="I30" s="249">
        <v>117</v>
      </c>
      <c r="J30" s="332">
        <f t="shared" si="0"/>
        <v>92.996453900709213</v>
      </c>
      <c r="K30" s="332">
        <f t="shared" si="3"/>
        <v>0.1179574856730691</v>
      </c>
      <c r="L30" s="249"/>
    </row>
    <row r="31" spans="1:12" ht="19.5" customHeight="1">
      <c r="A31" s="166"/>
      <c r="B31" s="940" t="s">
        <v>387</v>
      </c>
      <c r="C31" s="940"/>
      <c r="D31" s="802">
        <v>2888</v>
      </c>
      <c r="E31" s="249">
        <f t="shared" si="1"/>
        <v>6144</v>
      </c>
      <c r="F31" s="249">
        <v>2855</v>
      </c>
      <c r="G31" s="249">
        <v>3289</v>
      </c>
      <c r="H31" s="328">
        <f t="shared" si="2"/>
        <v>2.1274238227146816</v>
      </c>
      <c r="I31" s="249">
        <v>871</v>
      </c>
      <c r="J31" s="332">
        <f t="shared" si="0"/>
        <v>86.804499847978107</v>
      </c>
      <c r="K31" s="332">
        <f t="shared" si="3"/>
        <v>6.6580688284367154E-2</v>
      </c>
      <c r="L31" s="249"/>
    </row>
    <row r="32" spans="1:12" ht="19.5" customHeight="1">
      <c r="A32" s="166"/>
      <c r="B32" s="940" t="s">
        <v>388</v>
      </c>
      <c r="C32" s="940"/>
      <c r="D32" s="802">
        <v>10811</v>
      </c>
      <c r="E32" s="249">
        <f t="shared" si="1"/>
        <v>22073</v>
      </c>
      <c r="F32" s="249">
        <v>10220</v>
      </c>
      <c r="G32" s="249">
        <v>11853</v>
      </c>
      <c r="H32" s="328">
        <f t="shared" si="2"/>
        <v>2.0417167699565257</v>
      </c>
      <c r="I32" s="249">
        <v>539</v>
      </c>
      <c r="J32" s="332">
        <f t="shared" si="0"/>
        <v>86.222897156837931</v>
      </c>
      <c r="K32" s="332">
        <f t="shared" si="3"/>
        <v>0.23919849161797463</v>
      </c>
      <c r="L32" s="249"/>
    </row>
    <row r="33" spans="1:12" ht="19.5" customHeight="1">
      <c r="A33" s="166"/>
      <c r="B33" s="940" t="s">
        <v>389</v>
      </c>
      <c r="C33" s="940"/>
      <c r="D33" s="802">
        <v>17994</v>
      </c>
      <c r="E33" s="249">
        <f t="shared" si="1"/>
        <v>39179</v>
      </c>
      <c r="F33" s="249">
        <v>20556</v>
      </c>
      <c r="G33" s="249">
        <v>18623</v>
      </c>
      <c r="H33" s="328">
        <f t="shared" si="2"/>
        <v>2.1773368900744692</v>
      </c>
      <c r="I33" s="249">
        <v>1143</v>
      </c>
      <c r="J33" s="332">
        <f t="shared" si="0"/>
        <v>110.37963808194169</v>
      </c>
      <c r="K33" s="332">
        <f t="shared" si="3"/>
        <v>0.4245710915190789</v>
      </c>
      <c r="L33" s="249"/>
    </row>
    <row r="34" spans="1:12" ht="19.5" customHeight="1" thickBot="1">
      <c r="A34" s="168"/>
      <c r="B34" s="953" t="s">
        <v>390</v>
      </c>
      <c r="C34" s="953"/>
      <c r="D34" s="803">
        <v>1143</v>
      </c>
      <c r="E34" s="330">
        <f t="shared" si="1"/>
        <v>2867</v>
      </c>
      <c r="F34" s="330">
        <v>1479</v>
      </c>
      <c r="G34" s="330">
        <v>1388</v>
      </c>
      <c r="H34" s="331">
        <f t="shared" si="2"/>
        <v>2.5083114610673665</v>
      </c>
      <c r="I34" s="330">
        <v>40</v>
      </c>
      <c r="J34" s="333">
        <f t="shared" si="0"/>
        <v>106.55619596541787</v>
      </c>
      <c r="K34" s="333">
        <f t="shared" si="3"/>
        <v>3.1068820525924586E-2</v>
      </c>
      <c r="L34" s="249"/>
    </row>
    <row r="35" spans="1:12" ht="18" customHeight="1" thickTop="1">
      <c r="J35" s="89"/>
      <c r="K35" s="92"/>
    </row>
    <row r="36" spans="1:12">
      <c r="C36" s="94"/>
      <c r="D36" s="93"/>
      <c r="J36" s="89"/>
      <c r="K36" s="89"/>
    </row>
    <row r="37" spans="1:12">
      <c r="J37" s="89"/>
      <c r="K37" s="89"/>
    </row>
    <row r="38" spans="1:12">
      <c r="J38" s="89"/>
      <c r="K38" s="89"/>
    </row>
    <row r="39" spans="1:12">
      <c r="J39" s="89"/>
      <c r="K39" s="89"/>
    </row>
    <row r="40" spans="1:12">
      <c r="J40" s="89"/>
      <c r="K40" s="89"/>
    </row>
    <row r="41" spans="1:12">
      <c r="J41" s="89"/>
      <c r="K41" s="89"/>
    </row>
    <row r="42" spans="1:12">
      <c r="J42" s="89"/>
      <c r="K42" s="89"/>
    </row>
    <row r="43" spans="1:12">
      <c r="J43" s="91"/>
      <c r="K43" s="91"/>
    </row>
  </sheetData>
  <mergeCells count="38">
    <mergeCell ref="B27:C27"/>
    <mergeCell ref="B32:C32"/>
    <mergeCell ref="B33:C33"/>
    <mergeCell ref="B34:C34"/>
    <mergeCell ref="B31:C31"/>
    <mergeCell ref="B29:C29"/>
    <mergeCell ref="B30:C30"/>
    <mergeCell ref="B28:C28"/>
    <mergeCell ref="B26:C26"/>
    <mergeCell ref="B19:C19"/>
    <mergeCell ref="B20:C20"/>
    <mergeCell ref="B21:C21"/>
    <mergeCell ref="B24:C24"/>
    <mergeCell ref="B25:C25"/>
    <mergeCell ref="B22:C22"/>
    <mergeCell ref="B23:C23"/>
    <mergeCell ref="B18:C18"/>
    <mergeCell ref="B14:C14"/>
    <mergeCell ref="B15:C15"/>
    <mergeCell ref="B16:C16"/>
    <mergeCell ref="B17:C17"/>
    <mergeCell ref="I2:K2"/>
    <mergeCell ref="D3:D4"/>
    <mergeCell ref="E3:G3"/>
    <mergeCell ref="H3:H4"/>
    <mergeCell ref="I3:I4"/>
    <mergeCell ref="A3:C4"/>
    <mergeCell ref="B6:C6"/>
    <mergeCell ref="B12:C12"/>
    <mergeCell ref="B13:C13"/>
    <mergeCell ref="K3:K4"/>
    <mergeCell ref="J3:J4"/>
    <mergeCell ref="B11:C11"/>
    <mergeCell ref="B8:C8"/>
    <mergeCell ref="B7:C7"/>
    <mergeCell ref="B5:C5"/>
    <mergeCell ref="B9:C9"/>
    <mergeCell ref="B10:C10"/>
  </mergeCells>
  <phoneticPr fontId="3"/>
  <printOptions horizontalCentered="1"/>
  <pageMargins left="0.59055118110236227" right="0.59055118110236227" top="0.59055118110236227" bottom="0.70866141732283472" header="0.31496062992125984" footer="0.31496062992125984"/>
  <pageSetup paperSize="9" orientation="portrait" blackAndWhite="1" r:id="rId1"/>
  <headerFooter alignWithMargins="0"/>
  <ignoredErrors>
    <ignoredError sqref="H34 H5 J5 H6 J6 H7 J7 H8 J8 H9 J9 H10 J10 H11 J11 H12 J12 H13 J13 H14 J14 H15 J15 H16 J16 H17 J17 H18 J18 H19 J19 H20 J20 H21 J21 H22 J22 H23 J23 H24 J24 H25 J25 H26 J26 H27 J27 H28 J28 H29 J29 H30 J30 H31 J31 H32 J32 H33 J33 J3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5"/>
  <sheetViews>
    <sheetView showZeros="0" zoomScale="40" zoomScaleNormal="40" workbookViewId="0"/>
  </sheetViews>
  <sheetFormatPr defaultRowHeight="12"/>
  <cols>
    <col min="1" max="1" width="13.125" style="13" customWidth="1"/>
    <col min="2" max="7" width="12.5" style="11" customWidth="1"/>
    <col min="8" max="10" width="9" style="11"/>
    <col min="11" max="16384" width="9" style="13"/>
  </cols>
  <sheetData>
    <row r="1" spans="1:10" s="73" customFormat="1" ht="26.25" customHeight="1">
      <c r="A1" s="95" t="s">
        <v>481</v>
      </c>
      <c r="B1" s="96"/>
      <c r="C1" s="96"/>
      <c r="D1" s="96"/>
      <c r="E1" s="96"/>
      <c r="F1" s="96"/>
      <c r="G1" s="96"/>
      <c r="H1" s="96"/>
      <c r="I1" s="96"/>
      <c r="J1" s="96"/>
    </row>
    <row r="2" spans="1:10" ht="15" customHeight="1" thickBot="1">
      <c r="A2" s="97"/>
      <c r="B2" s="98"/>
      <c r="C2" s="98"/>
      <c r="D2" s="97"/>
      <c r="E2" s="958" t="s">
        <v>689</v>
      </c>
      <c r="F2" s="958"/>
      <c r="G2" s="958"/>
    </row>
    <row r="3" spans="1:10" s="44" customFormat="1" ht="24" customHeight="1" thickTop="1">
      <c r="A3" s="954" t="s">
        <v>318</v>
      </c>
      <c r="B3" s="962" t="s">
        <v>320</v>
      </c>
      <c r="C3" s="954"/>
      <c r="D3" s="959" t="s">
        <v>321</v>
      </c>
      <c r="E3" s="960"/>
      <c r="F3" s="960"/>
      <c r="G3" s="960"/>
      <c r="H3" s="99"/>
      <c r="I3" s="99"/>
      <c r="J3" s="99"/>
    </row>
    <row r="4" spans="1:10" s="44" customFormat="1" ht="24" customHeight="1">
      <c r="A4" s="955"/>
      <c r="B4" s="963"/>
      <c r="C4" s="955"/>
      <c r="D4" s="964" t="s">
        <v>317</v>
      </c>
      <c r="E4" s="961" t="s">
        <v>316</v>
      </c>
      <c r="F4" s="961"/>
      <c r="G4" s="961"/>
      <c r="H4" s="99"/>
      <c r="I4" s="99"/>
      <c r="J4" s="99"/>
    </row>
    <row r="5" spans="1:10" s="44" customFormat="1" ht="24" customHeight="1">
      <c r="A5" s="956"/>
      <c r="B5" s="169" t="s">
        <v>319</v>
      </c>
      <c r="C5" s="170" t="s">
        <v>316</v>
      </c>
      <c r="D5" s="965"/>
      <c r="E5" s="169" t="s">
        <v>87</v>
      </c>
      <c r="F5" s="169" t="s">
        <v>56</v>
      </c>
      <c r="G5" s="171" t="s">
        <v>57</v>
      </c>
      <c r="H5" s="99"/>
      <c r="I5" s="99"/>
      <c r="J5" s="99"/>
    </row>
    <row r="6" spans="1:10" s="101" customFormat="1" ht="25.5" customHeight="1">
      <c r="A6" s="173" t="s">
        <v>650</v>
      </c>
      <c r="B6" s="172">
        <v>86992</v>
      </c>
      <c r="C6" s="172">
        <v>216277</v>
      </c>
      <c r="D6" s="347">
        <v>111227</v>
      </c>
      <c r="E6" s="347">
        <v>245852</v>
      </c>
      <c r="F6" s="347">
        <v>119691</v>
      </c>
      <c r="G6" s="347">
        <v>126161</v>
      </c>
      <c r="H6" s="100"/>
      <c r="I6" s="100"/>
      <c r="J6" s="100"/>
    </row>
    <row r="7" spans="1:10" s="101" customFormat="1" ht="25.5" customHeight="1">
      <c r="A7" s="173" t="s">
        <v>846</v>
      </c>
      <c r="B7" s="481">
        <v>87469</v>
      </c>
      <c r="C7" s="481">
        <v>216646</v>
      </c>
      <c r="D7" s="347">
        <v>112592</v>
      </c>
      <c r="E7" s="347">
        <v>246394</v>
      </c>
      <c r="F7" s="347">
        <v>119829</v>
      </c>
      <c r="G7" s="347">
        <v>126565</v>
      </c>
      <c r="H7" s="100"/>
      <c r="I7" s="100"/>
      <c r="J7" s="100"/>
    </row>
    <row r="8" spans="1:10" s="101" customFormat="1" ht="25.5" customHeight="1">
      <c r="A8" s="173" t="s">
        <v>854</v>
      </c>
      <c r="B8" s="481">
        <v>87848</v>
      </c>
      <c r="C8" s="481">
        <v>216692</v>
      </c>
      <c r="D8" s="347">
        <v>114163</v>
      </c>
      <c r="E8" s="347">
        <v>247785</v>
      </c>
      <c r="F8" s="347">
        <v>120542</v>
      </c>
      <c r="G8" s="347">
        <v>127243</v>
      </c>
      <c r="H8" s="100"/>
      <c r="I8" s="100"/>
      <c r="J8" s="100"/>
    </row>
    <row r="9" spans="1:10" s="101" customFormat="1" ht="12.75" customHeight="1">
      <c r="A9" s="174"/>
      <c r="B9" s="591"/>
      <c r="C9" s="591"/>
      <c r="D9" s="591"/>
      <c r="E9" s="591"/>
      <c r="F9" s="591"/>
      <c r="G9" s="591"/>
      <c r="H9" s="100"/>
      <c r="I9" s="100"/>
      <c r="J9" s="100"/>
    </row>
    <row r="10" spans="1:10" s="103" customFormat="1" ht="25.5" customHeight="1">
      <c r="A10" s="682" t="s">
        <v>870</v>
      </c>
      <c r="B10" s="711">
        <v>87873</v>
      </c>
      <c r="C10" s="711">
        <v>216631</v>
      </c>
      <c r="D10" s="712">
        <v>114192</v>
      </c>
      <c r="E10" s="712">
        <v>247704</v>
      </c>
      <c r="F10" s="712">
        <v>120532</v>
      </c>
      <c r="G10" s="712">
        <v>127172</v>
      </c>
      <c r="H10" s="102"/>
      <c r="I10" s="102"/>
      <c r="J10" s="102"/>
    </row>
    <row r="11" spans="1:10" s="103" customFormat="1" ht="25.5" customHeight="1">
      <c r="A11" s="682" t="s">
        <v>43</v>
      </c>
      <c r="B11" s="711">
        <v>87903</v>
      </c>
      <c r="C11" s="711">
        <v>216559</v>
      </c>
      <c r="D11" s="712">
        <v>114190</v>
      </c>
      <c r="E11" s="712">
        <v>247527</v>
      </c>
      <c r="F11" s="712">
        <v>120458</v>
      </c>
      <c r="G11" s="712">
        <v>127069</v>
      </c>
      <c r="H11" s="102"/>
      <c r="I11" s="102"/>
      <c r="J11" s="102"/>
    </row>
    <row r="12" spans="1:10" s="103" customFormat="1" ht="25.5" customHeight="1">
      <c r="A12" s="682" t="s">
        <v>44</v>
      </c>
      <c r="B12" s="711">
        <v>87981</v>
      </c>
      <c r="C12" s="711">
        <v>216608</v>
      </c>
      <c r="D12" s="712">
        <v>114470</v>
      </c>
      <c r="E12" s="712">
        <v>247497</v>
      </c>
      <c r="F12" s="712">
        <v>120419</v>
      </c>
      <c r="G12" s="712">
        <v>127078</v>
      </c>
      <c r="H12" s="102"/>
      <c r="I12" s="102"/>
      <c r="J12" s="102"/>
    </row>
    <row r="13" spans="1:10" s="103" customFormat="1" ht="25.5" customHeight="1">
      <c r="A13" s="682" t="s">
        <v>45</v>
      </c>
      <c r="B13" s="711">
        <v>87980</v>
      </c>
      <c r="C13" s="711">
        <v>216570</v>
      </c>
      <c r="D13" s="712">
        <v>114653</v>
      </c>
      <c r="E13" s="712">
        <v>247643</v>
      </c>
      <c r="F13" s="712">
        <v>120482</v>
      </c>
      <c r="G13" s="712">
        <v>127161</v>
      </c>
      <c r="H13" s="102"/>
      <c r="I13" s="102"/>
      <c r="J13" s="102"/>
    </row>
    <row r="14" spans="1:10" s="103" customFormat="1" ht="25.5" customHeight="1">
      <c r="A14" s="682" t="s">
        <v>623</v>
      </c>
      <c r="B14" s="711">
        <v>87992</v>
      </c>
      <c r="C14" s="711">
        <v>216523</v>
      </c>
      <c r="D14" s="712">
        <v>114712</v>
      </c>
      <c r="E14" s="712">
        <v>247589</v>
      </c>
      <c r="F14" s="712">
        <v>120481</v>
      </c>
      <c r="G14" s="712">
        <v>127108</v>
      </c>
      <c r="H14" s="102"/>
      <c r="I14" s="102"/>
      <c r="J14" s="102"/>
    </row>
    <row r="15" spans="1:10" s="103" customFormat="1" ht="25.5" customHeight="1">
      <c r="A15" s="682" t="s">
        <v>391</v>
      </c>
      <c r="B15" s="711">
        <v>87994</v>
      </c>
      <c r="C15" s="711">
        <v>216443</v>
      </c>
      <c r="D15" s="712">
        <v>114758</v>
      </c>
      <c r="E15" s="712">
        <v>247592</v>
      </c>
      <c r="F15" s="712">
        <v>120480</v>
      </c>
      <c r="G15" s="712">
        <v>127112</v>
      </c>
      <c r="H15" s="102"/>
      <c r="I15" s="102"/>
      <c r="J15" s="102"/>
    </row>
    <row r="16" spans="1:10" s="103" customFormat="1" ht="25.5" customHeight="1">
      <c r="A16" s="682" t="s">
        <v>47</v>
      </c>
      <c r="B16" s="711">
        <v>88039</v>
      </c>
      <c r="C16" s="711">
        <v>216450</v>
      </c>
      <c r="D16" s="712">
        <v>114816</v>
      </c>
      <c r="E16" s="712">
        <v>247595</v>
      </c>
      <c r="F16" s="712">
        <v>120477</v>
      </c>
      <c r="G16" s="712">
        <v>127118</v>
      </c>
      <c r="H16" s="102"/>
      <c r="I16" s="102"/>
      <c r="J16" s="102"/>
    </row>
    <row r="17" spans="1:15" s="103" customFormat="1" ht="25.5" customHeight="1">
      <c r="A17" s="682" t="s">
        <v>48</v>
      </c>
      <c r="B17" s="711">
        <v>88076</v>
      </c>
      <c r="C17" s="711">
        <v>216424</v>
      </c>
      <c r="D17" s="712">
        <v>114838</v>
      </c>
      <c r="E17" s="712">
        <v>247521</v>
      </c>
      <c r="F17" s="712">
        <v>120444</v>
      </c>
      <c r="G17" s="712">
        <v>127077</v>
      </c>
      <c r="H17" s="102"/>
      <c r="I17" s="102"/>
      <c r="J17" s="102"/>
    </row>
    <row r="18" spans="1:15" s="103" customFormat="1" ht="25.5" customHeight="1">
      <c r="A18" s="682" t="s">
        <v>49</v>
      </c>
      <c r="B18" s="711">
        <v>88077</v>
      </c>
      <c r="C18" s="711">
        <v>216407</v>
      </c>
      <c r="D18" s="712">
        <v>114896</v>
      </c>
      <c r="E18" s="712">
        <v>247489</v>
      </c>
      <c r="F18" s="712">
        <v>120435</v>
      </c>
      <c r="G18" s="712">
        <v>127054</v>
      </c>
      <c r="H18" s="102"/>
      <c r="I18" s="102"/>
      <c r="J18" s="102"/>
    </row>
    <row r="19" spans="1:15" s="103" customFormat="1" ht="25.5" customHeight="1">
      <c r="A19" s="682" t="s">
        <v>632</v>
      </c>
      <c r="B19" s="711">
        <v>88070</v>
      </c>
      <c r="C19" s="711">
        <v>216354</v>
      </c>
      <c r="D19" s="712">
        <v>114919</v>
      </c>
      <c r="E19" s="712">
        <v>247431</v>
      </c>
      <c r="F19" s="712">
        <v>120384</v>
      </c>
      <c r="G19" s="712">
        <v>127047</v>
      </c>
      <c r="H19" s="102"/>
      <c r="I19" s="102"/>
      <c r="J19" s="102"/>
    </row>
    <row r="20" spans="1:15" s="103" customFormat="1" ht="25.5" customHeight="1">
      <c r="A20" s="682" t="s">
        <v>626</v>
      </c>
      <c r="B20" s="711">
        <v>88098</v>
      </c>
      <c r="C20" s="711">
        <v>216287</v>
      </c>
      <c r="D20" s="712">
        <v>114977</v>
      </c>
      <c r="E20" s="712">
        <v>247368</v>
      </c>
      <c r="F20" s="712">
        <v>120329</v>
      </c>
      <c r="G20" s="712">
        <v>127039</v>
      </c>
      <c r="H20" s="102"/>
      <c r="I20" s="102"/>
      <c r="J20" s="102"/>
    </row>
    <row r="21" spans="1:15" s="103" customFormat="1" ht="25.5" customHeight="1" thickBot="1">
      <c r="A21" s="683" t="s">
        <v>625</v>
      </c>
      <c r="B21" s="711">
        <v>88103</v>
      </c>
      <c r="C21" s="711">
        <v>216229</v>
      </c>
      <c r="D21" s="712">
        <v>115013</v>
      </c>
      <c r="E21" s="712">
        <v>244750</v>
      </c>
      <c r="F21" s="712">
        <v>120290</v>
      </c>
      <c r="G21" s="712">
        <v>127055</v>
      </c>
      <c r="H21" s="102"/>
      <c r="I21" s="102"/>
      <c r="J21" s="102"/>
    </row>
    <row r="22" spans="1:15" ht="18" customHeight="1" thickTop="1">
      <c r="A22" s="104" t="s">
        <v>497</v>
      </c>
      <c r="B22" s="46"/>
      <c r="C22" s="46"/>
      <c r="D22" s="46"/>
      <c r="E22" s="46"/>
      <c r="F22" s="46"/>
      <c r="G22" s="46"/>
    </row>
    <row r="23" spans="1:15" ht="50.25" customHeight="1">
      <c r="C23" s="26"/>
      <c r="D23" s="957"/>
      <c r="E23" s="957"/>
      <c r="F23" s="592"/>
      <c r="G23" s="13"/>
    </row>
    <row r="24" spans="1:15" s="73" customFormat="1" ht="26.25" customHeight="1">
      <c r="A24" s="95" t="s">
        <v>482</v>
      </c>
      <c r="B24" s="96"/>
      <c r="C24" s="96"/>
      <c r="D24" s="96"/>
      <c r="E24" s="96"/>
      <c r="F24" s="11"/>
      <c r="G24" s="105"/>
      <c r="H24" s="96"/>
      <c r="I24" s="96"/>
      <c r="J24" s="96"/>
    </row>
    <row r="25" spans="1:15" s="73" customFormat="1" ht="15" customHeight="1" thickBot="1">
      <c r="A25" s="95"/>
      <c r="B25" s="96"/>
      <c r="C25" s="96"/>
      <c r="D25" s="96"/>
      <c r="E25" s="96"/>
      <c r="F25" s="120"/>
      <c r="G25" s="470"/>
      <c r="H25" s="96"/>
      <c r="I25" s="96"/>
      <c r="J25" s="96"/>
    </row>
    <row r="26" spans="1:15" ht="39.75" customHeight="1" thickTop="1">
      <c r="A26" s="593" t="s">
        <v>315</v>
      </c>
      <c r="B26" s="594" t="s">
        <v>81</v>
      </c>
      <c r="C26" s="595" t="s">
        <v>82</v>
      </c>
      <c r="D26" s="594" t="s">
        <v>83</v>
      </c>
      <c r="E26" s="595" t="s">
        <v>84</v>
      </c>
      <c r="F26" s="594" t="s">
        <v>85</v>
      </c>
      <c r="G26" s="596" t="s">
        <v>86</v>
      </c>
      <c r="O26" s="152"/>
    </row>
    <row r="27" spans="1:15" ht="27.75" customHeight="1">
      <c r="A27" s="203" t="s">
        <v>846</v>
      </c>
      <c r="B27" s="172">
        <v>1992</v>
      </c>
      <c r="C27" s="172">
        <v>1985</v>
      </c>
      <c r="D27" s="172">
        <v>544</v>
      </c>
      <c r="E27" s="172">
        <v>2941</v>
      </c>
      <c r="F27" s="172">
        <v>1208</v>
      </c>
      <c r="G27" s="172">
        <v>1127</v>
      </c>
    </row>
    <row r="28" spans="1:15" s="103" customFormat="1" ht="27.75" customHeight="1">
      <c r="A28" s="203" t="s">
        <v>854</v>
      </c>
      <c r="B28" s="172">
        <v>1889</v>
      </c>
      <c r="C28" s="172">
        <v>1982</v>
      </c>
      <c r="D28" s="172">
        <v>525</v>
      </c>
      <c r="E28" s="172">
        <v>3079</v>
      </c>
      <c r="F28" s="172">
        <v>1298</v>
      </c>
      <c r="G28" s="172">
        <v>1075</v>
      </c>
      <c r="H28" s="102"/>
      <c r="I28" s="102"/>
      <c r="J28" s="102"/>
    </row>
    <row r="29" spans="1:15" s="103" customFormat="1" ht="27.75" customHeight="1" thickBot="1">
      <c r="A29" s="684" t="s">
        <v>864</v>
      </c>
      <c r="B29" s="713">
        <v>1890</v>
      </c>
      <c r="C29" s="713">
        <v>2093</v>
      </c>
      <c r="D29" s="713">
        <v>543</v>
      </c>
      <c r="E29" s="713">
        <v>3282</v>
      </c>
      <c r="F29" s="713">
        <v>947</v>
      </c>
      <c r="G29" s="713">
        <v>1194</v>
      </c>
      <c r="H29" s="102"/>
      <c r="I29" s="102"/>
      <c r="J29" s="102"/>
    </row>
    <row r="30" spans="1:15" ht="18" customHeight="1" thickTop="1">
      <c r="A30" s="104" t="s">
        <v>517</v>
      </c>
      <c r="B30" s="46"/>
      <c r="C30" s="46"/>
      <c r="D30" s="46"/>
      <c r="E30" s="46"/>
      <c r="F30" s="46"/>
      <c r="G30" s="46"/>
    </row>
    <row r="31" spans="1:15">
      <c r="A31" s="27"/>
      <c r="B31" s="28"/>
      <c r="C31" s="28"/>
      <c r="D31" s="28"/>
      <c r="E31" s="28"/>
      <c r="F31" s="28"/>
      <c r="G31" s="28"/>
    </row>
    <row r="32" spans="1:15">
      <c r="A32" s="29"/>
    </row>
    <row r="45" spans="2:18">
      <c r="B45" s="120"/>
      <c r="C45" s="120"/>
      <c r="D45" s="120"/>
      <c r="E45" s="120"/>
      <c r="F45" s="120"/>
      <c r="G45" s="120"/>
      <c r="H45" s="120"/>
      <c r="I45" s="120"/>
      <c r="J45" s="120"/>
      <c r="K45" s="27"/>
      <c r="L45" s="27"/>
      <c r="M45" s="27"/>
      <c r="N45" s="27"/>
      <c r="O45" s="27"/>
      <c r="P45" s="27"/>
      <c r="Q45" s="27"/>
      <c r="R45" s="27"/>
    </row>
  </sheetData>
  <mergeCells count="7">
    <mergeCell ref="A3:A5"/>
    <mergeCell ref="D23:E23"/>
    <mergeCell ref="E2:G2"/>
    <mergeCell ref="D3:G3"/>
    <mergeCell ref="E4:G4"/>
    <mergeCell ref="B3:C4"/>
    <mergeCell ref="D4:D5"/>
  </mergeCells>
  <phoneticPr fontId="3"/>
  <printOptions horizontalCentered="1"/>
  <pageMargins left="0.59055118110236227" right="0.59055118110236227" top="0.6692913385826772" bottom="0.70866141732283472" header="0.31496062992125984" footer="0.31496062992125984"/>
  <pageSetup paperSize="9" firstPageNumber="7"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48"/>
  <sheetViews>
    <sheetView topLeftCell="A7" zoomScale="55" zoomScaleNormal="55" workbookViewId="0"/>
  </sheetViews>
  <sheetFormatPr defaultRowHeight="13.5"/>
  <cols>
    <col min="1" max="1" width="2.75" style="24" customWidth="1"/>
    <col min="2" max="2" width="8.75" style="24" customWidth="1"/>
    <col min="3" max="16" width="5.75" style="24" customWidth="1"/>
    <col min="17" max="16384" width="9" style="24"/>
  </cols>
  <sheetData>
    <row r="1" spans="1:16" ht="25.5" customHeight="1">
      <c r="A1" s="74" t="s">
        <v>483</v>
      </c>
    </row>
    <row r="2" spans="1:16" ht="14.25" customHeight="1" thickBot="1">
      <c r="A2" s="74"/>
      <c r="K2" s="75"/>
      <c r="L2" s="75"/>
      <c r="M2" s="1037" t="s">
        <v>411</v>
      </c>
      <c r="N2" s="1037"/>
      <c r="O2" s="1037"/>
      <c r="P2" s="1037"/>
    </row>
    <row r="3" spans="1:16" ht="20.25" customHeight="1" thickTop="1">
      <c r="A3" s="1024" t="s">
        <v>315</v>
      </c>
      <c r="B3" s="1025"/>
      <c r="C3" s="1026"/>
      <c r="D3" s="1033" t="s">
        <v>81</v>
      </c>
      <c r="E3" s="1034"/>
      <c r="F3" s="1034"/>
      <c r="G3" s="1035"/>
      <c r="H3" s="1033" t="s">
        <v>84</v>
      </c>
      <c r="I3" s="1034"/>
      <c r="J3" s="1035"/>
      <c r="K3" s="1033" t="s">
        <v>82</v>
      </c>
      <c r="L3" s="1038"/>
      <c r="M3" s="1039"/>
      <c r="N3" s="1033" t="s">
        <v>83</v>
      </c>
      <c r="O3" s="1038"/>
      <c r="P3" s="1038"/>
    </row>
    <row r="4" spans="1:16" ht="43.5" customHeight="1">
      <c r="A4" s="1027"/>
      <c r="B4" s="1028"/>
      <c r="C4" s="1029"/>
      <c r="D4" s="1031" t="s">
        <v>87</v>
      </c>
      <c r="E4" s="1032"/>
      <c r="F4" s="252" t="s">
        <v>314</v>
      </c>
      <c r="G4" s="323" t="s">
        <v>409</v>
      </c>
      <c r="H4" s="1031" t="s">
        <v>87</v>
      </c>
      <c r="I4" s="1036"/>
      <c r="J4" s="252" t="s">
        <v>314</v>
      </c>
      <c r="K4" s="1031" t="s">
        <v>87</v>
      </c>
      <c r="L4" s="1032"/>
      <c r="M4" s="252" t="s">
        <v>314</v>
      </c>
      <c r="N4" s="1031" t="s">
        <v>87</v>
      </c>
      <c r="O4" s="1032"/>
      <c r="P4" s="314" t="s">
        <v>314</v>
      </c>
    </row>
    <row r="5" spans="1:16" ht="18" customHeight="1">
      <c r="A5" s="966" t="s">
        <v>633</v>
      </c>
      <c r="B5" s="966"/>
      <c r="C5" s="955"/>
      <c r="D5" s="1030">
        <v>2000</v>
      </c>
      <c r="E5" s="1021"/>
      <c r="F5" s="316">
        <v>8.5</v>
      </c>
      <c r="G5" s="317">
        <v>1.29</v>
      </c>
      <c r="H5" s="1023">
        <v>1754</v>
      </c>
      <c r="I5" s="1023"/>
      <c r="J5" s="367">
        <v>7.46</v>
      </c>
      <c r="K5" s="1023">
        <v>1225</v>
      </c>
      <c r="L5" s="1023"/>
      <c r="M5" s="315">
        <v>5.2</v>
      </c>
      <c r="N5" s="1023">
        <v>470</v>
      </c>
      <c r="O5" s="1023"/>
      <c r="P5" s="366">
        <v>2</v>
      </c>
    </row>
    <row r="6" spans="1:16" ht="18" customHeight="1">
      <c r="A6" s="966" t="s">
        <v>634</v>
      </c>
      <c r="B6" s="966"/>
      <c r="C6" s="955"/>
      <c r="D6" s="1030">
        <v>1946</v>
      </c>
      <c r="E6" s="1021"/>
      <c r="F6" s="316">
        <v>8.1999999999999993</v>
      </c>
      <c r="G6" s="317">
        <v>1.29</v>
      </c>
      <c r="H6" s="1021">
        <v>1913</v>
      </c>
      <c r="I6" s="1021"/>
      <c r="J6" s="368">
        <v>8.1</v>
      </c>
      <c r="K6" s="1021">
        <v>1151</v>
      </c>
      <c r="L6" s="1021"/>
      <c r="M6" s="316">
        <v>4.9000000000000004</v>
      </c>
      <c r="N6" s="1021">
        <v>421</v>
      </c>
      <c r="O6" s="1021"/>
      <c r="P6" s="368">
        <v>1.78</v>
      </c>
    </row>
    <row r="7" spans="1:16" ht="18" customHeight="1">
      <c r="A7" s="966" t="s">
        <v>635</v>
      </c>
      <c r="B7" s="966"/>
      <c r="C7" s="955"/>
      <c r="D7" s="1030">
        <v>2036</v>
      </c>
      <c r="E7" s="1021"/>
      <c r="F7" s="316">
        <v>8.6</v>
      </c>
      <c r="G7" s="317">
        <v>1.41</v>
      </c>
      <c r="H7" s="1021">
        <v>1956</v>
      </c>
      <c r="I7" s="1021"/>
      <c r="J7" s="368">
        <v>8.25</v>
      </c>
      <c r="K7" s="1021">
        <v>1200</v>
      </c>
      <c r="L7" s="1021"/>
      <c r="M7" s="316">
        <v>5.0999999999999996</v>
      </c>
      <c r="N7" s="1021">
        <v>428</v>
      </c>
      <c r="O7" s="1021"/>
      <c r="P7" s="368">
        <v>1.81</v>
      </c>
    </row>
    <row r="8" spans="1:16" ht="18" customHeight="1">
      <c r="A8" s="966" t="s">
        <v>636</v>
      </c>
      <c r="B8" s="966"/>
      <c r="C8" s="955"/>
      <c r="D8" s="1042">
        <v>1826</v>
      </c>
      <c r="E8" s="969"/>
      <c r="F8" s="363">
        <v>7.7</v>
      </c>
      <c r="G8" s="318">
        <v>1.27</v>
      </c>
      <c r="H8" s="969">
        <v>1878</v>
      </c>
      <c r="I8" s="969"/>
      <c r="J8" s="367">
        <v>7.9</v>
      </c>
      <c r="K8" s="969">
        <v>1055</v>
      </c>
      <c r="L8" s="969"/>
      <c r="M8" s="316">
        <v>4.4000000000000004</v>
      </c>
      <c r="N8" s="969">
        <v>413</v>
      </c>
      <c r="O8" s="969"/>
      <c r="P8" s="369">
        <v>1.74</v>
      </c>
    </row>
    <row r="9" spans="1:16" ht="18" customHeight="1">
      <c r="A9" s="1060" t="s">
        <v>630</v>
      </c>
      <c r="B9" s="1060"/>
      <c r="C9" s="956"/>
      <c r="D9" s="1058">
        <v>1865</v>
      </c>
      <c r="E9" s="1059"/>
      <c r="F9" s="364">
        <v>7.8</v>
      </c>
      <c r="G9" s="365">
        <v>1.35</v>
      </c>
      <c r="H9" s="1022">
        <v>1912</v>
      </c>
      <c r="I9" s="1022"/>
      <c r="J9" s="370">
        <v>7.99</v>
      </c>
      <c r="K9" s="1022">
        <v>1114</v>
      </c>
      <c r="L9" s="1022"/>
      <c r="M9" s="364">
        <v>4.7</v>
      </c>
      <c r="N9" s="1022">
        <v>454</v>
      </c>
      <c r="O9" s="1022"/>
      <c r="P9" s="370">
        <v>1.9</v>
      </c>
    </row>
    <row r="10" spans="1:16" ht="18" customHeight="1">
      <c r="A10" s="1009" t="s">
        <v>627</v>
      </c>
      <c r="B10" s="1009"/>
      <c r="C10" s="1010"/>
      <c r="D10" s="1056">
        <v>1877</v>
      </c>
      <c r="E10" s="1057"/>
      <c r="F10" s="319">
        <v>7.8</v>
      </c>
      <c r="G10" s="320">
        <v>1.39</v>
      </c>
      <c r="H10" s="1020">
        <v>2061</v>
      </c>
      <c r="I10" s="1020"/>
      <c r="J10" s="367">
        <v>8.59</v>
      </c>
      <c r="K10" s="1020">
        <v>1065</v>
      </c>
      <c r="L10" s="1020"/>
      <c r="M10" s="319">
        <v>4.4000000000000004</v>
      </c>
      <c r="N10" s="1020">
        <v>428</v>
      </c>
      <c r="O10" s="1020"/>
      <c r="P10" s="367">
        <v>1.78</v>
      </c>
    </row>
    <row r="11" spans="1:16" ht="18" customHeight="1">
      <c r="A11" s="966" t="s">
        <v>628</v>
      </c>
      <c r="B11" s="966"/>
      <c r="C11" s="955"/>
      <c r="D11" s="967">
        <v>1747</v>
      </c>
      <c r="E11" s="968"/>
      <c r="F11" s="319">
        <v>7.3</v>
      </c>
      <c r="G11" s="320">
        <v>1.32</v>
      </c>
      <c r="H11" s="969">
        <v>2081</v>
      </c>
      <c r="I11" s="969"/>
      <c r="J11" s="367">
        <v>8.65</v>
      </c>
      <c r="K11" s="969">
        <v>1019</v>
      </c>
      <c r="L11" s="969"/>
      <c r="M11" s="319">
        <v>4.2</v>
      </c>
      <c r="N11" s="969">
        <v>367</v>
      </c>
      <c r="O11" s="969"/>
      <c r="P11" s="367">
        <v>1.53</v>
      </c>
    </row>
    <row r="12" spans="1:16" ht="18" customHeight="1">
      <c r="A12" s="966" t="s">
        <v>770</v>
      </c>
      <c r="B12" s="966"/>
      <c r="C12" s="955"/>
      <c r="D12" s="967">
        <v>1781</v>
      </c>
      <c r="E12" s="968"/>
      <c r="F12" s="319">
        <v>7.4</v>
      </c>
      <c r="G12" s="320">
        <v>1.4</v>
      </c>
      <c r="H12" s="969">
        <v>2188</v>
      </c>
      <c r="I12" s="969"/>
      <c r="J12" s="367">
        <v>9.0399999999999991</v>
      </c>
      <c r="K12" s="969">
        <v>1050</v>
      </c>
      <c r="L12" s="969"/>
      <c r="M12" s="319">
        <v>4.3</v>
      </c>
      <c r="N12" s="969">
        <v>396</v>
      </c>
      <c r="O12" s="969"/>
      <c r="P12" s="367">
        <v>1.64</v>
      </c>
    </row>
    <row r="13" spans="1:16" ht="18" customHeight="1">
      <c r="A13" s="966" t="s">
        <v>836</v>
      </c>
      <c r="B13" s="966"/>
      <c r="C13" s="955"/>
      <c r="D13" s="967">
        <v>1593</v>
      </c>
      <c r="E13" s="968"/>
      <c r="F13" s="319">
        <v>6.6</v>
      </c>
      <c r="G13" s="320">
        <v>1.26</v>
      </c>
      <c r="H13" s="969">
        <v>2177</v>
      </c>
      <c r="I13" s="969"/>
      <c r="J13" s="367">
        <v>9</v>
      </c>
      <c r="K13" s="969">
        <v>1015</v>
      </c>
      <c r="L13" s="969"/>
      <c r="M13" s="319">
        <v>4.2</v>
      </c>
      <c r="N13" s="969">
        <v>368</v>
      </c>
      <c r="O13" s="969"/>
      <c r="P13" s="367">
        <v>1.52</v>
      </c>
    </row>
    <row r="14" spans="1:16" ht="18" customHeight="1">
      <c r="A14" s="966" t="s">
        <v>850</v>
      </c>
      <c r="B14" s="966"/>
      <c r="C14" s="955"/>
      <c r="D14" s="967">
        <v>1539</v>
      </c>
      <c r="E14" s="968"/>
      <c r="F14" s="319">
        <v>6.3</v>
      </c>
      <c r="G14" s="320">
        <v>1.26</v>
      </c>
      <c r="H14" s="969">
        <v>2244</v>
      </c>
      <c r="I14" s="969"/>
      <c r="J14" s="367">
        <v>9.26</v>
      </c>
      <c r="K14" s="969">
        <v>885</v>
      </c>
      <c r="L14" s="969"/>
      <c r="M14" s="319">
        <v>3.7</v>
      </c>
      <c r="N14" s="969">
        <v>351</v>
      </c>
      <c r="O14" s="969"/>
      <c r="P14" s="367">
        <v>1.45</v>
      </c>
    </row>
    <row r="15" spans="1:16" s="606" customFormat="1" ht="18" customHeight="1">
      <c r="A15" s="966" t="s">
        <v>858</v>
      </c>
      <c r="B15" s="966"/>
      <c r="C15" s="955"/>
      <c r="D15" s="967">
        <v>1522</v>
      </c>
      <c r="E15" s="968"/>
      <c r="F15" s="319">
        <v>6.3</v>
      </c>
      <c r="G15" s="320">
        <v>1.28</v>
      </c>
      <c r="H15" s="969">
        <v>2299</v>
      </c>
      <c r="I15" s="969"/>
      <c r="J15" s="367">
        <v>9.4499999999999993</v>
      </c>
      <c r="K15" s="969">
        <v>842</v>
      </c>
      <c r="L15" s="969"/>
      <c r="M15" s="319">
        <v>3.5</v>
      </c>
      <c r="N15" s="969">
        <v>335</v>
      </c>
      <c r="O15" s="969"/>
      <c r="P15" s="367">
        <v>1.38</v>
      </c>
    </row>
    <row r="16" spans="1:16" ht="18" customHeight="1">
      <c r="A16" s="1051" t="s">
        <v>871</v>
      </c>
      <c r="B16" s="1051"/>
      <c r="C16" s="1052"/>
      <c r="D16" s="1018">
        <v>1515</v>
      </c>
      <c r="E16" s="1019"/>
      <c r="F16" s="790">
        <v>6.2</v>
      </c>
      <c r="G16" s="791">
        <v>1.28</v>
      </c>
      <c r="H16" s="994">
        <v>2512</v>
      </c>
      <c r="I16" s="994"/>
      <c r="J16" s="792">
        <v>10.29</v>
      </c>
      <c r="K16" s="994">
        <v>902</v>
      </c>
      <c r="L16" s="994"/>
      <c r="M16" s="790">
        <v>3.7</v>
      </c>
      <c r="N16" s="994">
        <v>373</v>
      </c>
      <c r="O16" s="994"/>
      <c r="P16" s="792">
        <v>1.53</v>
      </c>
    </row>
    <row r="17" spans="1:17" ht="6" customHeight="1">
      <c r="A17" s="76"/>
      <c r="B17" s="321"/>
      <c r="C17" s="685"/>
      <c r="D17" s="686"/>
      <c r="E17" s="321"/>
      <c r="F17" s="687"/>
      <c r="G17" s="688"/>
      <c r="H17" s="689"/>
      <c r="I17" s="689"/>
      <c r="J17" s="690"/>
      <c r="K17" s="689"/>
      <c r="L17" s="689"/>
      <c r="M17" s="687"/>
      <c r="N17" s="689"/>
      <c r="O17" s="689"/>
      <c r="P17" s="690"/>
    </row>
    <row r="18" spans="1:17" ht="18" customHeight="1">
      <c r="A18" s="987" t="s">
        <v>872</v>
      </c>
      <c r="B18" s="987"/>
      <c r="C18" s="988"/>
      <c r="D18" s="992">
        <v>56498</v>
      </c>
      <c r="E18" s="993"/>
      <c r="F18" s="793">
        <v>6.3</v>
      </c>
      <c r="G18" s="794">
        <v>1.17</v>
      </c>
      <c r="H18" s="989">
        <v>98821</v>
      </c>
      <c r="I18" s="989"/>
      <c r="J18" s="795">
        <v>11</v>
      </c>
      <c r="K18" s="989">
        <v>40191</v>
      </c>
      <c r="L18" s="989"/>
      <c r="M18" s="793">
        <v>4.5</v>
      </c>
      <c r="N18" s="989">
        <v>12797</v>
      </c>
      <c r="O18" s="989"/>
      <c r="P18" s="795">
        <v>1.42</v>
      </c>
      <c r="Q18" s="37"/>
    </row>
    <row r="19" spans="1:17" ht="18" customHeight="1" thickBot="1">
      <c r="A19" s="1053" t="s">
        <v>873</v>
      </c>
      <c r="B19" s="1053"/>
      <c r="C19" s="1054"/>
      <c r="D19" s="997">
        <v>770759</v>
      </c>
      <c r="E19" s="998"/>
      <c r="F19" s="796">
        <v>6.3</v>
      </c>
      <c r="G19" s="797">
        <v>1.26</v>
      </c>
      <c r="H19" s="991">
        <v>1569050</v>
      </c>
      <c r="I19" s="991"/>
      <c r="J19" s="798">
        <v>12.9</v>
      </c>
      <c r="K19" s="991">
        <v>504930</v>
      </c>
      <c r="L19" s="991"/>
      <c r="M19" s="796">
        <v>4.0999999999999996</v>
      </c>
      <c r="N19" s="991">
        <v>179099</v>
      </c>
      <c r="O19" s="991"/>
      <c r="P19" s="798">
        <v>1.47</v>
      </c>
    </row>
    <row r="20" spans="1:17" ht="18" customHeight="1" thickTop="1">
      <c r="A20" s="30" t="s">
        <v>874</v>
      </c>
      <c r="B20" s="13"/>
      <c r="C20" s="13"/>
      <c r="D20" s="13"/>
      <c r="E20" s="13"/>
      <c r="F20" s="13"/>
      <c r="G20" s="13"/>
      <c r="H20" s="13"/>
      <c r="I20" s="13"/>
      <c r="J20" s="13"/>
      <c r="K20" s="13"/>
    </row>
    <row r="21" spans="1:17" ht="18" customHeight="1">
      <c r="B21" s="13"/>
      <c r="C21" s="13"/>
      <c r="D21" s="13"/>
      <c r="E21" s="13"/>
      <c r="F21" s="13"/>
      <c r="G21" s="13"/>
      <c r="H21" s="13"/>
      <c r="I21" s="13"/>
      <c r="J21" s="13"/>
      <c r="K21" s="13"/>
    </row>
    <row r="22" spans="1:17" ht="15" customHeight="1">
      <c r="K22" s="13"/>
    </row>
    <row r="23" spans="1:17" s="108" customFormat="1" ht="24.75" customHeight="1">
      <c r="A23" s="106" t="s">
        <v>590</v>
      </c>
      <c r="B23" s="107"/>
      <c r="C23" s="107"/>
      <c r="D23" s="107"/>
      <c r="E23" s="107"/>
      <c r="F23" s="107"/>
      <c r="G23" s="107"/>
      <c r="H23" s="107"/>
      <c r="I23" s="73"/>
      <c r="J23" s="73"/>
      <c r="K23" s="73"/>
      <c r="M23" s="109"/>
      <c r="N23" s="109"/>
      <c r="O23" s="109"/>
      <c r="P23" s="109"/>
    </row>
    <row r="24" spans="1:17" ht="11.25" customHeight="1" thickBot="1">
      <c r="A24" s="110"/>
      <c r="B24" s="111"/>
      <c r="C24" s="111"/>
      <c r="D24" s="111"/>
      <c r="E24" s="111"/>
      <c r="F24" s="111"/>
      <c r="G24" s="111"/>
      <c r="H24" s="111"/>
      <c r="I24" s="13"/>
      <c r="J24" s="13"/>
      <c r="K24" s="13"/>
      <c r="M24" s="112"/>
      <c r="N24" s="112"/>
      <c r="O24" s="112"/>
      <c r="P24" s="112"/>
    </row>
    <row r="25" spans="1:17" ht="20.25" customHeight="1" thickTop="1">
      <c r="A25" s="1047" t="s">
        <v>448</v>
      </c>
      <c r="B25" s="1047"/>
      <c r="C25" s="1047"/>
      <c r="D25" s="1048"/>
      <c r="E25" s="980" t="s">
        <v>849</v>
      </c>
      <c r="F25" s="981"/>
      <c r="G25" s="981"/>
      <c r="H25" s="982"/>
      <c r="I25" s="980" t="s">
        <v>859</v>
      </c>
      <c r="J25" s="981"/>
      <c r="K25" s="981"/>
      <c r="L25" s="981"/>
      <c r="M25" s="975" t="s">
        <v>875</v>
      </c>
      <c r="N25" s="976"/>
      <c r="O25" s="976"/>
      <c r="P25" s="976"/>
    </row>
    <row r="26" spans="1:17" ht="20.25" customHeight="1">
      <c r="A26" s="1049"/>
      <c r="B26" s="1049"/>
      <c r="C26" s="1049"/>
      <c r="D26" s="1050"/>
      <c r="E26" s="999" t="s">
        <v>449</v>
      </c>
      <c r="F26" s="1000"/>
      <c r="G26" s="999" t="s">
        <v>450</v>
      </c>
      <c r="H26" s="1000"/>
      <c r="I26" s="999" t="s">
        <v>449</v>
      </c>
      <c r="J26" s="1000"/>
      <c r="K26" s="1011" t="s">
        <v>450</v>
      </c>
      <c r="L26" s="1011"/>
      <c r="M26" s="995" t="s">
        <v>449</v>
      </c>
      <c r="N26" s="996"/>
      <c r="O26" s="990" t="s">
        <v>450</v>
      </c>
      <c r="P26" s="990"/>
    </row>
    <row r="27" spans="1:17" ht="24.75" customHeight="1">
      <c r="A27" s="1014" t="s">
        <v>451</v>
      </c>
      <c r="B27" s="1014"/>
      <c r="C27" s="1015"/>
      <c r="D27" s="176" t="s">
        <v>591</v>
      </c>
      <c r="E27" s="978">
        <v>52600</v>
      </c>
      <c r="F27" s="979"/>
      <c r="G27" s="979">
        <v>21167800</v>
      </c>
      <c r="H27" s="983"/>
      <c r="I27" s="1001">
        <v>55951</v>
      </c>
      <c r="J27" s="1002"/>
      <c r="K27" s="1002">
        <v>23683250</v>
      </c>
      <c r="L27" s="1002"/>
      <c r="M27" s="977">
        <v>60885</v>
      </c>
      <c r="N27" s="972"/>
      <c r="O27" s="972">
        <v>25654700</v>
      </c>
      <c r="P27" s="972"/>
    </row>
    <row r="28" spans="1:17" ht="24.75" customHeight="1">
      <c r="A28" s="1016"/>
      <c r="B28" s="1016"/>
      <c r="C28" s="1017"/>
      <c r="D28" s="311" t="s">
        <v>592</v>
      </c>
      <c r="E28" s="986">
        <v>1240</v>
      </c>
      <c r="F28" s="970"/>
      <c r="G28" s="970">
        <v>641750</v>
      </c>
      <c r="H28" s="971"/>
      <c r="I28" s="985">
        <v>1234</v>
      </c>
      <c r="J28" s="984"/>
      <c r="K28" s="984">
        <v>640650</v>
      </c>
      <c r="L28" s="984"/>
      <c r="M28" s="973">
        <v>1441</v>
      </c>
      <c r="N28" s="974"/>
      <c r="O28" s="974">
        <v>736700</v>
      </c>
      <c r="P28" s="974"/>
    </row>
    <row r="29" spans="1:17" ht="24.75" customHeight="1">
      <c r="A29" s="1012" t="s">
        <v>452</v>
      </c>
      <c r="B29" s="1012"/>
      <c r="C29" s="1013"/>
      <c r="D29" s="176" t="s">
        <v>591</v>
      </c>
      <c r="E29" s="978">
        <v>126079</v>
      </c>
      <c r="F29" s="979"/>
      <c r="G29" s="979">
        <v>34177500</v>
      </c>
      <c r="H29" s="983"/>
      <c r="I29" s="1001">
        <v>123265</v>
      </c>
      <c r="J29" s="1002"/>
      <c r="K29" s="1002">
        <v>33699900</v>
      </c>
      <c r="L29" s="1002"/>
      <c r="M29" s="977">
        <v>118582</v>
      </c>
      <c r="N29" s="972"/>
      <c r="O29" s="972">
        <v>32182200</v>
      </c>
      <c r="P29" s="972"/>
    </row>
    <row r="30" spans="1:17" ht="24.75" customHeight="1">
      <c r="A30" s="1012"/>
      <c r="B30" s="1012"/>
      <c r="C30" s="1013"/>
      <c r="D30" s="311" t="s">
        <v>592</v>
      </c>
      <c r="E30" s="986">
        <v>3159</v>
      </c>
      <c r="F30" s="970"/>
      <c r="G30" s="970">
        <v>947700</v>
      </c>
      <c r="H30" s="971"/>
      <c r="I30" s="985">
        <v>2830</v>
      </c>
      <c r="J30" s="984"/>
      <c r="K30" s="984">
        <v>849000</v>
      </c>
      <c r="L30" s="984"/>
      <c r="M30" s="973">
        <v>2538</v>
      </c>
      <c r="N30" s="974"/>
      <c r="O30" s="974">
        <v>761400</v>
      </c>
      <c r="P30" s="974"/>
    </row>
    <row r="31" spans="1:17" ht="24.75" customHeight="1">
      <c r="A31" s="1014" t="s">
        <v>453</v>
      </c>
      <c r="B31" s="1014"/>
      <c r="C31" s="1015"/>
      <c r="D31" s="176" t="s">
        <v>591</v>
      </c>
      <c r="E31" s="978">
        <v>69092</v>
      </c>
      <c r="F31" s="979"/>
      <c r="G31" s="979">
        <v>20727600</v>
      </c>
      <c r="H31" s="983"/>
      <c r="I31" s="1001">
        <v>68940</v>
      </c>
      <c r="J31" s="1002"/>
      <c r="K31" s="1002">
        <v>20682000</v>
      </c>
      <c r="L31" s="1002"/>
      <c r="M31" s="977">
        <v>70417</v>
      </c>
      <c r="N31" s="972"/>
      <c r="O31" s="972">
        <v>21125100</v>
      </c>
      <c r="P31" s="972"/>
    </row>
    <row r="32" spans="1:17" ht="24.75" customHeight="1">
      <c r="A32" s="1016"/>
      <c r="B32" s="1016"/>
      <c r="C32" s="1017"/>
      <c r="D32" s="311" t="s">
        <v>592</v>
      </c>
      <c r="E32" s="986">
        <v>2997</v>
      </c>
      <c r="F32" s="970"/>
      <c r="G32" s="970">
        <v>899100</v>
      </c>
      <c r="H32" s="971"/>
      <c r="I32" s="985">
        <v>2772</v>
      </c>
      <c r="J32" s="984"/>
      <c r="K32" s="984">
        <v>831600</v>
      </c>
      <c r="L32" s="984"/>
      <c r="M32" s="973">
        <v>2550</v>
      </c>
      <c r="N32" s="974"/>
      <c r="O32" s="974">
        <v>765000</v>
      </c>
      <c r="P32" s="974"/>
    </row>
    <row r="33" spans="1:21" ht="24.75" customHeight="1">
      <c r="A33" s="1012" t="s">
        <v>454</v>
      </c>
      <c r="B33" s="1012"/>
      <c r="C33" s="1013"/>
      <c r="D33" s="176" t="s">
        <v>591</v>
      </c>
      <c r="E33" s="978">
        <v>5966</v>
      </c>
      <c r="F33" s="979"/>
      <c r="G33" s="979" t="s">
        <v>860</v>
      </c>
      <c r="H33" s="983"/>
      <c r="I33" s="1001">
        <v>5992</v>
      </c>
      <c r="J33" s="1002"/>
      <c r="K33" s="1002" t="s">
        <v>860</v>
      </c>
      <c r="L33" s="1002"/>
      <c r="M33" s="977">
        <v>6417</v>
      </c>
      <c r="N33" s="972"/>
      <c r="O33" s="972" t="s">
        <v>885</v>
      </c>
      <c r="P33" s="972"/>
    </row>
    <row r="34" spans="1:21" ht="24.75" customHeight="1">
      <c r="A34" s="1012"/>
      <c r="B34" s="1012"/>
      <c r="C34" s="1013"/>
      <c r="D34" s="311" t="s">
        <v>592</v>
      </c>
      <c r="E34" s="986">
        <v>116</v>
      </c>
      <c r="F34" s="970"/>
      <c r="G34" s="970">
        <v>0</v>
      </c>
      <c r="H34" s="971"/>
      <c r="I34" s="985">
        <v>137</v>
      </c>
      <c r="J34" s="984"/>
      <c r="K34" s="984">
        <v>0</v>
      </c>
      <c r="L34" s="984"/>
      <c r="M34" s="973">
        <v>92</v>
      </c>
      <c r="N34" s="974"/>
      <c r="O34" s="974">
        <v>0</v>
      </c>
      <c r="P34" s="974"/>
    </row>
    <row r="35" spans="1:21" ht="24.75" customHeight="1">
      <c r="A35" s="1014" t="s">
        <v>455</v>
      </c>
      <c r="B35" s="1014"/>
      <c r="C35" s="1015"/>
      <c r="D35" s="176" t="s">
        <v>591</v>
      </c>
      <c r="E35" s="978">
        <v>28269</v>
      </c>
      <c r="F35" s="979"/>
      <c r="G35" s="979">
        <v>6352500</v>
      </c>
      <c r="H35" s="983"/>
      <c r="I35" s="1001">
        <v>28280</v>
      </c>
      <c r="J35" s="1002"/>
      <c r="K35" s="1002">
        <v>6508800</v>
      </c>
      <c r="L35" s="1002"/>
      <c r="M35" s="977">
        <v>24294</v>
      </c>
      <c r="N35" s="972"/>
      <c r="O35" s="972">
        <v>5955900</v>
      </c>
      <c r="P35" s="972"/>
    </row>
    <row r="36" spans="1:21" ht="24.75" customHeight="1">
      <c r="A36" s="1016"/>
      <c r="B36" s="1016"/>
      <c r="C36" s="1017"/>
      <c r="D36" s="311" t="s">
        <v>592</v>
      </c>
      <c r="E36" s="986">
        <v>1598</v>
      </c>
      <c r="F36" s="970"/>
      <c r="G36" s="970">
        <v>248700</v>
      </c>
      <c r="H36" s="971"/>
      <c r="I36" s="985">
        <v>1559</v>
      </c>
      <c r="J36" s="984"/>
      <c r="K36" s="984">
        <v>242100</v>
      </c>
      <c r="L36" s="984"/>
      <c r="M36" s="973">
        <v>1339</v>
      </c>
      <c r="N36" s="974"/>
      <c r="O36" s="974">
        <v>292500</v>
      </c>
      <c r="P36" s="974"/>
    </row>
    <row r="37" spans="1:21" ht="24.75" customHeight="1">
      <c r="A37" s="1043" t="s">
        <v>456</v>
      </c>
      <c r="B37" s="1043"/>
      <c r="C37" s="1044"/>
      <c r="D37" s="176" t="s">
        <v>591</v>
      </c>
      <c r="E37" s="978">
        <v>282006</v>
      </c>
      <c r="F37" s="979"/>
      <c r="G37" s="979">
        <v>82425400</v>
      </c>
      <c r="H37" s="983"/>
      <c r="I37" s="1001">
        <v>282428</v>
      </c>
      <c r="J37" s="1002"/>
      <c r="K37" s="1007">
        <v>84573950</v>
      </c>
      <c r="L37" s="1007"/>
      <c r="M37" s="977">
        <v>280595</v>
      </c>
      <c r="N37" s="972"/>
      <c r="O37" s="1005">
        <v>84917900</v>
      </c>
      <c r="P37" s="1005"/>
    </row>
    <row r="38" spans="1:21" ht="24.75" customHeight="1" thickBot="1">
      <c r="A38" s="1045"/>
      <c r="B38" s="1045"/>
      <c r="C38" s="1046"/>
      <c r="D38" s="311" t="s">
        <v>592</v>
      </c>
      <c r="E38" s="1040">
        <v>9110</v>
      </c>
      <c r="F38" s="1041"/>
      <c r="G38" s="1041">
        <v>2737250</v>
      </c>
      <c r="H38" s="1055"/>
      <c r="I38" s="1008">
        <v>8532</v>
      </c>
      <c r="J38" s="1006"/>
      <c r="K38" s="1006">
        <v>2563350</v>
      </c>
      <c r="L38" s="1006"/>
      <c r="M38" s="1004">
        <f>M28+M30+M32+M34+M36</f>
        <v>7960</v>
      </c>
      <c r="N38" s="1003"/>
      <c r="O38" s="1003">
        <f>O28+O30+O32+O34+O36</f>
        <v>2555600</v>
      </c>
      <c r="P38" s="1003"/>
    </row>
    <row r="39" spans="1:21" ht="18" customHeight="1" thickTop="1">
      <c r="A39" s="113" t="s">
        <v>690</v>
      </c>
      <c r="B39" s="114"/>
      <c r="C39" s="114"/>
      <c r="D39" s="114"/>
      <c r="E39" s="114"/>
      <c r="F39" s="114"/>
      <c r="G39" s="114"/>
      <c r="H39" s="114"/>
      <c r="I39" s="115"/>
      <c r="J39" s="115"/>
      <c r="K39" s="115"/>
      <c r="L39" s="115"/>
      <c r="M39" s="348"/>
      <c r="N39" s="348"/>
      <c r="O39" s="348"/>
      <c r="P39" s="348"/>
      <c r="T39" s="116"/>
      <c r="U39" s="116"/>
    </row>
    <row r="40" spans="1:21" ht="15" customHeight="1">
      <c r="A40" s="380" t="s">
        <v>609</v>
      </c>
      <c r="B40" s="351"/>
      <c r="C40" s="351"/>
      <c r="D40" s="351"/>
      <c r="E40" s="351"/>
      <c r="F40" s="351"/>
      <c r="G40" s="351"/>
      <c r="H40" s="351"/>
      <c r="I40" s="351"/>
      <c r="J40" s="351"/>
      <c r="K40" s="351"/>
      <c r="L40" s="351"/>
      <c r="M40" s="351"/>
      <c r="N40" s="351"/>
      <c r="O40" s="351"/>
      <c r="P40" s="351"/>
    </row>
    <row r="41" spans="1:21" ht="15" customHeight="1">
      <c r="A41" s="380" t="s">
        <v>608</v>
      </c>
      <c r="B41" s="371" t="s">
        <v>610</v>
      </c>
      <c r="C41" s="351"/>
      <c r="D41" s="351"/>
      <c r="E41" s="351"/>
      <c r="F41" s="351"/>
      <c r="G41" s="351"/>
      <c r="H41" s="351"/>
      <c r="I41" s="351"/>
      <c r="J41" s="351"/>
      <c r="K41" s="351"/>
      <c r="L41" s="351"/>
      <c r="M41" s="351"/>
      <c r="N41" s="351"/>
      <c r="O41" s="351"/>
      <c r="P41" s="351"/>
    </row>
    <row r="42" spans="1:21" s="126" customFormat="1" ht="15" customHeight="1">
      <c r="A42" s="380" t="s">
        <v>597</v>
      </c>
      <c r="B42" s="271"/>
      <c r="C42" s="271"/>
      <c r="D42" s="271"/>
      <c r="E42" s="271"/>
      <c r="F42" s="271"/>
      <c r="G42" s="271"/>
      <c r="H42" s="271"/>
      <c r="I42" s="271"/>
      <c r="J42" s="271"/>
      <c r="K42" s="271"/>
      <c r="L42" s="271"/>
      <c r="M42" s="271"/>
      <c r="N42" s="271"/>
      <c r="O42" s="271"/>
      <c r="P42" s="271"/>
    </row>
    <row r="43" spans="1:21" s="126" customFormat="1" ht="15" customHeight="1">
      <c r="A43" s="380" t="s">
        <v>614</v>
      </c>
      <c r="B43" s="271"/>
      <c r="C43" s="272"/>
      <c r="D43" s="272"/>
      <c r="E43" s="272"/>
      <c r="F43" s="272"/>
      <c r="G43" s="272"/>
      <c r="H43" s="272"/>
      <c r="I43" s="272"/>
      <c r="J43" s="272"/>
      <c r="K43" s="272"/>
      <c r="L43" s="272"/>
      <c r="M43" s="272"/>
      <c r="N43" s="272"/>
      <c r="O43" s="272"/>
      <c r="P43" s="272"/>
      <c r="Q43" s="197"/>
      <c r="R43" s="197"/>
    </row>
    <row r="44" spans="1:21">
      <c r="A44" s="223"/>
      <c r="B44" s="271"/>
      <c r="C44" s="271"/>
      <c r="D44" s="271"/>
      <c r="E44" s="271"/>
      <c r="F44" s="271"/>
      <c r="G44" s="271"/>
      <c r="H44" s="271"/>
      <c r="I44" s="271"/>
      <c r="J44" s="271"/>
      <c r="K44" s="271"/>
      <c r="L44" s="271"/>
      <c r="M44" s="271"/>
      <c r="N44" s="271"/>
      <c r="O44" s="271"/>
      <c r="P44" s="271"/>
    </row>
    <row r="45" spans="1:21">
      <c r="A45" s="223"/>
      <c r="B45" s="272"/>
      <c r="C45" s="271"/>
      <c r="D45" s="271"/>
      <c r="E45" s="271"/>
      <c r="F45" s="271"/>
      <c r="G45" s="271"/>
      <c r="H45" s="271"/>
      <c r="I45" s="271"/>
      <c r="J45" s="271"/>
      <c r="K45" s="271"/>
      <c r="L45" s="271"/>
      <c r="M45" s="271"/>
      <c r="N45" s="271"/>
      <c r="O45" s="271"/>
      <c r="P45" s="271"/>
    </row>
    <row r="46" spans="1:21">
      <c r="A46" s="271"/>
      <c r="B46" s="271"/>
      <c r="C46" s="271"/>
      <c r="D46" s="271"/>
      <c r="E46" s="271"/>
      <c r="F46" s="271"/>
      <c r="G46" s="271"/>
      <c r="H46" s="271"/>
      <c r="I46" s="271"/>
      <c r="J46" s="271"/>
      <c r="K46" s="271"/>
      <c r="L46" s="271"/>
      <c r="M46" s="271"/>
      <c r="N46" s="271"/>
      <c r="O46" s="271"/>
      <c r="P46" s="271"/>
    </row>
    <row r="47" spans="1:21">
      <c r="A47" s="271"/>
      <c r="B47" s="271"/>
      <c r="C47" s="271"/>
      <c r="D47" s="271"/>
      <c r="E47" s="271"/>
      <c r="F47" s="271"/>
      <c r="G47" s="271"/>
      <c r="H47" s="271"/>
      <c r="I47" s="271"/>
      <c r="J47" s="271"/>
      <c r="K47" s="271"/>
      <c r="L47" s="271"/>
      <c r="M47" s="271"/>
      <c r="N47" s="271"/>
      <c r="O47" s="271"/>
      <c r="P47" s="271"/>
    </row>
    <row r="48" spans="1:21">
      <c r="A48" s="271"/>
      <c r="B48" s="271"/>
      <c r="C48" s="271"/>
      <c r="D48" s="271"/>
      <c r="E48" s="271"/>
      <c r="F48" s="271"/>
      <c r="G48" s="271"/>
      <c r="H48" s="271"/>
      <c r="I48" s="271"/>
      <c r="J48" s="271"/>
      <c r="K48" s="271"/>
      <c r="L48" s="271"/>
      <c r="M48" s="271"/>
      <c r="N48" s="271"/>
      <c r="O48" s="271"/>
      <c r="P48" s="271"/>
    </row>
  </sheetData>
  <mergeCells count="168">
    <mergeCell ref="G37:H37"/>
    <mergeCell ref="E38:F38"/>
    <mergeCell ref="D7:E7"/>
    <mergeCell ref="D8:E8"/>
    <mergeCell ref="A37:C38"/>
    <mergeCell ref="A27:C28"/>
    <mergeCell ref="A35:C36"/>
    <mergeCell ref="A25:D26"/>
    <mergeCell ref="A16:C16"/>
    <mergeCell ref="E36:F36"/>
    <mergeCell ref="A11:C11"/>
    <mergeCell ref="H13:I13"/>
    <mergeCell ref="A14:C14"/>
    <mergeCell ref="A19:C19"/>
    <mergeCell ref="G38:H38"/>
    <mergeCell ref="E37:F37"/>
    <mergeCell ref="H14:I14"/>
    <mergeCell ref="D12:E12"/>
    <mergeCell ref="A33:C34"/>
    <mergeCell ref="I35:J35"/>
    <mergeCell ref="D10:E10"/>
    <mergeCell ref="D11:E11"/>
    <mergeCell ref="D9:E9"/>
    <mergeCell ref="A9:C9"/>
    <mergeCell ref="M2:P2"/>
    <mergeCell ref="K6:L6"/>
    <mergeCell ref="H5:I5"/>
    <mergeCell ref="H6:I6"/>
    <mergeCell ref="N3:P3"/>
    <mergeCell ref="N5:O5"/>
    <mergeCell ref="N6:O6"/>
    <mergeCell ref="K9:L9"/>
    <mergeCell ref="H3:J3"/>
    <mergeCell ref="K3:M3"/>
    <mergeCell ref="N9:O9"/>
    <mergeCell ref="N4:O4"/>
    <mergeCell ref="N7:O7"/>
    <mergeCell ref="A3:C4"/>
    <mergeCell ref="A5:C5"/>
    <mergeCell ref="D6:E6"/>
    <mergeCell ref="K4:L4"/>
    <mergeCell ref="A8:C8"/>
    <mergeCell ref="A7:C7"/>
    <mergeCell ref="D5:E5"/>
    <mergeCell ref="A6:C6"/>
    <mergeCell ref="D3:G3"/>
    <mergeCell ref="K8:L8"/>
    <mergeCell ref="H4:I4"/>
    <mergeCell ref="D4:E4"/>
    <mergeCell ref="K10:L10"/>
    <mergeCell ref="H7:I7"/>
    <mergeCell ref="H10:I10"/>
    <mergeCell ref="H9:I9"/>
    <mergeCell ref="N8:O8"/>
    <mergeCell ref="K5:L5"/>
    <mergeCell ref="H12:I12"/>
    <mergeCell ref="K13:L13"/>
    <mergeCell ref="N12:O12"/>
    <mergeCell ref="K7:L7"/>
    <mergeCell ref="K11:L11"/>
    <mergeCell ref="H8:I8"/>
    <mergeCell ref="N10:O10"/>
    <mergeCell ref="N11:O11"/>
    <mergeCell ref="N13:O13"/>
    <mergeCell ref="A10:C10"/>
    <mergeCell ref="A12:C12"/>
    <mergeCell ref="K26:L26"/>
    <mergeCell ref="I31:J31"/>
    <mergeCell ref="E26:F26"/>
    <mergeCell ref="G31:H31"/>
    <mergeCell ref="K29:L29"/>
    <mergeCell ref="I26:J26"/>
    <mergeCell ref="I25:L25"/>
    <mergeCell ref="K31:L31"/>
    <mergeCell ref="K28:L28"/>
    <mergeCell ref="I27:J27"/>
    <mergeCell ref="K27:L27"/>
    <mergeCell ref="A29:C30"/>
    <mergeCell ref="A31:C32"/>
    <mergeCell ref="D13:E13"/>
    <mergeCell ref="D14:E14"/>
    <mergeCell ref="D16:E16"/>
    <mergeCell ref="K12:L12"/>
    <mergeCell ref="H11:I11"/>
    <mergeCell ref="A13:C13"/>
    <mergeCell ref="H18:I18"/>
    <mergeCell ref="H19:I19"/>
    <mergeCell ref="K14:L14"/>
    <mergeCell ref="O38:P38"/>
    <mergeCell ref="M35:N35"/>
    <mergeCell ref="O35:P35"/>
    <mergeCell ref="M38:N38"/>
    <mergeCell ref="O36:P36"/>
    <mergeCell ref="O33:P33"/>
    <mergeCell ref="O31:P31"/>
    <mergeCell ref="K35:L35"/>
    <mergeCell ref="I36:J36"/>
    <mergeCell ref="K32:L32"/>
    <mergeCell ref="I33:J33"/>
    <mergeCell ref="I32:J32"/>
    <mergeCell ref="M37:N37"/>
    <mergeCell ref="O37:P37"/>
    <mergeCell ref="O34:P34"/>
    <mergeCell ref="M34:N34"/>
    <mergeCell ref="M36:N36"/>
    <mergeCell ref="K38:L38"/>
    <mergeCell ref="I37:J37"/>
    <mergeCell ref="K37:L37"/>
    <mergeCell ref="I38:J38"/>
    <mergeCell ref="K33:L33"/>
    <mergeCell ref="K34:L34"/>
    <mergeCell ref="E35:F35"/>
    <mergeCell ref="D19:E19"/>
    <mergeCell ref="I30:J30"/>
    <mergeCell ref="E28:F28"/>
    <mergeCell ref="E32:F32"/>
    <mergeCell ref="K19:L19"/>
    <mergeCell ref="G26:H26"/>
    <mergeCell ref="I29:J29"/>
    <mergeCell ref="E29:F29"/>
    <mergeCell ref="G33:H33"/>
    <mergeCell ref="K30:L30"/>
    <mergeCell ref="H16:I16"/>
    <mergeCell ref="N14:O14"/>
    <mergeCell ref="M26:N26"/>
    <mergeCell ref="M31:N31"/>
    <mergeCell ref="N16:O16"/>
    <mergeCell ref="M28:N28"/>
    <mergeCell ref="O30:P30"/>
    <mergeCell ref="K18:L18"/>
    <mergeCell ref="K16:L16"/>
    <mergeCell ref="A18:C18"/>
    <mergeCell ref="G34:H34"/>
    <mergeCell ref="E34:F34"/>
    <mergeCell ref="N18:O18"/>
    <mergeCell ref="M32:N32"/>
    <mergeCell ref="O32:P32"/>
    <mergeCell ref="M33:N33"/>
    <mergeCell ref="O26:P26"/>
    <mergeCell ref="M27:N27"/>
    <mergeCell ref="N19:O19"/>
    <mergeCell ref="O29:P29"/>
    <mergeCell ref="D18:E18"/>
    <mergeCell ref="E27:F27"/>
    <mergeCell ref="A15:C15"/>
    <mergeCell ref="D15:E15"/>
    <mergeCell ref="H15:I15"/>
    <mergeCell ref="K15:L15"/>
    <mergeCell ref="N15:O15"/>
    <mergeCell ref="G36:H36"/>
    <mergeCell ref="O27:P27"/>
    <mergeCell ref="M30:N30"/>
    <mergeCell ref="O28:P28"/>
    <mergeCell ref="M25:P25"/>
    <mergeCell ref="M29:N29"/>
    <mergeCell ref="E31:F31"/>
    <mergeCell ref="E25:H25"/>
    <mergeCell ref="G27:H27"/>
    <mergeCell ref="G32:H32"/>
    <mergeCell ref="G28:H28"/>
    <mergeCell ref="G35:H35"/>
    <mergeCell ref="K36:L36"/>
    <mergeCell ref="I34:J34"/>
    <mergeCell ref="I28:J28"/>
    <mergeCell ref="G29:H29"/>
    <mergeCell ref="E30:F30"/>
    <mergeCell ref="G30:H30"/>
    <mergeCell ref="E33:F33"/>
  </mergeCells>
  <phoneticPr fontId="3"/>
  <printOptions horizontalCentered="1"/>
  <pageMargins left="0.59055118110236227" right="0.59055118110236227" top="0.6692913385826772" bottom="0.51181102362204722" header="0.31496062992125984" footer="0.31496062992125984"/>
  <pageSetup paperSize="9" scale="94" fitToWidth="0"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58"/>
  <sheetViews>
    <sheetView zoomScale="70" zoomScaleNormal="70" workbookViewId="0">
      <selection activeCell="V36" sqref="V36"/>
    </sheetView>
  </sheetViews>
  <sheetFormatPr defaultColWidth="8" defaultRowHeight="12"/>
  <cols>
    <col min="1" max="1" width="12" style="31" customWidth="1"/>
    <col min="2" max="2" width="0.875" style="31" customWidth="1"/>
    <col min="3" max="15" width="6.125" style="31" customWidth="1"/>
    <col min="16" max="16384" width="8" style="31"/>
  </cols>
  <sheetData>
    <row r="1" spans="1:15" ht="26.25" customHeight="1">
      <c r="A1" s="77" t="s">
        <v>473</v>
      </c>
    </row>
    <row r="2" spans="1:15" ht="13.5" customHeight="1" thickBot="1">
      <c r="L2" s="78"/>
      <c r="M2" s="78"/>
      <c r="N2" s="78"/>
      <c r="O2" s="78"/>
    </row>
    <row r="3" spans="1:15" ht="18.75" customHeight="1" thickTop="1">
      <c r="A3" s="1061" t="s">
        <v>410</v>
      </c>
      <c r="B3" s="1062"/>
      <c r="C3" s="1065" t="s">
        <v>443</v>
      </c>
      <c r="D3" s="1065"/>
      <c r="E3" s="1065"/>
      <c r="F3" s="1065"/>
      <c r="G3" s="1065"/>
      <c r="H3" s="1065"/>
      <c r="I3" s="1065"/>
      <c r="J3" s="1065"/>
      <c r="K3" s="1065"/>
      <c r="L3" s="1065"/>
      <c r="M3" s="1065"/>
      <c r="N3" s="1065"/>
      <c r="O3" s="1066"/>
    </row>
    <row r="4" spans="1:15" ht="23.25" customHeight="1">
      <c r="A4" s="1063"/>
      <c r="B4" s="1064"/>
      <c r="C4" s="177" t="s">
        <v>444</v>
      </c>
      <c r="D4" s="177" t="s">
        <v>445</v>
      </c>
      <c r="E4" s="177" t="s">
        <v>446</v>
      </c>
      <c r="F4" s="177" t="s">
        <v>420</v>
      </c>
      <c r="G4" s="177" t="s">
        <v>421</v>
      </c>
      <c r="H4" s="177" t="s">
        <v>422</v>
      </c>
      <c r="I4" s="177" t="s">
        <v>423</v>
      </c>
      <c r="J4" s="177" t="s">
        <v>424</v>
      </c>
      <c r="K4" s="177" t="s">
        <v>425</v>
      </c>
      <c r="L4" s="177" t="s">
        <v>426</v>
      </c>
      <c r="M4" s="177" t="s">
        <v>427</v>
      </c>
      <c r="N4" s="177" t="s">
        <v>428</v>
      </c>
      <c r="O4" s="178" t="s">
        <v>429</v>
      </c>
    </row>
    <row r="5" spans="1:15" ht="14.25" customHeight="1">
      <c r="A5" s="179" t="s">
        <v>192</v>
      </c>
      <c r="B5" s="180"/>
      <c r="C5" s="718">
        <v>34</v>
      </c>
      <c r="D5" s="719">
        <v>29</v>
      </c>
      <c r="E5" s="719">
        <v>27</v>
      </c>
      <c r="F5" s="719">
        <v>32</v>
      </c>
      <c r="G5" s="719">
        <v>50</v>
      </c>
      <c r="H5" s="719">
        <v>60</v>
      </c>
      <c r="I5" s="719">
        <v>46</v>
      </c>
      <c r="J5" s="719">
        <v>46</v>
      </c>
      <c r="K5" s="719">
        <v>48</v>
      </c>
      <c r="L5" s="719">
        <v>59</v>
      </c>
      <c r="M5" s="719">
        <v>89</v>
      </c>
      <c r="N5" s="719">
        <v>93</v>
      </c>
      <c r="O5" s="719">
        <v>64</v>
      </c>
    </row>
    <row r="6" spans="1:15" ht="14.25" customHeight="1">
      <c r="A6" s="179" t="s">
        <v>691</v>
      </c>
      <c r="B6" s="180"/>
      <c r="C6" s="485">
        <v>3</v>
      </c>
      <c r="D6" s="486">
        <v>12</v>
      </c>
      <c r="E6" s="486">
        <v>7</v>
      </c>
      <c r="F6" s="486">
        <v>8</v>
      </c>
      <c r="G6" s="486">
        <v>26</v>
      </c>
      <c r="H6" s="486">
        <v>23</v>
      </c>
      <c r="I6" s="486">
        <v>22</v>
      </c>
      <c r="J6" s="486">
        <v>19</v>
      </c>
      <c r="K6" s="486">
        <v>21</v>
      </c>
      <c r="L6" s="486">
        <v>23</v>
      </c>
      <c r="M6" s="486">
        <v>28</v>
      </c>
      <c r="N6" s="486">
        <v>41</v>
      </c>
      <c r="O6" s="486">
        <v>48</v>
      </c>
    </row>
    <row r="7" spans="1:15" ht="14.25" customHeight="1">
      <c r="A7" s="179" t="s">
        <v>692</v>
      </c>
      <c r="B7" s="180"/>
      <c r="C7" s="485">
        <v>66</v>
      </c>
      <c r="D7" s="486">
        <v>39</v>
      </c>
      <c r="E7" s="486">
        <v>34</v>
      </c>
      <c r="F7" s="486">
        <v>24</v>
      </c>
      <c r="G7" s="486">
        <v>34</v>
      </c>
      <c r="H7" s="486">
        <v>55</v>
      </c>
      <c r="I7" s="486">
        <v>105</v>
      </c>
      <c r="J7" s="486">
        <v>73</v>
      </c>
      <c r="K7" s="486">
        <v>78</v>
      </c>
      <c r="L7" s="486">
        <v>58</v>
      </c>
      <c r="M7" s="486">
        <v>77</v>
      </c>
      <c r="N7" s="486">
        <v>61</v>
      </c>
      <c r="O7" s="486">
        <v>74</v>
      </c>
    </row>
    <row r="8" spans="1:15" ht="14.25" customHeight="1">
      <c r="A8" s="179" t="s">
        <v>693</v>
      </c>
      <c r="B8" s="180"/>
      <c r="C8" s="485">
        <v>44</v>
      </c>
      <c r="D8" s="486">
        <v>18</v>
      </c>
      <c r="E8" s="486">
        <v>8</v>
      </c>
      <c r="F8" s="486">
        <v>7</v>
      </c>
      <c r="G8" s="486">
        <v>7</v>
      </c>
      <c r="H8" s="486">
        <v>2</v>
      </c>
      <c r="I8" s="486">
        <v>38</v>
      </c>
      <c r="J8" s="486">
        <v>53</v>
      </c>
      <c r="K8" s="486">
        <v>49</v>
      </c>
      <c r="L8" s="486">
        <v>25</v>
      </c>
      <c r="M8" s="486">
        <v>15</v>
      </c>
      <c r="N8" s="486">
        <v>22</v>
      </c>
      <c r="O8" s="486">
        <v>23</v>
      </c>
    </row>
    <row r="9" spans="1:15" ht="14.25" customHeight="1">
      <c r="A9" s="179" t="s">
        <v>227</v>
      </c>
      <c r="B9" s="180"/>
      <c r="C9" s="485">
        <v>77</v>
      </c>
      <c r="D9" s="486">
        <v>79</v>
      </c>
      <c r="E9" s="486">
        <v>41</v>
      </c>
      <c r="F9" s="486">
        <v>30</v>
      </c>
      <c r="G9" s="486">
        <v>79</v>
      </c>
      <c r="H9" s="486">
        <v>156</v>
      </c>
      <c r="I9" s="486">
        <v>133</v>
      </c>
      <c r="J9" s="486">
        <v>153</v>
      </c>
      <c r="K9" s="486">
        <v>134</v>
      </c>
      <c r="L9" s="486">
        <v>120</v>
      </c>
      <c r="M9" s="486">
        <v>135</v>
      </c>
      <c r="N9" s="486">
        <v>137</v>
      </c>
      <c r="O9" s="486">
        <v>108</v>
      </c>
    </row>
    <row r="10" spans="1:15" ht="14.25" customHeight="1">
      <c r="A10" s="179" t="s">
        <v>230</v>
      </c>
      <c r="B10" s="180"/>
      <c r="C10" s="485">
        <v>98</v>
      </c>
      <c r="D10" s="486">
        <v>95</v>
      </c>
      <c r="E10" s="486">
        <v>111</v>
      </c>
      <c r="F10" s="486">
        <v>113</v>
      </c>
      <c r="G10" s="486">
        <v>114</v>
      </c>
      <c r="H10" s="486">
        <v>123</v>
      </c>
      <c r="I10" s="486">
        <v>119</v>
      </c>
      <c r="J10" s="486">
        <v>155</v>
      </c>
      <c r="K10" s="486">
        <v>178</v>
      </c>
      <c r="L10" s="486">
        <v>204</v>
      </c>
      <c r="M10" s="486">
        <v>234</v>
      </c>
      <c r="N10" s="486">
        <v>183</v>
      </c>
      <c r="O10" s="486">
        <v>168</v>
      </c>
    </row>
    <row r="11" spans="1:15" ht="14.25" customHeight="1">
      <c r="A11" s="179" t="s">
        <v>234</v>
      </c>
      <c r="B11" s="180"/>
      <c r="C11" s="485">
        <v>90</v>
      </c>
      <c r="D11" s="486">
        <v>90</v>
      </c>
      <c r="E11" s="486">
        <v>61</v>
      </c>
      <c r="F11" s="486">
        <v>73</v>
      </c>
      <c r="G11" s="486">
        <v>68</v>
      </c>
      <c r="H11" s="486">
        <v>130</v>
      </c>
      <c r="I11" s="486">
        <v>180</v>
      </c>
      <c r="J11" s="486">
        <v>148</v>
      </c>
      <c r="K11" s="486">
        <v>167</v>
      </c>
      <c r="L11" s="486">
        <v>190</v>
      </c>
      <c r="M11" s="486">
        <v>199</v>
      </c>
      <c r="N11" s="486">
        <v>192</v>
      </c>
      <c r="O11" s="486">
        <v>138</v>
      </c>
    </row>
    <row r="12" spans="1:15" ht="14.25" customHeight="1">
      <c r="A12" s="179" t="s">
        <v>238</v>
      </c>
      <c r="B12" s="180"/>
      <c r="C12" s="485">
        <v>25</v>
      </c>
      <c r="D12" s="486">
        <v>55</v>
      </c>
      <c r="E12" s="486">
        <v>61</v>
      </c>
      <c r="F12" s="486">
        <v>39</v>
      </c>
      <c r="G12" s="486">
        <v>35</v>
      </c>
      <c r="H12" s="486">
        <v>47</v>
      </c>
      <c r="I12" s="486">
        <v>50</v>
      </c>
      <c r="J12" s="486">
        <v>49</v>
      </c>
      <c r="K12" s="486">
        <v>115</v>
      </c>
      <c r="L12" s="486">
        <v>125</v>
      </c>
      <c r="M12" s="486">
        <v>110</v>
      </c>
      <c r="N12" s="486">
        <v>89</v>
      </c>
      <c r="O12" s="486">
        <v>65</v>
      </c>
    </row>
    <row r="13" spans="1:15" ht="14.25" customHeight="1">
      <c r="A13" s="179" t="s">
        <v>694</v>
      </c>
      <c r="B13" s="180"/>
      <c r="C13" s="485">
        <v>59</v>
      </c>
      <c r="D13" s="486">
        <v>54</v>
      </c>
      <c r="E13" s="486">
        <v>48</v>
      </c>
      <c r="F13" s="486">
        <v>55</v>
      </c>
      <c r="G13" s="486">
        <v>66</v>
      </c>
      <c r="H13" s="486">
        <v>53</v>
      </c>
      <c r="I13" s="486">
        <v>96</v>
      </c>
      <c r="J13" s="486">
        <v>115</v>
      </c>
      <c r="K13" s="486">
        <v>102</v>
      </c>
      <c r="L13" s="486">
        <v>111</v>
      </c>
      <c r="M13" s="486">
        <v>116</v>
      </c>
      <c r="N13" s="486">
        <v>103</v>
      </c>
      <c r="O13" s="486">
        <v>86</v>
      </c>
    </row>
    <row r="14" spans="1:15" ht="14.25" customHeight="1">
      <c r="A14" s="179" t="s">
        <v>695</v>
      </c>
      <c r="B14" s="180"/>
      <c r="C14" s="485">
        <v>13</v>
      </c>
      <c r="D14" s="486">
        <v>21</v>
      </c>
      <c r="E14" s="486">
        <v>28</v>
      </c>
      <c r="F14" s="486">
        <v>46</v>
      </c>
      <c r="G14" s="486">
        <v>53</v>
      </c>
      <c r="H14" s="486">
        <v>48</v>
      </c>
      <c r="I14" s="486">
        <v>33</v>
      </c>
      <c r="J14" s="486">
        <v>33</v>
      </c>
      <c r="K14" s="486">
        <v>52</v>
      </c>
      <c r="L14" s="486">
        <v>69</v>
      </c>
      <c r="M14" s="486">
        <v>103</v>
      </c>
      <c r="N14" s="486">
        <v>88</v>
      </c>
      <c r="O14" s="486">
        <v>84</v>
      </c>
    </row>
    <row r="15" spans="1:15" ht="14.25" customHeight="1">
      <c r="A15" s="179" t="s">
        <v>696</v>
      </c>
      <c r="B15" s="180"/>
      <c r="C15" s="485">
        <v>39</v>
      </c>
      <c r="D15" s="486">
        <v>54</v>
      </c>
      <c r="E15" s="486">
        <v>70</v>
      </c>
      <c r="F15" s="486">
        <v>78</v>
      </c>
      <c r="G15" s="486">
        <v>57</v>
      </c>
      <c r="H15" s="486">
        <v>52</v>
      </c>
      <c r="I15" s="486">
        <v>61</v>
      </c>
      <c r="J15" s="486">
        <v>82</v>
      </c>
      <c r="K15" s="486">
        <v>92</v>
      </c>
      <c r="L15" s="486">
        <v>102</v>
      </c>
      <c r="M15" s="486">
        <v>115</v>
      </c>
      <c r="N15" s="486">
        <v>93</v>
      </c>
      <c r="O15" s="486">
        <v>75</v>
      </c>
    </row>
    <row r="16" spans="1:15" ht="14.25" customHeight="1">
      <c r="A16" s="179" t="s">
        <v>697</v>
      </c>
      <c r="B16" s="180"/>
      <c r="C16" s="485">
        <v>51</v>
      </c>
      <c r="D16" s="486">
        <v>76</v>
      </c>
      <c r="E16" s="486">
        <v>99</v>
      </c>
      <c r="F16" s="486">
        <v>89</v>
      </c>
      <c r="G16" s="486">
        <v>74</v>
      </c>
      <c r="H16" s="486">
        <v>88</v>
      </c>
      <c r="I16" s="486">
        <v>90</v>
      </c>
      <c r="J16" s="486">
        <v>85</v>
      </c>
      <c r="K16" s="486">
        <v>144</v>
      </c>
      <c r="L16" s="486">
        <v>186</v>
      </c>
      <c r="M16" s="486">
        <v>190</v>
      </c>
      <c r="N16" s="486">
        <v>148</v>
      </c>
      <c r="O16" s="486">
        <v>112</v>
      </c>
    </row>
    <row r="17" spans="1:15" ht="14.25" customHeight="1">
      <c r="A17" s="179" t="s">
        <v>698</v>
      </c>
      <c r="B17" s="180"/>
      <c r="C17" s="485">
        <v>67</v>
      </c>
      <c r="D17" s="486">
        <v>66</v>
      </c>
      <c r="E17" s="486">
        <v>76</v>
      </c>
      <c r="F17" s="486">
        <v>66</v>
      </c>
      <c r="G17" s="486">
        <v>71</v>
      </c>
      <c r="H17" s="486">
        <v>86</v>
      </c>
      <c r="I17" s="486">
        <v>96</v>
      </c>
      <c r="J17" s="486">
        <v>113</v>
      </c>
      <c r="K17" s="486">
        <v>142</v>
      </c>
      <c r="L17" s="486">
        <v>96</v>
      </c>
      <c r="M17" s="486">
        <v>140</v>
      </c>
      <c r="N17" s="486">
        <v>160</v>
      </c>
      <c r="O17" s="486">
        <v>168</v>
      </c>
    </row>
    <row r="18" spans="1:15" ht="14.25" customHeight="1">
      <c r="A18" s="179" t="s">
        <v>699</v>
      </c>
      <c r="B18" s="180"/>
      <c r="C18" s="485">
        <v>67</v>
      </c>
      <c r="D18" s="486">
        <v>59</v>
      </c>
      <c r="E18" s="486">
        <v>62</v>
      </c>
      <c r="F18" s="486">
        <v>65</v>
      </c>
      <c r="G18" s="486">
        <v>112</v>
      </c>
      <c r="H18" s="486">
        <v>161</v>
      </c>
      <c r="I18" s="486">
        <v>152</v>
      </c>
      <c r="J18" s="486">
        <v>155</v>
      </c>
      <c r="K18" s="486">
        <v>118</v>
      </c>
      <c r="L18" s="486">
        <v>159</v>
      </c>
      <c r="M18" s="486">
        <v>169</v>
      </c>
      <c r="N18" s="486">
        <v>169</v>
      </c>
      <c r="O18" s="486">
        <v>123</v>
      </c>
    </row>
    <row r="19" spans="1:15" ht="14.25" customHeight="1">
      <c r="A19" s="179" t="s">
        <v>700</v>
      </c>
      <c r="B19" s="180"/>
      <c r="C19" s="485">
        <v>32</v>
      </c>
      <c r="D19" s="486">
        <v>48</v>
      </c>
      <c r="E19" s="486">
        <v>40</v>
      </c>
      <c r="F19" s="486">
        <v>39</v>
      </c>
      <c r="G19" s="486">
        <v>59</v>
      </c>
      <c r="H19" s="486">
        <v>67</v>
      </c>
      <c r="I19" s="486">
        <v>69</v>
      </c>
      <c r="J19" s="486">
        <v>66</v>
      </c>
      <c r="K19" s="486">
        <v>75</v>
      </c>
      <c r="L19" s="486">
        <v>56</v>
      </c>
      <c r="M19" s="486">
        <v>110</v>
      </c>
      <c r="N19" s="486">
        <v>66</v>
      </c>
      <c r="O19" s="486">
        <v>41</v>
      </c>
    </row>
    <row r="20" spans="1:15" ht="14.25" customHeight="1">
      <c r="A20" s="179" t="s">
        <v>701</v>
      </c>
      <c r="B20" s="180"/>
      <c r="C20" s="485">
        <v>55</v>
      </c>
      <c r="D20" s="486">
        <v>70</v>
      </c>
      <c r="E20" s="486">
        <v>47</v>
      </c>
      <c r="F20" s="486">
        <v>52</v>
      </c>
      <c r="G20" s="486">
        <v>68</v>
      </c>
      <c r="H20" s="486">
        <v>114</v>
      </c>
      <c r="I20" s="486">
        <v>128</v>
      </c>
      <c r="J20" s="486">
        <v>100</v>
      </c>
      <c r="K20" s="486">
        <v>94</v>
      </c>
      <c r="L20" s="486">
        <v>112</v>
      </c>
      <c r="M20" s="486">
        <v>94</v>
      </c>
      <c r="N20" s="486">
        <v>112</v>
      </c>
      <c r="O20" s="486">
        <v>74</v>
      </c>
    </row>
    <row r="21" spans="1:15" ht="14.25" customHeight="1">
      <c r="A21" s="179" t="s">
        <v>702</v>
      </c>
      <c r="B21" s="180"/>
      <c r="C21" s="485">
        <v>84</v>
      </c>
      <c r="D21" s="486">
        <v>75</v>
      </c>
      <c r="E21" s="486">
        <v>77</v>
      </c>
      <c r="F21" s="486">
        <v>64</v>
      </c>
      <c r="G21" s="486">
        <v>90</v>
      </c>
      <c r="H21" s="486">
        <v>113</v>
      </c>
      <c r="I21" s="486">
        <v>126</v>
      </c>
      <c r="J21" s="486">
        <v>146</v>
      </c>
      <c r="K21" s="486">
        <v>171</v>
      </c>
      <c r="L21" s="486">
        <v>168</v>
      </c>
      <c r="M21" s="486">
        <v>205</v>
      </c>
      <c r="N21" s="486">
        <v>216</v>
      </c>
      <c r="O21" s="486">
        <v>184</v>
      </c>
    </row>
    <row r="22" spans="1:15" ht="14.25" customHeight="1">
      <c r="A22" s="179" t="s">
        <v>703</v>
      </c>
      <c r="B22" s="180"/>
      <c r="C22" s="485">
        <v>31</v>
      </c>
      <c r="D22" s="486">
        <v>50</v>
      </c>
      <c r="E22" s="486">
        <v>42</v>
      </c>
      <c r="F22" s="486">
        <v>46</v>
      </c>
      <c r="G22" s="486">
        <v>65</v>
      </c>
      <c r="H22" s="486">
        <v>60</v>
      </c>
      <c r="I22" s="486">
        <v>34</v>
      </c>
      <c r="J22" s="486">
        <v>53</v>
      </c>
      <c r="K22" s="486">
        <v>77</v>
      </c>
      <c r="L22" s="486">
        <v>84</v>
      </c>
      <c r="M22" s="486">
        <v>103</v>
      </c>
      <c r="N22" s="486">
        <v>109</v>
      </c>
      <c r="O22" s="486">
        <v>69</v>
      </c>
    </row>
    <row r="23" spans="1:15" ht="14.25" customHeight="1">
      <c r="A23" s="179" t="s">
        <v>704</v>
      </c>
      <c r="B23" s="180"/>
      <c r="C23" s="485">
        <v>18</v>
      </c>
      <c r="D23" s="486">
        <v>21</v>
      </c>
      <c r="E23" s="486">
        <v>33</v>
      </c>
      <c r="F23" s="486">
        <v>38</v>
      </c>
      <c r="G23" s="486">
        <v>39</v>
      </c>
      <c r="H23" s="486">
        <v>39</v>
      </c>
      <c r="I23" s="486">
        <v>39</v>
      </c>
      <c r="J23" s="486">
        <v>37</v>
      </c>
      <c r="K23" s="486">
        <v>51</v>
      </c>
      <c r="L23" s="486">
        <v>80</v>
      </c>
      <c r="M23" s="486">
        <v>80</v>
      </c>
      <c r="N23" s="486">
        <v>80</v>
      </c>
      <c r="O23" s="486">
        <v>72</v>
      </c>
    </row>
    <row r="24" spans="1:15" ht="14.25" customHeight="1">
      <c r="A24" s="179" t="s">
        <v>705</v>
      </c>
      <c r="B24" s="180"/>
      <c r="C24" s="485">
        <v>51</v>
      </c>
      <c r="D24" s="486">
        <v>61</v>
      </c>
      <c r="E24" s="486">
        <v>69</v>
      </c>
      <c r="F24" s="486">
        <v>76</v>
      </c>
      <c r="G24" s="486">
        <v>80</v>
      </c>
      <c r="H24" s="486">
        <v>70</v>
      </c>
      <c r="I24" s="486">
        <v>68</v>
      </c>
      <c r="J24" s="486">
        <v>76</v>
      </c>
      <c r="K24" s="486">
        <v>102</v>
      </c>
      <c r="L24" s="486">
        <v>120</v>
      </c>
      <c r="M24" s="486">
        <v>129</v>
      </c>
      <c r="N24" s="486">
        <v>118</v>
      </c>
      <c r="O24" s="486">
        <v>92</v>
      </c>
    </row>
    <row r="25" spans="1:15" ht="14.25" customHeight="1">
      <c r="A25" s="179" t="s">
        <v>706</v>
      </c>
      <c r="B25" s="180"/>
      <c r="C25" s="485">
        <v>58</v>
      </c>
      <c r="D25" s="486">
        <v>70</v>
      </c>
      <c r="E25" s="486">
        <v>55</v>
      </c>
      <c r="F25" s="486">
        <v>70</v>
      </c>
      <c r="G25" s="486">
        <v>63</v>
      </c>
      <c r="H25" s="486">
        <v>82</v>
      </c>
      <c r="I25" s="486">
        <v>90</v>
      </c>
      <c r="J25" s="486">
        <v>94</v>
      </c>
      <c r="K25" s="486">
        <v>113</v>
      </c>
      <c r="L25" s="486">
        <v>132</v>
      </c>
      <c r="M25" s="486">
        <v>112</v>
      </c>
      <c r="N25" s="486">
        <v>119</v>
      </c>
      <c r="O25" s="486">
        <v>102</v>
      </c>
    </row>
    <row r="26" spans="1:15" ht="14.25" customHeight="1">
      <c r="A26" s="179" t="s">
        <v>707</v>
      </c>
      <c r="B26" s="180"/>
      <c r="C26" s="485">
        <v>86</v>
      </c>
      <c r="D26" s="486">
        <v>102</v>
      </c>
      <c r="E26" s="486">
        <v>95</v>
      </c>
      <c r="F26" s="486">
        <v>92</v>
      </c>
      <c r="G26" s="486">
        <v>90</v>
      </c>
      <c r="H26" s="486">
        <v>85</v>
      </c>
      <c r="I26" s="486">
        <v>120</v>
      </c>
      <c r="J26" s="486">
        <v>142</v>
      </c>
      <c r="K26" s="486">
        <v>155</v>
      </c>
      <c r="L26" s="486">
        <v>187</v>
      </c>
      <c r="M26" s="486">
        <v>176</v>
      </c>
      <c r="N26" s="486">
        <v>152</v>
      </c>
      <c r="O26" s="486">
        <v>192</v>
      </c>
    </row>
    <row r="27" spans="1:15" ht="14.25" customHeight="1">
      <c r="A27" s="179" t="s">
        <v>708</v>
      </c>
      <c r="B27" s="180"/>
      <c r="C27" s="485">
        <v>50</v>
      </c>
      <c r="D27" s="486">
        <v>87</v>
      </c>
      <c r="E27" s="486">
        <v>88</v>
      </c>
      <c r="F27" s="486">
        <v>87</v>
      </c>
      <c r="G27" s="486">
        <v>76</v>
      </c>
      <c r="H27" s="486">
        <v>67</v>
      </c>
      <c r="I27" s="486">
        <v>79</v>
      </c>
      <c r="J27" s="486">
        <v>99</v>
      </c>
      <c r="K27" s="486">
        <v>127</v>
      </c>
      <c r="L27" s="486">
        <v>135</v>
      </c>
      <c r="M27" s="486">
        <v>157</v>
      </c>
      <c r="N27" s="486">
        <v>141</v>
      </c>
      <c r="O27" s="486">
        <v>122</v>
      </c>
    </row>
    <row r="28" spans="1:15" ht="14.25" customHeight="1">
      <c r="A28" s="179" t="s">
        <v>709</v>
      </c>
      <c r="B28" s="180"/>
      <c r="C28" s="485">
        <v>46</v>
      </c>
      <c r="D28" s="486">
        <v>83</v>
      </c>
      <c r="E28" s="486">
        <v>71</v>
      </c>
      <c r="F28" s="486">
        <v>58</v>
      </c>
      <c r="G28" s="486">
        <v>57</v>
      </c>
      <c r="H28" s="486">
        <v>40</v>
      </c>
      <c r="I28" s="486">
        <v>60</v>
      </c>
      <c r="J28" s="486">
        <v>65</v>
      </c>
      <c r="K28" s="486">
        <v>90</v>
      </c>
      <c r="L28" s="486">
        <v>121</v>
      </c>
      <c r="M28" s="486">
        <v>105</v>
      </c>
      <c r="N28" s="486">
        <v>90</v>
      </c>
      <c r="O28" s="486">
        <v>71</v>
      </c>
    </row>
    <row r="29" spans="1:15" ht="14.25" customHeight="1">
      <c r="A29" s="179" t="s">
        <v>710</v>
      </c>
      <c r="B29" s="180"/>
      <c r="C29" s="485">
        <v>8</v>
      </c>
      <c r="D29" s="486">
        <v>28</v>
      </c>
      <c r="E29" s="486">
        <v>52</v>
      </c>
      <c r="F29" s="486">
        <v>69</v>
      </c>
      <c r="G29" s="486">
        <v>36</v>
      </c>
      <c r="H29" s="486">
        <v>9</v>
      </c>
      <c r="I29" s="486">
        <v>12</v>
      </c>
      <c r="J29" s="486">
        <v>18</v>
      </c>
      <c r="K29" s="486">
        <v>30</v>
      </c>
      <c r="L29" s="486">
        <v>53</v>
      </c>
      <c r="M29" s="486">
        <v>68</v>
      </c>
      <c r="N29" s="486">
        <v>53</v>
      </c>
      <c r="O29" s="486">
        <v>35</v>
      </c>
    </row>
    <row r="30" spans="1:15" ht="14.25" customHeight="1">
      <c r="A30" s="179" t="s">
        <v>711</v>
      </c>
      <c r="B30" s="180"/>
      <c r="C30" s="485">
        <v>36</v>
      </c>
      <c r="D30" s="486">
        <v>45</v>
      </c>
      <c r="E30" s="486">
        <v>63</v>
      </c>
      <c r="F30" s="486">
        <v>59</v>
      </c>
      <c r="G30" s="486">
        <v>51</v>
      </c>
      <c r="H30" s="486">
        <v>61</v>
      </c>
      <c r="I30" s="486">
        <v>64</v>
      </c>
      <c r="J30" s="486">
        <v>51</v>
      </c>
      <c r="K30" s="486">
        <v>77</v>
      </c>
      <c r="L30" s="486">
        <v>126</v>
      </c>
      <c r="M30" s="486">
        <v>154</v>
      </c>
      <c r="N30" s="486">
        <v>125</v>
      </c>
      <c r="O30" s="486">
        <v>103</v>
      </c>
    </row>
    <row r="31" spans="1:15" ht="14.25" customHeight="1">
      <c r="A31" s="179" t="s">
        <v>712</v>
      </c>
      <c r="B31" s="180"/>
      <c r="C31" s="485">
        <v>41</v>
      </c>
      <c r="D31" s="486">
        <v>60</v>
      </c>
      <c r="E31" s="486">
        <v>64</v>
      </c>
      <c r="F31" s="486">
        <v>66</v>
      </c>
      <c r="G31" s="486">
        <v>60</v>
      </c>
      <c r="H31" s="486">
        <v>38</v>
      </c>
      <c r="I31" s="486">
        <v>51</v>
      </c>
      <c r="J31" s="486">
        <v>60</v>
      </c>
      <c r="K31" s="486">
        <v>88</v>
      </c>
      <c r="L31" s="486">
        <v>114</v>
      </c>
      <c r="M31" s="486">
        <v>114</v>
      </c>
      <c r="N31" s="486">
        <v>98</v>
      </c>
      <c r="O31" s="486">
        <v>90</v>
      </c>
    </row>
    <row r="32" spans="1:15" ht="14.25" customHeight="1">
      <c r="A32" s="179" t="s">
        <v>713</v>
      </c>
      <c r="B32" s="180"/>
      <c r="C32" s="485">
        <v>67</v>
      </c>
      <c r="D32" s="486">
        <v>63</v>
      </c>
      <c r="E32" s="486">
        <v>64</v>
      </c>
      <c r="F32" s="486">
        <v>70</v>
      </c>
      <c r="G32" s="486">
        <v>75</v>
      </c>
      <c r="H32" s="486">
        <v>59</v>
      </c>
      <c r="I32" s="486">
        <v>56</v>
      </c>
      <c r="J32" s="486">
        <v>84</v>
      </c>
      <c r="K32" s="486">
        <v>92</v>
      </c>
      <c r="L32" s="486">
        <v>97</v>
      </c>
      <c r="M32" s="486">
        <v>185</v>
      </c>
      <c r="N32" s="486">
        <v>168</v>
      </c>
      <c r="O32" s="486">
        <v>126</v>
      </c>
    </row>
    <row r="33" spans="1:15" ht="14.25" customHeight="1">
      <c r="A33" s="179" t="s">
        <v>714</v>
      </c>
      <c r="B33" s="180"/>
      <c r="C33" s="485">
        <v>89</v>
      </c>
      <c r="D33" s="486">
        <v>133</v>
      </c>
      <c r="E33" s="486">
        <v>142</v>
      </c>
      <c r="F33" s="486">
        <v>138</v>
      </c>
      <c r="G33" s="486">
        <v>132</v>
      </c>
      <c r="H33" s="486">
        <v>121</v>
      </c>
      <c r="I33" s="486">
        <v>113</v>
      </c>
      <c r="J33" s="486">
        <v>139</v>
      </c>
      <c r="K33" s="486">
        <v>192</v>
      </c>
      <c r="L33" s="486">
        <v>267</v>
      </c>
      <c r="M33" s="486">
        <v>306</v>
      </c>
      <c r="N33" s="486">
        <v>273</v>
      </c>
      <c r="O33" s="486">
        <v>185</v>
      </c>
    </row>
    <row r="34" spans="1:15" ht="14.25" customHeight="1">
      <c r="A34" s="179" t="s">
        <v>715</v>
      </c>
      <c r="B34" s="180"/>
      <c r="C34" s="485">
        <v>33</v>
      </c>
      <c r="D34" s="486">
        <v>28</v>
      </c>
      <c r="E34" s="486">
        <v>25</v>
      </c>
      <c r="F34" s="486">
        <v>39</v>
      </c>
      <c r="G34" s="486">
        <v>29</v>
      </c>
      <c r="H34" s="486">
        <v>54</v>
      </c>
      <c r="I34" s="486">
        <v>34</v>
      </c>
      <c r="J34" s="486">
        <v>45</v>
      </c>
      <c r="K34" s="486">
        <v>41</v>
      </c>
      <c r="L34" s="486">
        <v>72</v>
      </c>
      <c r="M34" s="486">
        <v>68</v>
      </c>
      <c r="N34" s="486">
        <v>65</v>
      </c>
      <c r="O34" s="486">
        <v>54</v>
      </c>
    </row>
    <row r="35" spans="1:15" ht="14.25" customHeight="1">
      <c r="A35" s="179" t="s">
        <v>716</v>
      </c>
      <c r="B35" s="180"/>
      <c r="C35" s="485">
        <v>79</v>
      </c>
      <c r="D35" s="486">
        <v>107</v>
      </c>
      <c r="E35" s="486">
        <v>107</v>
      </c>
      <c r="F35" s="486">
        <v>119</v>
      </c>
      <c r="G35" s="486">
        <v>112</v>
      </c>
      <c r="H35" s="486">
        <v>133</v>
      </c>
      <c r="I35" s="486">
        <v>131</v>
      </c>
      <c r="J35" s="486">
        <v>146</v>
      </c>
      <c r="K35" s="486">
        <v>154</v>
      </c>
      <c r="L35" s="486">
        <v>197</v>
      </c>
      <c r="M35" s="486">
        <v>218</v>
      </c>
      <c r="N35" s="486">
        <v>205</v>
      </c>
      <c r="O35" s="486">
        <v>142</v>
      </c>
    </row>
    <row r="36" spans="1:15" ht="14.25" customHeight="1">
      <c r="A36" s="179" t="s">
        <v>717</v>
      </c>
      <c r="B36" s="180"/>
      <c r="C36" s="485">
        <v>89</v>
      </c>
      <c r="D36" s="486">
        <v>81</v>
      </c>
      <c r="E36" s="486">
        <v>70</v>
      </c>
      <c r="F36" s="486">
        <v>80</v>
      </c>
      <c r="G36" s="486">
        <v>96</v>
      </c>
      <c r="H36" s="486">
        <v>121</v>
      </c>
      <c r="I36" s="486">
        <v>143</v>
      </c>
      <c r="J36" s="486">
        <v>132</v>
      </c>
      <c r="K36" s="486">
        <v>141</v>
      </c>
      <c r="L36" s="486">
        <v>134</v>
      </c>
      <c r="M36" s="486">
        <v>207</v>
      </c>
      <c r="N36" s="486">
        <v>180</v>
      </c>
      <c r="O36" s="486">
        <v>164</v>
      </c>
    </row>
    <row r="37" spans="1:15" ht="14.25" customHeight="1">
      <c r="A37" s="179" t="s">
        <v>718</v>
      </c>
      <c r="B37" s="180"/>
      <c r="C37" s="485">
        <v>146</v>
      </c>
      <c r="D37" s="486">
        <v>154</v>
      </c>
      <c r="E37" s="486">
        <v>157</v>
      </c>
      <c r="F37" s="486">
        <v>118</v>
      </c>
      <c r="G37" s="486">
        <v>112</v>
      </c>
      <c r="H37" s="486">
        <v>127</v>
      </c>
      <c r="I37" s="486">
        <v>164</v>
      </c>
      <c r="J37" s="486">
        <v>215</v>
      </c>
      <c r="K37" s="486">
        <v>206</v>
      </c>
      <c r="L37" s="486">
        <v>246</v>
      </c>
      <c r="M37" s="486">
        <v>269</v>
      </c>
      <c r="N37" s="486">
        <v>231</v>
      </c>
      <c r="O37" s="486">
        <v>234</v>
      </c>
    </row>
    <row r="38" spans="1:15" ht="14.25" customHeight="1">
      <c r="A38" s="179" t="s">
        <v>719</v>
      </c>
      <c r="B38" s="180"/>
      <c r="C38" s="485">
        <v>87</v>
      </c>
      <c r="D38" s="486">
        <v>109</v>
      </c>
      <c r="E38" s="486">
        <v>111</v>
      </c>
      <c r="F38" s="486">
        <v>139</v>
      </c>
      <c r="G38" s="486">
        <v>137</v>
      </c>
      <c r="H38" s="486">
        <v>102</v>
      </c>
      <c r="I38" s="486">
        <v>125</v>
      </c>
      <c r="J38" s="486">
        <v>150</v>
      </c>
      <c r="K38" s="486">
        <v>172</v>
      </c>
      <c r="L38" s="486">
        <v>194</v>
      </c>
      <c r="M38" s="486">
        <v>242</v>
      </c>
      <c r="N38" s="486">
        <v>237</v>
      </c>
      <c r="O38" s="486">
        <v>172</v>
      </c>
    </row>
    <row r="39" spans="1:15" ht="14.25" customHeight="1">
      <c r="A39" s="179" t="s">
        <v>720</v>
      </c>
      <c r="B39" s="180"/>
      <c r="C39" s="485">
        <v>49</v>
      </c>
      <c r="D39" s="486">
        <v>65</v>
      </c>
      <c r="E39" s="486">
        <v>73</v>
      </c>
      <c r="F39" s="486">
        <v>82</v>
      </c>
      <c r="G39" s="486">
        <v>68</v>
      </c>
      <c r="H39" s="486">
        <v>64</v>
      </c>
      <c r="I39" s="486">
        <v>94</v>
      </c>
      <c r="J39" s="486">
        <v>70</v>
      </c>
      <c r="K39" s="486">
        <v>96</v>
      </c>
      <c r="L39" s="486">
        <v>146</v>
      </c>
      <c r="M39" s="486">
        <v>184</v>
      </c>
      <c r="N39" s="486">
        <v>168</v>
      </c>
      <c r="O39" s="486">
        <v>167</v>
      </c>
    </row>
    <row r="40" spans="1:15" ht="14.25" customHeight="1">
      <c r="A40" s="179" t="s">
        <v>721</v>
      </c>
      <c r="B40" s="180"/>
      <c r="C40" s="485">
        <v>78</v>
      </c>
      <c r="D40" s="486">
        <v>104</v>
      </c>
      <c r="E40" s="486">
        <v>105</v>
      </c>
      <c r="F40" s="486">
        <v>95</v>
      </c>
      <c r="G40" s="486">
        <v>85</v>
      </c>
      <c r="H40" s="486">
        <v>87</v>
      </c>
      <c r="I40" s="486">
        <v>96</v>
      </c>
      <c r="J40" s="486">
        <v>121</v>
      </c>
      <c r="K40" s="486">
        <v>137</v>
      </c>
      <c r="L40" s="486">
        <v>167</v>
      </c>
      <c r="M40" s="486">
        <v>188</v>
      </c>
      <c r="N40" s="486">
        <v>171</v>
      </c>
      <c r="O40" s="486">
        <v>149</v>
      </c>
    </row>
    <row r="41" spans="1:15" ht="14.25" customHeight="1">
      <c r="A41" s="179" t="s">
        <v>722</v>
      </c>
      <c r="B41" s="180"/>
      <c r="C41" s="485">
        <v>27</v>
      </c>
      <c r="D41" s="486">
        <v>40</v>
      </c>
      <c r="E41" s="486">
        <v>58</v>
      </c>
      <c r="F41" s="486">
        <v>72</v>
      </c>
      <c r="G41" s="486">
        <v>67</v>
      </c>
      <c r="H41" s="486">
        <v>53</v>
      </c>
      <c r="I41" s="486">
        <v>39</v>
      </c>
      <c r="J41" s="486">
        <v>39</v>
      </c>
      <c r="K41" s="486">
        <v>63</v>
      </c>
      <c r="L41" s="486">
        <v>89</v>
      </c>
      <c r="M41" s="486">
        <v>137</v>
      </c>
      <c r="N41" s="486">
        <v>148</v>
      </c>
      <c r="O41" s="486">
        <v>85</v>
      </c>
    </row>
    <row r="42" spans="1:15" ht="14.25" customHeight="1">
      <c r="A42" s="179" t="s">
        <v>723</v>
      </c>
      <c r="B42" s="180"/>
      <c r="C42" s="485">
        <v>51</v>
      </c>
      <c r="D42" s="486">
        <v>71</v>
      </c>
      <c r="E42" s="486">
        <v>77</v>
      </c>
      <c r="F42" s="486">
        <v>86</v>
      </c>
      <c r="G42" s="486">
        <v>70</v>
      </c>
      <c r="H42" s="486">
        <v>52</v>
      </c>
      <c r="I42" s="486">
        <v>64</v>
      </c>
      <c r="J42" s="486">
        <v>62</v>
      </c>
      <c r="K42" s="486">
        <v>92</v>
      </c>
      <c r="L42" s="486">
        <v>110</v>
      </c>
      <c r="M42" s="486">
        <v>158</v>
      </c>
      <c r="N42" s="486">
        <v>137</v>
      </c>
      <c r="O42" s="486">
        <v>103</v>
      </c>
    </row>
    <row r="43" spans="1:15" ht="14.25" customHeight="1">
      <c r="A43" s="179" t="s">
        <v>724</v>
      </c>
      <c r="B43" s="180"/>
      <c r="C43" s="485">
        <v>42</v>
      </c>
      <c r="D43" s="486">
        <v>61</v>
      </c>
      <c r="E43" s="486">
        <v>84</v>
      </c>
      <c r="F43" s="486">
        <v>55</v>
      </c>
      <c r="G43" s="486">
        <v>37</v>
      </c>
      <c r="H43" s="486">
        <v>38</v>
      </c>
      <c r="I43" s="486">
        <v>28</v>
      </c>
      <c r="J43" s="486">
        <v>61</v>
      </c>
      <c r="K43" s="486">
        <v>90</v>
      </c>
      <c r="L43" s="486">
        <v>110</v>
      </c>
      <c r="M43" s="486">
        <v>95</v>
      </c>
      <c r="N43" s="486">
        <v>102</v>
      </c>
      <c r="O43" s="486">
        <v>64</v>
      </c>
    </row>
    <row r="44" spans="1:15" ht="14.25" customHeight="1">
      <c r="A44" s="179" t="s">
        <v>725</v>
      </c>
      <c r="B44" s="180"/>
      <c r="C44" s="485">
        <v>44</v>
      </c>
      <c r="D44" s="486">
        <v>82</v>
      </c>
      <c r="E44" s="486">
        <v>100</v>
      </c>
      <c r="F44" s="486">
        <v>123</v>
      </c>
      <c r="G44" s="486">
        <v>89</v>
      </c>
      <c r="H44" s="486">
        <v>71</v>
      </c>
      <c r="I44" s="486">
        <v>59</v>
      </c>
      <c r="J44" s="486">
        <v>76</v>
      </c>
      <c r="K44" s="486">
        <v>110</v>
      </c>
      <c r="L44" s="486">
        <v>169</v>
      </c>
      <c r="M44" s="486">
        <v>178</v>
      </c>
      <c r="N44" s="486">
        <v>222</v>
      </c>
      <c r="O44" s="486">
        <v>151</v>
      </c>
    </row>
    <row r="45" spans="1:15" ht="9.75" customHeight="1">
      <c r="A45" s="79"/>
      <c r="B45" s="181"/>
      <c r="C45" s="597"/>
      <c r="D45" s="353"/>
      <c r="E45" s="353"/>
      <c r="F45" s="353"/>
      <c r="G45" s="353"/>
      <c r="H45" s="353"/>
      <c r="I45" s="353"/>
      <c r="J45" s="353"/>
      <c r="K45" s="353"/>
      <c r="L45" s="353"/>
      <c r="M45" s="353"/>
      <c r="N45" s="353"/>
      <c r="O45" s="353"/>
    </row>
    <row r="46" spans="1:15" s="32" customFormat="1" ht="14.25" customHeight="1">
      <c r="A46" s="691" t="s">
        <v>457</v>
      </c>
      <c r="B46" s="692"/>
      <c r="C46" s="693">
        <f>SUM(C5:C45)</f>
        <v>2210</v>
      </c>
      <c r="D46" s="693">
        <f>SUM(D5:D45)</f>
        <v>2645</v>
      </c>
      <c r="E46" s="693">
        <f>SUM(E5:E44)</f>
        <v>2702</v>
      </c>
      <c r="F46" s="693">
        <f>SUM(F5:F44)</f>
        <v>2757</v>
      </c>
      <c r="G46" s="693">
        <f>SUM(G5:G44)</f>
        <v>2789</v>
      </c>
      <c r="H46" s="693">
        <f>SUM(H5:H44)</f>
        <v>3011</v>
      </c>
      <c r="I46" s="693">
        <f t="shared" ref="I46:O46" si="0">SUM(I5:I44)</f>
        <v>3307</v>
      </c>
      <c r="J46" s="693">
        <f t="shared" si="0"/>
        <v>3626</v>
      </c>
      <c r="K46" s="693">
        <f t="shared" si="0"/>
        <v>4276</v>
      </c>
      <c r="L46" s="693">
        <f t="shared" si="0"/>
        <v>5013</v>
      </c>
      <c r="M46" s="693">
        <f t="shared" si="0"/>
        <v>5762</v>
      </c>
      <c r="N46" s="693">
        <f t="shared" si="0"/>
        <v>5365</v>
      </c>
      <c r="O46" s="693">
        <f t="shared" si="0"/>
        <v>4379</v>
      </c>
    </row>
    <row r="47" spans="1:15" ht="12.75" customHeight="1">
      <c r="A47" s="79"/>
      <c r="B47" s="181"/>
      <c r="C47" s="598"/>
      <c r="D47" s="308"/>
      <c r="E47" s="308"/>
      <c r="F47" s="308"/>
      <c r="G47" s="308"/>
      <c r="H47" s="308"/>
      <c r="I47" s="308"/>
      <c r="J47" s="308"/>
      <c r="K47" s="308"/>
      <c r="L47" s="308"/>
      <c r="M47" s="308"/>
      <c r="N47" s="308"/>
      <c r="O47" s="308"/>
    </row>
    <row r="48" spans="1:15" ht="14.25" customHeight="1">
      <c r="A48" s="79" t="s">
        <v>231</v>
      </c>
      <c r="B48" s="181"/>
      <c r="C48" s="485">
        <v>238</v>
      </c>
      <c r="D48" s="486">
        <v>383</v>
      </c>
      <c r="E48" s="486">
        <v>418</v>
      </c>
      <c r="F48" s="486">
        <v>464</v>
      </c>
      <c r="G48" s="486">
        <v>469</v>
      </c>
      <c r="H48" s="486">
        <v>435</v>
      </c>
      <c r="I48" s="486">
        <v>392</v>
      </c>
      <c r="J48" s="486">
        <v>466</v>
      </c>
      <c r="K48" s="486">
        <v>637</v>
      </c>
      <c r="L48" s="486">
        <v>697</v>
      </c>
      <c r="M48" s="486">
        <v>872</v>
      </c>
      <c r="N48" s="486">
        <v>637</v>
      </c>
      <c r="O48" s="486">
        <v>554</v>
      </c>
    </row>
    <row r="49" spans="1:15" ht="14.25" customHeight="1">
      <c r="A49" s="79" t="s">
        <v>235</v>
      </c>
      <c r="B49" s="181"/>
      <c r="C49" s="485">
        <v>13</v>
      </c>
      <c r="D49" s="486">
        <v>21</v>
      </c>
      <c r="E49" s="486">
        <v>33</v>
      </c>
      <c r="F49" s="486">
        <v>50</v>
      </c>
      <c r="G49" s="486">
        <v>45</v>
      </c>
      <c r="H49" s="486">
        <v>35</v>
      </c>
      <c r="I49" s="486">
        <v>21</v>
      </c>
      <c r="J49" s="486">
        <v>29</v>
      </c>
      <c r="K49" s="486">
        <v>44</v>
      </c>
      <c r="L49" s="486">
        <v>75</v>
      </c>
      <c r="M49" s="486">
        <v>64</v>
      </c>
      <c r="N49" s="486">
        <v>34</v>
      </c>
      <c r="O49" s="486">
        <v>23</v>
      </c>
    </row>
    <row r="50" spans="1:15" ht="14.25" customHeight="1">
      <c r="A50" s="79" t="s">
        <v>239</v>
      </c>
      <c r="B50" s="181"/>
      <c r="C50" s="485">
        <v>184</v>
      </c>
      <c r="D50" s="486">
        <v>208</v>
      </c>
      <c r="E50" s="486">
        <v>188</v>
      </c>
      <c r="F50" s="486">
        <v>175</v>
      </c>
      <c r="G50" s="486">
        <v>196</v>
      </c>
      <c r="H50" s="486">
        <v>282</v>
      </c>
      <c r="I50" s="486">
        <v>238</v>
      </c>
      <c r="J50" s="486">
        <v>268</v>
      </c>
      <c r="K50" s="486">
        <v>258</v>
      </c>
      <c r="L50" s="486">
        <v>280</v>
      </c>
      <c r="M50" s="486">
        <v>287</v>
      </c>
      <c r="N50" s="486">
        <v>296</v>
      </c>
      <c r="O50" s="486">
        <v>231</v>
      </c>
    </row>
    <row r="51" spans="1:15" ht="14.25" customHeight="1">
      <c r="A51" s="79" t="s">
        <v>243</v>
      </c>
      <c r="B51" s="181"/>
      <c r="C51" s="485">
        <v>182</v>
      </c>
      <c r="D51" s="486">
        <v>170</v>
      </c>
      <c r="E51" s="486">
        <v>224</v>
      </c>
      <c r="F51" s="486">
        <v>232</v>
      </c>
      <c r="G51" s="486">
        <v>227</v>
      </c>
      <c r="H51" s="486">
        <v>235</v>
      </c>
      <c r="I51" s="486">
        <v>263</v>
      </c>
      <c r="J51" s="486">
        <v>258</v>
      </c>
      <c r="K51" s="486">
        <v>296</v>
      </c>
      <c r="L51" s="486">
        <v>318</v>
      </c>
      <c r="M51" s="486">
        <v>460</v>
      </c>
      <c r="N51" s="486">
        <v>326</v>
      </c>
      <c r="O51" s="486">
        <v>247</v>
      </c>
    </row>
    <row r="52" spans="1:15" ht="14.25" customHeight="1">
      <c r="A52" s="79" t="s">
        <v>726</v>
      </c>
      <c r="B52" s="181"/>
      <c r="C52" s="485">
        <v>37</v>
      </c>
      <c r="D52" s="486">
        <v>68</v>
      </c>
      <c r="E52" s="486">
        <v>77</v>
      </c>
      <c r="F52" s="486">
        <v>79</v>
      </c>
      <c r="G52" s="486">
        <v>92</v>
      </c>
      <c r="H52" s="486">
        <v>63</v>
      </c>
      <c r="I52" s="486">
        <v>64</v>
      </c>
      <c r="J52" s="486">
        <v>76</v>
      </c>
      <c r="K52" s="486">
        <v>130</v>
      </c>
      <c r="L52" s="486">
        <v>111</v>
      </c>
      <c r="M52" s="486">
        <v>148</v>
      </c>
      <c r="N52" s="486">
        <v>137</v>
      </c>
      <c r="O52" s="486">
        <v>122</v>
      </c>
    </row>
    <row r="53" spans="1:15" ht="14.25" customHeight="1" thickBot="1">
      <c r="A53" s="182" t="s">
        <v>727</v>
      </c>
      <c r="B53" s="183"/>
      <c r="C53" s="810">
        <v>95</v>
      </c>
      <c r="D53" s="722">
        <v>88</v>
      </c>
      <c r="E53" s="722">
        <v>79</v>
      </c>
      <c r="F53" s="722">
        <v>97</v>
      </c>
      <c r="G53" s="722">
        <v>123</v>
      </c>
      <c r="H53" s="722">
        <v>107</v>
      </c>
      <c r="I53" s="722">
        <v>126</v>
      </c>
      <c r="J53" s="722">
        <v>123</v>
      </c>
      <c r="K53" s="722">
        <v>126</v>
      </c>
      <c r="L53" s="722">
        <v>132</v>
      </c>
      <c r="M53" s="722">
        <v>194</v>
      </c>
      <c r="N53" s="722">
        <v>174</v>
      </c>
      <c r="O53" s="722">
        <v>118</v>
      </c>
    </row>
    <row r="54" spans="1:15" ht="18" customHeight="1" thickTop="1">
      <c r="A54" s="80" t="s">
        <v>498</v>
      </c>
      <c r="B54" s="34"/>
      <c r="C54" s="81"/>
      <c r="D54" s="81"/>
      <c r="E54" s="81"/>
      <c r="F54" s="81"/>
      <c r="G54" s="81"/>
      <c r="H54" s="81"/>
      <c r="I54" s="81"/>
      <c r="J54" s="81"/>
      <c r="K54" s="81"/>
      <c r="L54" s="35"/>
      <c r="M54" s="35"/>
      <c r="N54" s="35"/>
      <c r="O54" s="35"/>
    </row>
    <row r="55" spans="1:15" ht="12.75" customHeight="1">
      <c r="A55" s="34"/>
      <c r="B55" s="34"/>
      <c r="C55" s="35"/>
      <c r="D55" s="35"/>
      <c r="E55" s="35"/>
      <c r="F55" s="35"/>
      <c r="G55" s="35"/>
      <c r="H55" s="35"/>
      <c r="I55" s="35"/>
      <c r="J55" s="35"/>
      <c r="K55" s="35"/>
      <c r="L55" s="35"/>
      <c r="M55" s="35"/>
      <c r="N55" s="35"/>
      <c r="O55" s="35"/>
    </row>
    <row r="56" spans="1:15" ht="12.75" customHeight="1">
      <c r="A56" s="34"/>
      <c r="B56" s="34"/>
      <c r="C56" s="599"/>
      <c r="D56" s="599"/>
      <c r="E56" s="599"/>
      <c r="F56" s="599"/>
      <c r="G56" s="599"/>
      <c r="H56" s="599"/>
      <c r="I56" s="599"/>
      <c r="J56" s="599"/>
      <c r="K56" s="599"/>
      <c r="L56" s="599"/>
      <c r="M56" s="599"/>
      <c r="N56" s="599"/>
      <c r="O56" s="599"/>
    </row>
    <row r="57" spans="1:15" ht="12.75" customHeight="1">
      <c r="C57" s="599"/>
      <c r="D57" s="599"/>
      <c r="E57" s="599"/>
      <c r="F57" s="599"/>
      <c r="G57" s="599"/>
      <c r="H57" s="599"/>
      <c r="I57" s="599"/>
      <c r="J57" s="599"/>
      <c r="K57" s="599"/>
      <c r="L57" s="599"/>
      <c r="M57" s="599"/>
      <c r="N57" s="599"/>
      <c r="O57" s="599"/>
    </row>
    <row r="58" spans="1:15" ht="12.75" customHeight="1">
      <c r="C58" s="599"/>
      <c r="D58" s="599"/>
      <c r="E58" s="599"/>
      <c r="F58" s="599"/>
      <c r="G58" s="599"/>
      <c r="H58" s="599"/>
      <c r="I58" s="599"/>
      <c r="J58" s="599"/>
      <c r="K58" s="599"/>
      <c r="L58" s="599"/>
      <c r="M58" s="599"/>
      <c r="N58" s="599"/>
      <c r="O58" s="599"/>
    </row>
  </sheetData>
  <mergeCells count="2">
    <mergeCell ref="A3:B4"/>
    <mergeCell ref="C3:O3"/>
  </mergeCells>
  <phoneticPr fontId="23"/>
  <printOptions horizontalCentered="1"/>
  <pageMargins left="0.23622047244094491" right="0.23622047244094491" top="0.59055118110236227" bottom="0.70866141732283472" header="0.31496062992125984" footer="0.31496062992125984"/>
  <pageSetup paperSize="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7"/>
  <sheetViews>
    <sheetView showZeros="0" zoomScale="55" zoomScaleNormal="55" workbookViewId="0">
      <selection activeCell="A46" sqref="A46:G46"/>
    </sheetView>
  </sheetViews>
  <sheetFormatPr defaultRowHeight="12"/>
  <cols>
    <col min="1" max="1" width="10.625" style="1" customWidth="1"/>
    <col min="2" max="2" width="10.625" style="2" customWidth="1"/>
    <col min="3" max="5" width="10.75" style="2" customWidth="1"/>
    <col min="6" max="6" width="10.625" style="3" customWidth="1"/>
    <col min="7" max="7" width="22.875" style="1" customWidth="1"/>
    <col min="8" max="16384" width="9" style="1"/>
  </cols>
  <sheetData>
    <row r="1" spans="1:7" s="5" customFormat="1" ht="25.5" customHeight="1">
      <c r="A1" s="10" t="s">
        <v>880</v>
      </c>
      <c r="B1" s="7"/>
      <c r="C1" s="7"/>
      <c r="D1" s="7"/>
      <c r="E1" s="7"/>
      <c r="F1" s="7"/>
      <c r="G1" s="7"/>
    </row>
    <row r="2" spans="1:7" ht="15" customHeight="1" thickBot="1">
      <c r="G2" s="4"/>
    </row>
    <row r="3" spans="1:7" ht="18.75" customHeight="1" thickTop="1">
      <c r="A3" s="813" t="s">
        <v>315</v>
      </c>
      <c r="B3" s="815" t="s">
        <v>51</v>
      </c>
      <c r="C3" s="817" t="s">
        <v>52</v>
      </c>
      <c r="D3" s="817"/>
      <c r="E3" s="817"/>
      <c r="F3" s="127" t="s">
        <v>34</v>
      </c>
      <c r="G3" s="811" t="s">
        <v>53</v>
      </c>
    </row>
    <row r="4" spans="1:7" ht="18.75" customHeight="1">
      <c r="A4" s="814"/>
      <c r="B4" s="816"/>
      <c r="C4" s="128" t="s">
        <v>50</v>
      </c>
      <c r="D4" s="128" t="s">
        <v>30</v>
      </c>
      <c r="E4" s="128" t="s">
        <v>31</v>
      </c>
      <c r="F4" s="129" t="s">
        <v>33</v>
      </c>
      <c r="G4" s="812"/>
    </row>
    <row r="5" spans="1:7" ht="15" customHeight="1">
      <c r="A5" s="653" t="s">
        <v>599</v>
      </c>
      <c r="B5" s="654">
        <v>4729</v>
      </c>
      <c r="C5" s="654">
        <v>25078</v>
      </c>
      <c r="D5" s="654">
        <v>12419</v>
      </c>
      <c r="E5" s="654">
        <v>12659</v>
      </c>
      <c r="F5" s="655">
        <v>98.10411564894541</v>
      </c>
      <c r="G5" s="656" t="s">
        <v>68</v>
      </c>
    </row>
    <row r="6" spans="1:7" ht="15" customHeight="1">
      <c r="A6" s="653" t="s">
        <v>71</v>
      </c>
      <c r="B6" s="654">
        <v>5646</v>
      </c>
      <c r="C6" s="654">
        <v>29567</v>
      </c>
      <c r="D6" s="654">
        <v>14900</v>
      </c>
      <c r="E6" s="654">
        <v>14667</v>
      </c>
      <c r="F6" s="655">
        <v>101.58860025908503</v>
      </c>
      <c r="G6" s="656" t="s">
        <v>600</v>
      </c>
    </row>
    <row r="7" spans="1:7" ht="15" customHeight="1">
      <c r="A7" s="134" t="s">
        <v>1</v>
      </c>
      <c r="B7" s="135">
        <v>8413</v>
      </c>
      <c r="C7" s="135">
        <v>39847</v>
      </c>
      <c r="D7" s="135">
        <v>18847</v>
      </c>
      <c r="E7" s="135">
        <v>21000</v>
      </c>
      <c r="F7" s="136">
        <v>89.74761904761904</v>
      </c>
      <c r="G7" s="23" t="s">
        <v>32</v>
      </c>
    </row>
    <row r="8" spans="1:7" ht="15" customHeight="1">
      <c r="A8" s="653" t="s">
        <v>601</v>
      </c>
      <c r="B8" s="654">
        <v>9055</v>
      </c>
      <c r="C8" s="654">
        <v>43315</v>
      </c>
      <c r="D8" s="654">
        <v>21286</v>
      </c>
      <c r="E8" s="654">
        <v>22029</v>
      </c>
      <c r="F8" s="655">
        <v>96.627173271596533</v>
      </c>
      <c r="G8" s="656" t="s">
        <v>72</v>
      </c>
    </row>
    <row r="9" spans="1:7" ht="15" customHeight="1">
      <c r="A9" s="130"/>
      <c r="B9" s="131"/>
      <c r="C9" s="131"/>
      <c r="D9" s="131"/>
      <c r="E9" s="131"/>
      <c r="F9" s="132"/>
      <c r="G9" s="133"/>
    </row>
    <row r="10" spans="1:7" ht="15" customHeight="1">
      <c r="A10" s="653" t="s">
        <v>73</v>
      </c>
      <c r="B10" s="654">
        <v>9717</v>
      </c>
      <c r="C10" s="654">
        <f t="shared" ref="C10:C44" si="0">SUM(D10:E10)</f>
        <v>47013</v>
      </c>
      <c r="D10" s="654">
        <v>23142</v>
      </c>
      <c r="E10" s="654">
        <v>23871</v>
      </c>
      <c r="F10" s="655">
        <f>D10/E10*100</f>
        <v>96.946085207992965</v>
      </c>
      <c r="G10" s="656" t="s">
        <v>68</v>
      </c>
    </row>
    <row r="11" spans="1:7" ht="15" customHeight="1">
      <c r="A11" s="134" t="s">
        <v>2</v>
      </c>
      <c r="B11" s="135">
        <v>10173</v>
      </c>
      <c r="C11" s="135">
        <f t="shared" si="0"/>
        <v>48755</v>
      </c>
      <c r="D11" s="135">
        <v>24106</v>
      </c>
      <c r="E11" s="135">
        <v>24649</v>
      </c>
      <c r="F11" s="136">
        <f>D11/E11*100</f>
        <v>97.797070875086206</v>
      </c>
      <c r="G11" s="23"/>
    </row>
    <row r="12" spans="1:7" ht="15" customHeight="1">
      <c r="A12" s="134" t="s">
        <v>3</v>
      </c>
      <c r="B12" s="135">
        <v>10313</v>
      </c>
      <c r="C12" s="135">
        <f t="shared" si="0"/>
        <v>49435</v>
      </c>
      <c r="D12" s="135">
        <v>24475</v>
      </c>
      <c r="E12" s="135">
        <v>24960</v>
      </c>
      <c r="F12" s="136">
        <f>D12/E12*100</f>
        <v>98.056891025641022</v>
      </c>
      <c r="G12" s="23"/>
    </row>
    <row r="13" spans="1:7" ht="15" customHeight="1">
      <c r="A13" s="134" t="s">
        <v>4</v>
      </c>
      <c r="B13" s="135">
        <v>10681</v>
      </c>
      <c r="C13" s="135">
        <f t="shared" si="0"/>
        <v>50373</v>
      </c>
      <c r="D13" s="135">
        <v>24940</v>
      </c>
      <c r="E13" s="135">
        <v>25433</v>
      </c>
      <c r="F13" s="136">
        <f>D13/E13*100</f>
        <v>98.061573546180156</v>
      </c>
      <c r="G13" s="23"/>
    </row>
    <row r="14" spans="1:7" ht="15" customHeight="1">
      <c r="A14" s="134" t="s">
        <v>5</v>
      </c>
      <c r="B14" s="135">
        <v>11274</v>
      </c>
      <c r="C14" s="135">
        <f t="shared" si="0"/>
        <v>52203</v>
      </c>
      <c r="D14" s="135">
        <v>25877</v>
      </c>
      <c r="E14" s="135">
        <v>26326</v>
      </c>
      <c r="F14" s="136">
        <f>D14/E14*100</f>
        <v>98.294461748841442</v>
      </c>
      <c r="G14" s="23"/>
    </row>
    <row r="15" spans="1:7" ht="15" customHeight="1">
      <c r="A15" s="134"/>
      <c r="B15" s="135"/>
      <c r="C15" s="135">
        <f t="shared" si="0"/>
        <v>0</v>
      </c>
      <c r="D15" s="135"/>
      <c r="E15" s="135"/>
      <c r="F15" s="136"/>
      <c r="G15" s="23"/>
    </row>
    <row r="16" spans="1:7" ht="15" customHeight="1">
      <c r="A16" s="653" t="s">
        <v>74</v>
      </c>
      <c r="B16" s="654">
        <v>11850</v>
      </c>
      <c r="C16" s="654">
        <f t="shared" si="0"/>
        <v>56895</v>
      </c>
      <c r="D16" s="654">
        <v>28083</v>
      </c>
      <c r="E16" s="654">
        <v>28812</v>
      </c>
      <c r="F16" s="655">
        <f>D16/E16*100</f>
        <v>97.469804248229906</v>
      </c>
      <c r="G16" s="656" t="s">
        <v>68</v>
      </c>
    </row>
    <row r="17" spans="1:7" ht="15" customHeight="1">
      <c r="A17" s="134" t="s">
        <v>6</v>
      </c>
      <c r="B17" s="135">
        <v>12298</v>
      </c>
      <c r="C17" s="135">
        <f t="shared" si="0"/>
        <v>58484</v>
      </c>
      <c r="D17" s="135">
        <v>28828</v>
      </c>
      <c r="E17" s="135">
        <v>29656</v>
      </c>
      <c r="F17" s="136">
        <f>D17/E17*100</f>
        <v>97.207984893444831</v>
      </c>
      <c r="G17" s="23"/>
    </row>
    <row r="18" spans="1:7" ht="15" customHeight="1">
      <c r="A18" s="134" t="s">
        <v>7</v>
      </c>
      <c r="B18" s="135">
        <v>12962</v>
      </c>
      <c r="C18" s="135">
        <f t="shared" si="0"/>
        <v>60602</v>
      </c>
      <c r="D18" s="135">
        <v>29982</v>
      </c>
      <c r="E18" s="135">
        <v>30620</v>
      </c>
      <c r="F18" s="136">
        <f>D18/E18*100</f>
        <v>97.916394513389932</v>
      </c>
      <c r="G18" s="23"/>
    </row>
    <row r="19" spans="1:7" ht="15" customHeight="1">
      <c r="A19" s="134" t="s">
        <v>8</v>
      </c>
      <c r="B19" s="135">
        <v>13571</v>
      </c>
      <c r="C19" s="135">
        <f t="shared" si="0"/>
        <v>62539</v>
      </c>
      <c r="D19" s="135">
        <v>30843</v>
      </c>
      <c r="E19" s="135">
        <v>31696</v>
      </c>
      <c r="F19" s="136">
        <f>D19/E19*100</f>
        <v>97.308808682483601</v>
      </c>
      <c r="G19" s="23"/>
    </row>
    <row r="20" spans="1:7" ht="15" customHeight="1">
      <c r="A20" s="134" t="s">
        <v>9</v>
      </c>
      <c r="B20" s="135">
        <v>14258</v>
      </c>
      <c r="C20" s="135">
        <f t="shared" si="0"/>
        <v>64521</v>
      </c>
      <c r="D20" s="135">
        <v>31847</v>
      </c>
      <c r="E20" s="135">
        <v>32674</v>
      </c>
      <c r="F20" s="136">
        <f>D20/E20*100</f>
        <v>97.46893554508172</v>
      </c>
      <c r="G20" s="23"/>
    </row>
    <row r="21" spans="1:7" ht="15" customHeight="1">
      <c r="A21" s="134"/>
      <c r="B21" s="135"/>
      <c r="C21" s="135">
        <f t="shared" si="0"/>
        <v>0</v>
      </c>
      <c r="D21" s="135"/>
      <c r="E21" s="135"/>
      <c r="F21" s="136"/>
      <c r="G21" s="23"/>
    </row>
    <row r="22" spans="1:7" ht="15" customHeight="1">
      <c r="A22" s="653" t="s">
        <v>75</v>
      </c>
      <c r="B22" s="654">
        <v>15354</v>
      </c>
      <c r="C22" s="654">
        <f t="shared" si="0"/>
        <v>68054</v>
      </c>
      <c r="D22" s="654">
        <v>33621</v>
      </c>
      <c r="E22" s="654">
        <v>34433</v>
      </c>
      <c r="F22" s="655">
        <f>D22/E22*100</f>
        <v>97.641797113234389</v>
      </c>
      <c r="G22" s="656" t="s">
        <v>68</v>
      </c>
    </row>
    <row r="23" spans="1:7" ht="15" customHeight="1">
      <c r="A23" s="134" t="s">
        <v>10</v>
      </c>
      <c r="B23" s="135">
        <v>16334</v>
      </c>
      <c r="C23" s="135">
        <f t="shared" si="0"/>
        <v>71694</v>
      </c>
      <c r="D23" s="135">
        <v>35408</v>
      </c>
      <c r="E23" s="135">
        <v>36286</v>
      </c>
      <c r="F23" s="136">
        <f>D23/E23*100</f>
        <v>97.580334013118005</v>
      </c>
      <c r="G23" s="23"/>
    </row>
    <row r="24" spans="1:7" ht="15" customHeight="1">
      <c r="A24" s="134" t="s">
        <v>11</v>
      </c>
      <c r="B24" s="135">
        <v>17610</v>
      </c>
      <c r="C24" s="135">
        <f t="shared" si="0"/>
        <v>75844</v>
      </c>
      <c r="D24" s="135">
        <v>37738</v>
      </c>
      <c r="E24" s="135">
        <v>38106</v>
      </c>
      <c r="F24" s="136">
        <f>D24/E24*100</f>
        <v>99.034272817928937</v>
      </c>
      <c r="G24" s="23"/>
    </row>
    <row r="25" spans="1:7" ht="15" customHeight="1">
      <c r="A25" s="134" t="s">
        <v>12</v>
      </c>
      <c r="B25" s="135">
        <v>19136</v>
      </c>
      <c r="C25" s="135">
        <f t="shared" si="0"/>
        <v>79839</v>
      </c>
      <c r="D25" s="135">
        <v>39732</v>
      </c>
      <c r="E25" s="135">
        <v>40107</v>
      </c>
      <c r="F25" s="136">
        <f>D25/E25*100</f>
        <v>99.065001121998648</v>
      </c>
      <c r="G25" s="23"/>
    </row>
    <row r="26" spans="1:7" ht="15" customHeight="1">
      <c r="A26" s="134" t="s">
        <v>13</v>
      </c>
      <c r="B26" s="135">
        <v>20944</v>
      </c>
      <c r="C26" s="135">
        <f t="shared" si="0"/>
        <v>84762</v>
      </c>
      <c r="D26" s="135">
        <v>42359</v>
      </c>
      <c r="E26" s="135">
        <v>42403</v>
      </c>
      <c r="F26" s="136">
        <f>D26/E26*100</f>
        <v>99.896233757045493</v>
      </c>
      <c r="G26" s="23"/>
    </row>
    <row r="27" spans="1:7" ht="15" customHeight="1">
      <c r="A27" s="134"/>
      <c r="B27" s="135"/>
      <c r="C27" s="135">
        <f t="shared" si="0"/>
        <v>0</v>
      </c>
      <c r="D27" s="135"/>
      <c r="E27" s="135"/>
      <c r="F27" s="136"/>
      <c r="G27" s="23"/>
    </row>
    <row r="28" spans="1:7" ht="15" customHeight="1">
      <c r="A28" s="653" t="s">
        <v>76</v>
      </c>
      <c r="B28" s="654">
        <v>25510</v>
      </c>
      <c r="C28" s="654">
        <f t="shared" si="0"/>
        <v>100081</v>
      </c>
      <c r="D28" s="654">
        <v>50266</v>
      </c>
      <c r="E28" s="654">
        <v>49815</v>
      </c>
      <c r="F28" s="655">
        <f>D28/E28*100</f>
        <v>100.90534979423869</v>
      </c>
      <c r="G28" s="656" t="s">
        <v>68</v>
      </c>
    </row>
    <row r="29" spans="1:7" ht="15" customHeight="1">
      <c r="A29" s="134" t="s">
        <v>14</v>
      </c>
      <c r="B29" s="135">
        <v>27083</v>
      </c>
      <c r="C29" s="135">
        <f t="shared" si="0"/>
        <v>105250</v>
      </c>
      <c r="D29" s="135">
        <v>52888</v>
      </c>
      <c r="E29" s="135">
        <v>52362</v>
      </c>
      <c r="F29" s="136">
        <f>D29/E29*100</f>
        <v>101.00454528092892</v>
      </c>
      <c r="G29" s="23"/>
    </row>
    <row r="30" spans="1:7" ht="15" customHeight="1">
      <c r="A30" s="134" t="s">
        <v>15</v>
      </c>
      <c r="B30" s="135">
        <v>28530</v>
      </c>
      <c r="C30" s="135">
        <f t="shared" si="0"/>
        <v>110603</v>
      </c>
      <c r="D30" s="135">
        <v>55625</v>
      </c>
      <c r="E30" s="135">
        <v>54978</v>
      </c>
      <c r="F30" s="136">
        <f>D30/E30*100</f>
        <v>101.17683437011169</v>
      </c>
      <c r="G30" s="23"/>
    </row>
    <row r="31" spans="1:7" ht="15" customHeight="1">
      <c r="A31" s="134" t="s">
        <v>16</v>
      </c>
      <c r="B31" s="135">
        <v>32273</v>
      </c>
      <c r="C31" s="135">
        <f t="shared" si="0"/>
        <v>121026</v>
      </c>
      <c r="D31" s="135">
        <v>60740</v>
      </c>
      <c r="E31" s="135">
        <v>60286</v>
      </c>
      <c r="F31" s="136">
        <f>D31/E31*100</f>
        <v>100.75307699963507</v>
      </c>
      <c r="G31" s="23"/>
    </row>
    <row r="32" spans="1:7" ht="15" customHeight="1">
      <c r="A32" s="134" t="s">
        <v>17</v>
      </c>
      <c r="B32" s="135">
        <v>34039</v>
      </c>
      <c r="C32" s="135">
        <f t="shared" si="0"/>
        <v>125649</v>
      </c>
      <c r="D32" s="135">
        <v>62986</v>
      </c>
      <c r="E32" s="135">
        <v>62663</v>
      </c>
      <c r="F32" s="136">
        <f>D32/E32*100</f>
        <v>100.51545569155643</v>
      </c>
      <c r="G32" s="23"/>
    </row>
    <row r="33" spans="1:7" ht="15" customHeight="1">
      <c r="A33" s="134"/>
      <c r="B33" s="135"/>
      <c r="C33" s="135">
        <f t="shared" si="0"/>
        <v>0</v>
      </c>
      <c r="D33" s="135"/>
      <c r="E33" s="135"/>
      <c r="F33" s="136"/>
      <c r="G33" s="23"/>
    </row>
    <row r="34" spans="1:7" ht="15" customHeight="1">
      <c r="A34" s="653" t="s">
        <v>77</v>
      </c>
      <c r="B34" s="654">
        <v>35467</v>
      </c>
      <c r="C34" s="654">
        <f t="shared" si="0"/>
        <v>129621</v>
      </c>
      <c r="D34" s="654">
        <v>64934</v>
      </c>
      <c r="E34" s="654">
        <v>64687</v>
      </c>
      <c r="F34" s="655">
        <f>D34/E34*100</f>
        <v>100.38183870020252</v>
      </c>
      <c r="G34" s="656" t="s">
        <v>68</v>
      </c>
    </row>
    <row r="35" spans="1:7" ht="15" customHeight="1">
      <c r="A35" s="134" t="s">
        <v>18</v>
      </c>
      <c r="B35" s="135">
        <v>37290</v>
      </c>
      <c r="C35" s="135">
        <f t="shared" si="0"/>
        <v>134714</v>
      </c>
      <c r="D35" s="135">
        <v>67615</v>
      </c>
      <c r="E35" s="135">
        <v>67099</v>
      </c>
      <c r="F35" s="136">
        <f>D35/E35*100</f>
        <v>100.76901295101268</v>
      </c>
      <c r="G35" s="23"/>
    </row>
    <row r="36" spans="1:7" ht="15" customHeight="1">
      <c r="A36" s="134" t="s">
        <v>19</v>
      </c>
      <c r="B36" s="135">
        <v>39036</v>
      </c>
      <c r="C36" s="135">
        <f t="shared" si="0"/>
        <v>139200</v>
      </c>
      <c r="D36" s="135">
        <v>69781</v>
      </c>
      <c r="E36" s="135">
        <v>69419</v>
      </c>
      <c r="F36" s="136">
        <f>D36/E36*100</f>
        <v>100.52147106699896</v>
      </c>
      <c r="G36" s="23"/>
    </row>
    <row r="37" spans="1:7" ht="15" customHeight="1">
      <c r="A37" s="134" t="s">
        <v>20</v>
      </c>
      <c r="B37" s="135">
        <v>40536</v>
      </c>
      <c r="C37" s="135">
        <f t="shared" si="0"/>
        <v>143372</v>
      </c>
      <c r="D37" s="135">
        <v>71695</v>
      </c>
      <c r="E37" s="135">
        <v>71677</v>
      </c>
      <c r="F37" s="136">
        <f>D37/E37*100</f>
        <v>100.02511265817486</v>
      </c>
      <c r="G37" s="23"/>
    </row>
    <row r="38" spans="1:7" ht="15" customHeight="1">
      <c r="A38" s="134" t="s">
        <v>21</v>
      </c>
      <c r="B38" s="135">
        <v>42213</v>
      </c>
      <c r="C38" s="135">
        <f t="shared" si="0"/>
        <v>147960</v>
      </c>
      <c r="D38" s="135">
        <v>74028</v>
      </c>
      <c r="E38" s="135">
        <v>73932</v>
      </c>
      <c r="F38" s="136">
        <f>D38/E38*100</f>
        <v>100.12984905047881</v>
      </c>
      <c r="G38" s="23"/>
    </row>
    <row r="39" spans="1:7" ht="15" customHeight="1">
      <c r="A39" s="134"/>
      <c r="B39" s="135"/>
      <c r="C39" s="135">
        <f t="shared" si="0"/>
        <v>0</v>
      </c>
      <c r="D39" s="135"/>
      <c r="E39" s="135"/>
      <c r="F39" s="136"/>
      <c r="G39" s="23"/>
    </row>
    <row r="40" spans="1:7" ht="15" customHeight="1">
      <c r="A40" s="653" t="s">
        <v>78</v>
      </c>
      <c r="B40" s="654">
        <v>43520</v>
      </c>
      <c r="C40" s="654">
        <f t="shared" si="0"/>
        <v>152023</v>
      </c>
      <c r="D40" s="654">
        <v>75954</v>
      </c>
      <c r="E40" s="654">
        <v>76069</v>
      </c>
      <c r="F40" s="655">
        <f>D40/E40*100</f>
        <v>99.848821464722818</v>
      </c>
      <c r="G40" s="656" t="s">
        <v>68</v>
      </c>
    </row>
    <row r="41" spans="1:7" ht="15" customHeight="1">
      <c r="A41" s="134" t="s">
        <v>22</v>
      </c>
      <c r="B41" s="135">
        <v>44953</v>
      </c>
      <c r="C41" s="135">
        <f t="shared" si="0"/>
        <v>156473</v>
      </c>
      <c r="D41" s="135">
        <v>78328</v>
      </c>
      <c r="E41" s="135">
        <v>78145</v>
      </c>
      <c r="F41" s="136">
        <f>D41/E41*100</f>
        <v>100.23418004990722</v>
      </c>
      <c r="G41" s="23"/>
    </row>
    <row r="42" spans="1:7" ht="15" customHeight="1">
      <c r="A42" s="134" t="s">
        <v>23</v>
      </c>
      <c r="B42" s="135">
        <v>46273</v>
      </c>
      <c r="C42" s="135">
        <f t="shared" si="0"/>
        <v>160137</v>
      </c>
      <c r="D42" s="135">
        <v>80237</v>
      </c>
      <c r="E42" s="135">
        <v>79900</v>
      </c>
      <c r="F42" s="136">
        <f>D42/E42*100</f>
        <v>100.4217772215269</v>
      </c>
      <c r="G42" s="23"/>
    </row>
    <row r="43" spans="1:7" ht="15" customHeight="1">
      <c r="A43" s="134" t="s">
        <v>24</v>
      </c>
      <c r="B43" s="135">
        <v>47708</v>
      </c>
      <c r="C43" s="135">
        <f t="shared" si="0"/>
        <v>164697</v>
      </c>
      <c r="D43" s="135">
        <v>82368</v>
      </c>
      <c r="E43" s="135">
        <v>82329</v>
      </c>
      <c r="F43" s="136">
        <f>D43/E43*100</f>
        <v>100.04737091425864</v>
      </c>
      <c r="G43" s="23"/>
    </row>
    <row r="44" spans="1:7" ht="15" customHeight="1">
      <c r="A44" s="134" t="s">
        <v>25</v>
      </c>
      <c r="B44" s="135">
        <v>48949</v>
      </c>
      <c r="C44" s="135">
        <f t="shared" si="0"/>
        <v>168196</v>
      </c>
      <c r="D44" s="135">
        <v>84199</v>
      </c>
      <c r="E44" s="135">
        <v>83997</v>
      </c>
      <c r="F44" s="136">
        <f>D44/E44*100</f>
        <v>100.24048477921829</v>
      </c>
      <c r="G44" s="23"/>
    </row>
    <row r="45" spans="1:7" ht="15" customHeight="1">
      <c r="A45" s="130"/>
      <c r="B45" s="131"/>
      <c r="C45" s="131"/>
      <c r="D45" s="131"/>
      <c r="E45" s="131"/>
      <c r="F45" s="132"/>
      <c r="G45" s="133"/>
    </row>
    <row r="46" spans="1:7" ht="15" customHeight="1">
      <c r="A46" s="657" t="s">
        <v>603</v>
      </c>
      <c r="B46" s="658">
        <v>51715</v>
      </c>
      <c r="C46" s="658">
        <f>SUM(D46:E46)</f>
        <v>171016</v>
      </c>
      <c r="D46" s="658">
        <v>85621</v>
      </c>
      <c r="E46" s="658">
        <v>85395</v>
      </c>
      <c r="F46" s="659">
        <f>D46/E46*100</f>
        <v>100.2646524972188</v>
      </c>
      <c r="G46" s="660" t="s">
        <v>602</v>
      </c>
    </row>
    <row r="47" spans="1:7" ht="15" customHeight="1">
      <c r="A47" s="134" t="s">
        <v>26</v>
      </c>
      <c r="B47" s="135">
        <v>53309</v>
      </c>
      <c r="C47" s="135">
        <f>SUM(D47:E47)</f>
        <v>174793</v>
      </c>
      <c r="D47" s="135">
        <v>87528</v>
      </c>
      <c r="E47" s="135">
        <v>87265</v>
      </c>
      <c r="F47" s="136">
        <f>D47/E47*100</f>
        <v>100.30138085142954</v>
      </c>
      <c r="G47" s="23"/>
    </row>
    <row r="48" spans="1:7" ht="15" customHeight="1">
      <c r="A48" s="134" t="s">
        <v>27</v>
      </c>
      <c r="B48" s="135">
        <v>54536</v>
      </c>
      <c r="C48" s="135">
        <f>SUM(D48:E48)</f>
        <v>177664</v>
      </c>
      <c r="D48" s="135">
        <v>88908</v>
      </c>
      <c r="E48" s="135">
        <v>88756</v>
      </c>
      <c r="F48" s="136">
        <f>D48/E48*100</f>
        <v>100.17125602776152</v>
      </c>
      <c r="G48" s="23"/>
    </row>
    <row r="49" spans="1:7" ht="15" customHeight="1">
      <c r="A49" s="134" t="s">
        <v>28</v>
      </c>
      <c r="B49" s="135">
        <v>55732</v>
      </c>
      <c r="C49" s="135">
        <f>SUM(D49:E49)</f>
        <v>180484</v>
      </c>
      <c r="D49" s="135">
        <v>90273</v>
      </c>
      <c r="E49" s="135">
        <v>90211</v>
      </c>
      <c r="F49" s="136">
        <f>D49/E49*100</f>
        <v>100.06872776047267</v>
      </c>
      <c r="G49" s="23"/>
    </row>
    <row r="50" spans="1:7" ht="15" customHeight="1" thickBot="1">
      <c r="A50" s="137" t="s">
        <v>29</v>
      </c>
      <c r="B50" s="138">
        <v>56604</v>
      </c>
      <c r="C50" s="138">
        <f>SUM(D50:E50)</f>
        <v>182264</v>
      </c>
      <c r="D50" s="138">
        <v>91148</v>
      </c>
      <c r="E50" s="138">
        <v>91116</v>
      </c>
      <c r="F50" s="139">
        <f>D50/E50*100</f>
        <v>100.03512006672813</v>
      </c>
      <c r="G50" s="140"/>
    </row>
    <row r="51" spans="1:7" ht="18" customHeight="1" thickTop="1">
      <c r="A51" s="6" t="s">
        <v>496</v>
      </c>
    </row>
    <row r="56" spans="1:7">
      <c r="A56" s="2"/>
    </row>
    <row r="57" spans="1:7">
      <c r="A57" s="2"/>
    </row>
  </sheetData>
  <mergeCells count="4">
    <mergeCell ref="G3:G4"/>
    <mergeCell ref="A3:A4"/>
    <mergeCell ref="B3:B4"/>
    <mergeCell ref="C3:E3"/>
  </mergeCells>
  <phoneticPr fontId="3"/>
  <pageMargins left="0.70866141732283472" right="0.70866141732283472" top="0.74803149606299213" bottom="0.74803149606299213" header="0.31496062992125984" footer="0.31496062992125984"/>
  <pageSetup paperSize="9" firstPageNumber="5" orientation="portrait" blackAndWhite="1" r:id="rId1"/>
  <headerFooter alignWithMargins="0">
    <oddHeader>&amp;L&amp;"ＭＳ Ｐゴシック,太字"&amp;16B 人口</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54"/>
  <sheetViews>
    <sheetView zoomScale="55" zoomScaleNormal="55" workbookViewId="0">
      <selection activeCell="V49" sqref="V47:V49"/>
    </sheetView>
  </sheetViews>
  <sheetFormatPr defaultColWidth="8" defaultRowHeight="12"/>
  <cols>
    <col min="1" max="9" width="6.125" style="31" customWidth="1"/>
    <col min="10" max="13" width="8" style="31" customWidth="1"/>
    <col min="14" max="16384" width="8" style="31"/>
  </cols>
  <sheetData>
    <row r="1" spans="1:13" ht="26.25" customHeight="1">
      <c r="A1" s="77"/>
    </row>
    <row r="2" spans="1:13" ht="13.5" customHeight="1" thickBot="1">
      <c r="J2" s="1067" t="s">
        <v>876</v>
      </c>
      <c r="K2" s="1067"/>
      <c r="L2" s="1067"/>
      <c r="M2" s="1067"/>
    </row>
    <row r="3" spans="1:13" ht="18.75" customHeight="1" thickTop="1">
      <c r="A3" s="835"/>
      <c r="B3" s="835"/>
      <c r="C3" s="835"/>
      <c r="D3" s="835"/>
      <c r="E3" s="835"/>
      <c r="F3" s="835"/>
      <c r="G3" s="835"/>
      <c r="H3" s="835"/>
      <c r="I3" s="836"/>
      <c r="J3" s="1068" t="s">
        <v>435</v>
      </c>
      <c r="K3" s="841" t="s">
        <v>447</v>
      </c>
      <c r="L3" s="841"/>
      <c r="M3" s="834"/>
    </row>
    <row r="4" spans="1:13" ht="23.25" customHeight="1">
      <c r="A4" s="501" t="s">
        <v>430</v>
      </c>
      <c r="B4" s="184" t="s">
        <v>431</v>
      </c>
      <c r="C4" s="184" t="s">
        <v>432</v>
      </c>
      <c r="D4" s="184" t="s">
        <v>433</v>
      </c>
      <c r="E4" s="184" t="s">
        <v>434</v>
      </c>
      <c r="F4" s="184" t="s">
        <v>436</v>
      </c>
      <c r="G4" s="184" t="s">
        <v>437</v>
      </c>
      <c r="H4" s="184" t="s">
        <v>438</v>
      </c>
      <c r="I4" s="184" t="s">
        <v>439</v>
      </c>
      <c r="J4" s="1069"/>
      <c r="K4" s="265" t="s">
        <v>440</v>
      </c>
      <c r="L4" s="185" t="s">
        <v>441</v>
      </c>
      <c r="M4" s="186" t="s">
        <v>459</v>
      </c>
    </row>
    <row r="5" spans="1:13" ht="14.25" customHeight="1">
      <c r="A5" s="719">
        <v>55</v>
      </c>
      <c r="B5" s="719">
        <v>52</v>
      </c>
      <c r="C5" s="719">
        <v>70</v>
      </c>
      <c r="D5" s="719">
        <v>68</v>
      </c>
      <c r="E5" s="719">
        <v>39</v>
      </c>
      <c r="F5" s="719">
        <v>13</v>
      </c>
      <c r="G5" s="719">
        <v>0</v>
      </c>
      <c r="H5" s="719">
        <v>1</v>
      </c>
      <c r="I5" s="719">
        <v>0</v>
      </c>
      <c r="J5" s="382">
        <f>SUM(I5+H5+G5+F5+E5+D5+C5+B5+A5+'- 24 -'!O5+'- 24 -'!N5+'- 24 -'!M5+'- 24 -'!L5+'- 24 -'!K5+'- 24 -'!J5+'- 24 -'!I5+'- 24 -'!H5+'- 24 -'!G5+'- 24 -'!F5+'- 24 -'!E5+'- 24 -'!D5+'- 24 -'!C5)</f>
        <v>975</v>
      </c>
      <c r="K5" s="383">
        <f>SUM('- 24 -'!C5+'- 24 -'!D5+'- 24 -'!E5)</f>
        <v>90</v>
      </c>
      <c r="L5" s="383">
        <f>SUM('- 24 -'!F5+'- 24 -'!G5+'- 24 -'!H5+'- 24 -'!I5+'- 24 -'!J5+'- 24 -'!K5+'- 24 -'!L5+'- 24 -'!M5+'- 24 -'!N5+'- 24 -'!O5)</f>
        <v>587</v>
      </c>
      <c r="M5" s="383">
        <f>SUM(A5:I5)</f>
        <v>298</v>
      </c>
    </row>
    <row r="6" spans="1:13" ht="14.25" customHeight="1">
      <c r="A6" s="486">
        <v>41</v>
      </c>
      <c r="B6" s="486">
        <v>24</v>
      </c>
      <c r="C6" s="486">
        <v>26</v>
      </c>
      <c r="D6" s="486">
        <v>11</v>
      </c>
      <c r="E6" s="486">
        <v>9</v>
      </c>
      <c r="F6" s="486">
        <v>4</v>
      </c>
      <c r="G6" s="486">
        <v>3</v>
      </c>
      <c r="H6" s="486">
        <v>0</v>
      </c>
      <c r="I6" s="486">
        <v>0</v>
      </c>
      <c r="J6" s="384">
        <f>SUM(I6+H6+G6+F6+E6+D6+C6+B6+A6+'- 24 -'!O6+'- 24 -'!N6+'- 24 -'!M6+'- 24 -'!L6+'- 24 -'!K6+'- 24 -'!J6+'- 24 -'!I6+'- 24 -'!H6+'- 24 -'!G6+'- 24 -'!F6+'- 24 -'!E6+'- 24 -'!D6+'- 24 -'!C6)</f>
        <v>399</v>
      </c>
      <c r="K6" s="309">
        <f>SUM('- 24 -'!C6+'- 24 -'!D6+'- 24 -'!E6)</f>
        <v>22</v>
      </c>
      <c r="L6" s="309">
        <f>SUM('- 24 -'!F6+'- 24 -'!G6+'- 24 -'!H6+'- 24 -'!I6+'- 24 -'!J6+'- 24 -'!K6+'- 24 -'!L6+'- 24 -'!M6+'- 24 -'!N6+'- 24 -'!O6)</f>
        <v>259</v>
      </c>
      <c r="M6" s="309">
        <f t="shared" ref="M6:M44" si="0">SUM(A6:I6)</f>
        <v>118</v>
      </c>
    </row>
    <row r="7" spans="1:13" ht="14.25" customHeight="1">
      <c r="A7" s="486">
        <v>56</v>
      </c>
      <c r="B7" s="486">
        <v>73</v>
      </c>
      <c r="C7" s="486">
        <v>105</v>
      </c>
      <c r="D7" s="486">
        <v>96</v>
      </c>
      <c r="E7" s="486">
        <v>73</v>
      </c>
      <c r="F7" s="486">
        <v>31</v>
      </c>
      <c r="G7" s="486">
        <v>12</v>
      </c>
      <c r="H7" s="486">
        <v>1</v>
      </c>
      <c r="I7" s="486">
        <v>0</v>
      </c>
      <c r="J7" s="384">
        <f>SUM(I7+H7+G7+F7+E7+D7+C7+B7+A7+'- 24 -'!O7+'- 24 -'!N7+'- 24 -'!M7+'- 24 -'!L7+'- 24 -'!K7+'- 24 -'!J7+'- 24 -'!I7+'- 24 -'!H7+'- 24 -'!G7+'- 24 -'!F7+'- 24 -'!E7+'- 24 -'!D7+'- 24 -'!C7)</f>
        <v>1225</v>
      </c>
      <c r="K7" s="309">
        <f>SUM('- 24 -'!C7+'- 24 -'!D7+'- 24 -'!E7)</f>
        <v>139</v>
      </c>
      <c r="L7" s="309">
        <f>SUM('- 24 -'!F7+'- 24 -'!G7+'- 24 -'!H7+'- 24 -'!I7+'- 24 -'!J7+'- 24 -'!K7+'- 24 -'!L7+'- 24 -'!M7+'- 24 -'!N7+'- 24 -'!O7)</f>
        <v>639</v>
      </c>
      <c r="M7" s="309">
        <f t="shared" si="0"/>
        <v>447</v>
      </c>
    </row>
    <row r="8" spans="1:13" ht="14.25" customHeight="1">
      <c r="A8" s="486">
        <v>28</v>
      </c>
      <c r="B8" s="486">
        <v>23</v>
      </c>
      <c r="C8" s="486">
        <v>16</v>
      </c>
      <c r="D8" s="486">
        <v>3</v>
      </c>
      <c r="E8" s="486">
        <v>2</v>
      </c>
      <c r="F8" s="486">
        <v>1</v>
      </c>
      <c r="G8" s="486">
        <v>1</v>
      </c>
      <c r="H8" s="486">
        <v>0</v>
      </c>
      <c r="I8" s="486">
        <v>0</v>
      </c>
      <c r="J8" s="384">
        <f>SUM(I8+H8+G8+F8+E8+D8+C8+B8+A8+'- 24 -'!O8+'- 24 -'!N8+'- 24 -'!M8+'- 24 -'!L8+'- 24 -'!K8+'- 24 -'!J8+'- 24 -'!I8+'- 24 -'!H8+'- 24 -'!G8+'- 24 -'!F8+'- 24 -'!E8+'- 24 -'!D8+'- 24 -'!C8)</f>
        <v>385</v>
      </c>
      <c r="K8" s="309">
        <f>SUM('- 24 -'!C8+'- 24 -'!D8+'- 24 -'!E8)</f>
        <v>70</v>
      </c>
      <c r="L8" s="309">
        <f>SUM('- 24 -'!F8+'- 24 -'!G8+'- 24 -'!H8+'- 24 -'!I8+'- 24 -'!J8+'- 24 -'!K8+'- 24 -'!L8+'- 24 -'!M8+'- 24 -'!N8+'- 24 -'!O8)</f>
        <v>241</v>
      </c>
      <c r="M8" s="309">
        <f t="shared" si="0"/>
        <v>74</v>
      </c>
    </row>
    <row r="9" spans="1:13" ht="14.25" customHeight="1">
      <c r="A9" s="486">
        <v>111</v>
      </c>
      <c r="B9" s="486">
        <v>92</v>
      </c>
      <c r="C9" s="486">
        <v>90</v>
      </c>
      <c r="D9" s="486">
        <v>70</v>
      </c>
      <c r="E9" s="486">
        <v>55</v>
      </c>
      <c r="F9" s="486">
        <v>26</v>
      </c>
      <c r="G9" s="486">
        <v>10</v>
      </c>
      <c r="H9" s="486">
        <v>1</v>
      </c>
      <c r="I9" s="486">
        <v>0</v>
      </c>
      <c r="J9" s="384">
        <f>SUM(I9+H9+G9+F9+E9+D9+C9+B9+A9+'- 24 -'!O9+'- 24 -'!N9+'- 24 -'!M9+'- 24 -'!L9+'- 24 -'!K9+'- 24 -'!J9+'- 24 -'!I9+'- 24 -'!H9+'- 24 -'!G9+'- 24 -'!F9+'- 24 -'!E9+'- 24 -'!D9+'- 24 -'!C9)</f>
        <v>1837</v>
      </c>
      <c r="K9" s="309">
        <f>SUM('- 24 -'!C9+'- 24 -'!D9+'- 24 -'!E9)</f>
        <v>197</v>
      </c>
      <c r="L9" s="309">
        <f>SUM('- 24 -'!F9+'- 24 -'!G9+'- 24 -'!H9+'- 24 -'!I9+'- 24 -'!J9+'- 24 -'!K9+'- 24 -'!L9+'- 24 -'!M9+'- 24 -'!N9+'- 24 -'!O9)</f>
        <v>1185</v>
      </c>
      <c r="M9" s="309">
        <f t="shared" si="0"/>
        <v>455</v>
      </c>
    </row>
    <row r="10" spans="1:13" ht="14.25" customHeight="1">
      <c r="A10" s="486">
        <v>148</v>
      </c>
      <c r="B10" s="486">
        <v>148</v>
      </c>
      <c r="C10" s="486">
        <v>160</v>
      </c>
      <c r="D10" s="486">
        <v>100</v>
      </c>
      <c r="E10" s="486">
        <v>55</v>
      </c>
      <c r="F10" s="486">
        <v>42</v>
      </c>
      <c r="G10" s="486">
        <v>19</v>
      </c>
      <c r="H10" s="486">
        <v>0</v>
      </c>
      <c r="I10" s="486">
        <v>1</v>
      </c>
      <c r="J10" s="384">
        <f>SUM(I10+H10+G10+F10+E10+D10+C10+B10+A10+'- 24 -'!O10+'- 24 -'!N10+'- 24 -'!M10+'- 24 -'!L10+'- 24 -'!K10+'- 24 -'!J10+'- 24 -'!I10+'- 24 -'!H10+'- 24 -'!G10+'- 24 -'!F10+'- 24 -'!E10+'- 24 -'!D10+'- 24 -'!C10)</f>
        <v>2568</v>
      </c>
      <c r="K10" s="309">
        <f>SUM('- 24 -'!C10+'- 24 -'!D10+'- 24 -'!E10)</f>
        <v>304</v>
      </c>
      <c r="L10" s="309">
        <f>SUM('- 24 -'!F10+'- 24 -'!G10+'- 24 -'!H10+'- 24 -'!I10+'- 24 -'!J10+'- 24 -'!K10+'- 24 -'!L10+'- 24 -'!M10+'- 24 -'!N10+'- 24 -'!O10)</f>
        <v>1591</v>
      </c>
      <c r="M10" s="309">
        <f t="shared" si="0"/>
        <v>673</v>
      </c>
    </row>
    <row r="11" spans="1:13" ht="14.25" customHeight="1">
      <c r="A11" s="486">
        <v>156</v>
      </c>
      <c r="B11" s="486">
        <v>126</v>
      </c>
      <c r="C11" s="486">
        <v>115</v>
      </c>
      <c r="D11" s="486">
        <v>104</v>
      </c>
      <c r="E11" s="486">
        <v>60</v>
      </c>
      <c r="F11" s="486">
        <v>37</v>
      </c>
      <c r="G11" s="486">
        <v>11</v>
      </c>
      <c r="H11" s="486">
        <v>1</v>
      </c>
      <c r="I11" s="486">
        <v>0</v>
      </c>
      <c r="J11" s="384">
        <f>SUM(I11+H11+G11+F11+E11+D11+C11+B11+A11+'- 24 -'!O11+'- 24 -'!N11+'- 24 -'!M11+'- 24 -'!L11+'- 24 -'!K11+'- 24 -'!J11+'- 24 -'!I11+'- 24 -'!H11+'- 24 -'!G11+'- 24 -'!F11+'- 24 -'!E11+'- 24 -'!D11+'- 24 -'!C11)</f>
        <v>2336</v>
      </c>
      <c r="K11" s="309">
        <f>SUM('- 24 -'!C11+'- 24 -'!D11+'- 24 -'!E11)</f>
        <v>241</v>
      </c>
      <c r="L11" s="309">
        <f>SUM('- 24 -'!F11+'- 24 -'!G11+'- 24 -'!H11+'- 24 -'!I11+'- 24 -'!J11+'- 24 -'!K11+'- 24 -'!L11+'- 24 -'!M11+'- 24 -'!N11+'- 24 -'!O11)</f>
        <v>1485</v>
      </c>
      <c r="M11" s="309">
        <f t="shared" si="0"/>
        <v>610</v>
      </c>
    </row>
    <row r="12" spans="1:13" ht="14.25" customHeight="1">
      <c r="A12" s="486">
        <v>54</v>
      </c>
      <c r="B12" s="486">
        <v>61</v>
      </c>
      <c r="C12" s="486">
        <v>69</v>
      </c>
      <c r="D12" s="486">
        <v>31</v>
      </c>
      <c r="E12" s="486">
        <v>33</v>
      </c>
      <c r="F12" s="486">
        <v>18</v>
      </c>
      <c r="G12" s="486">
        <v>6</v>
      </c>
      <c r="H12" s="486">
        <v>0</v>
      </c>
      <c r="I12" s="486">
        <v>0</v>
      </c>
      <c r="J12" s="384">
        <f>SUM(I12+H12+G12+F12+E12+D12+C12+B12+A12+'- 24 -'!O12+'- 24 -'!N12+'- 24 -'!M12+'- 24 -'!L12+'- 24 -'!K12+'- 24 -'!J12+'- 24 -'!I12+'- 24 -'!H12+'- 24 -'!G12+'- 24 -'!F12+'- 24 -'!E12+'- 24 -'!D12+'- 24 -'!C12)</f>
        <v>1137</v>
      </c>
      <c r="K12" s="309">
        <f>SUM('- 24 -'!C12+'- 24 -'!D12+'- 24 -'!E12)</f>
        <v>141</v>
      </c>
      <c r="L12" s="309">
        <f>SUM('- 24 -'!F12+'- 24 -'!G12+'- 24 -'!H12+'- 24 -'!I12+'- 24 -'!J12+'- 24 -'!K12+'- 24 -'!L12+'- 24 -'!M12+'- 24 -'!N12+'- 24 -'!O12)</f>
        <v>724</v>
      </c>
      <c r="M12" s="309">
        <f t="shared" si="0"/>
        <v>272</v>
      </c>
    </row>
    <row r="13" spans="1:13" ht="14.25" customHeight="1">
      <c r="A13" s="486">
        <v>84</v>
      </c>
      <c r="B13" s="486">
        <v>91</v>
      </c>
      <c r="C13" s="486">
        <v>77</v>
      </c>
      <c r="D13" s="486">
        <v>46</v>
      </c>
      <c r="E13" s="486">
        <v>35</v>
      </c>
      <c r="F13" s="486">
        <v>19</v>
      </c>
      <c r="G13" s="486">
        <v>5</v>
      </c>
      <c r="H13" s="486">
        <v>2</v>
      </c>
      <c r="I13" s="486">
        <v>0</v>
      </c>
      <c r="J13" s="384">
        <f>SUM(I13+H13+G13+F13+E13+D13+C13+B13+A13+'- 24 -'!O13+'- 24 -'!N13+'- 24 -'!M13+'- 24 -'!L13+'- 24 -'!K13+'- 24 -'!J13+'- 24 -'!I13+'- 24 -'!H13+'- 24 -'!G13+'- 24 -'!F13+'- 24 -'!E13+'- 24 -'!D13+'- 24 -'!C13)</f>
        <v>1423</v>
      </c>
      <c r="K13" s="309">
        <f>SUM('- 24 -'!C13+'- 24 -'!D13+'- 24 -'!E13)</f>
        <v>161</v>
      </c>
      <c r="L13" s="309">
        <f>SUM('- 24 -'!F13+'- 24 -'!G13+'- 24 -'!H13+'- 24 -'!I13+'- 24 -'!J13+'- 24 -'!K13+'- 24 -'!L13+'- 24 -'!M13+'- 24 -'!N13+'- 24 -'!O13)</f>
        <v>903</v>
      </c>
      <c r="M13" s="309">
        <f t="shared" si="0"/>
        <v>359</v>
      </c>
    </row>
    <row r="14" spans="1:13" ht="14.25" customHeight="1">
      <c r="A14" s="486">
        <v>60</v>
      </c>
      <c r="B14" s="486">
        <v>77</v>
      </c>
      <c r="C14" s="486">
        <v>68</v>
      </c>
      <c r="D14" s="486">
        <v>32</v>
      </c>
      <c r="E14" s="486">
        <v>23</v>
      </c>
      <c r="F14" s="486">
        <v>11</v>
      </c>
      <c r="G14" s="486">
        <v>7</v>
      </c>
      <c r="H14" s="486">
        <v>0</v>
      </c>
      <c r="I14" s="486">
        <v>0</v>
      </c>
      <c r="J14" s="384">
        <f>SUM(I14+H14+G14+F14+E14+D14+C14+B14+A14+'- 24 -'!O14+'- 24 -'!N14+'- 24 -'!M14+'- 24 -'!L14+'- 24 -'!K14+'- 24 -'!J14+'- 24 -'!I14+'- 24 -'!H14+'- 24 -'!G14+'- 24 -'!F14+'- 24 -'!E14+'- 24 -'!D14+'- 24 -'!C14)</f>
        <v>949</v>
      </c>
      <c r="K14" s="309">
        <f>SUM('- 24 -'!C14+'- 24 -'!D14+'- 24 -'!E14)</f>
        <v>62</v>
      </c>
      <c r="L14" s="309">
        <f>SUM('- 24 -'!F14+'- 24 -'!G14+'- 24 -'!H14+'- 24 -'!I14+'- 24 -'!J14+'- 24 -'!K14+'- 24 -'!L14+'- 24 -'!M14+'- 24 -'!N14+'- 24 -'!O14)</f>
        <v>609</v>
      </c>
      <c r="M14" s="309">
        <f t="shared" si="0"/>
        <v>278</v>
      </c>
    </row>
    <row r="15" spans="1:13" ht="14.25" customHeight="1">
      <c r="A15" s="486">
        <v>71</v>
      </c>
      <c r="B15" s="486">
        <v>86</v>
      </c>
      <c r="C15" s="486">
        <v>86</v>
      </c>
      <c r="D15" s="486">
        <v>67</v>
      </c>
      <c r="E15" s="486">
        <v>45</v>
      </c>
      <c r="F15" s="486">
        <v>15</v>
      </c>
      <c r="G15" s="486">
        <v>3</v>
      </c>
      <c r="H15" s="486">
        <v>1</v>
      </c>
      <c r="I15" s="486">
        <v>0</v>
      </c>
      <c r="J15" s="384">
        <f>SUM(I15+H15+G15+F15+E15+D15+C15+B15+A15+'- 24 -'!O15+'- 24 -'!N15+'- 24 -'!M15+'- 24 -'!L15+'- 24 -'!K15+'- 24 -'!J15+'- 24 -'!I15+'- 24 -'!H15+'- 24 -'!G15+'- 24 -'!F15+'- 24 -'!E15+'- 24 -'!D15+'- 24 -'!C15)</f>
        <v>1344</v>
      </c>
      <c r="K15" s="309">
        <f>SUM('- 24 -'!C15+'- 24 -'!D15+'- 24 -'!E15)</f>
        <v>163</v>
      </c>
      <c r="L15" s="309">
        <f>SUM('- 24 -'!F15+'- 24 -'!G15+'- 24 -'!H15+'- 24 -'!I15+'- 24 -'!J15+'- 24 -'!K15+'- 24 -'!L15+'- 24 -'!M15+'- 24 -'!N15+'- 24 -'!O15)</f>
        <v>807</v>
      </c>
      <c r="M15" s="309">
        <f t="shared" si="0"/>
        <v>374</v>
      </c>
    </row>
    <row r="16" spans="1:13" ht="14.25" customHeight="1">
      <c r="A16" s="486">
        <v>65</v>
      </c>
      <c r="B16" s="486">
        <v>92</v>
      </c>
      <c r="C16" s="486">
        <v>79</v>
      </c>
      <c r="D16" s="486">
        <v>53</v>
      </c>
      <c r="E16" s="486">
        <v>33</v>
      </c>
      <c r="F16" s="486">
        <v>25</v>
      </c>
      <c r="G16" s="486">
        <v>10</v>
      </c>
      <c r="H16" s="486">
        <v>0</v>
      </c>
      <c r="I16" s="486">
        <v>0</v>
      </c>
      <c r="J16" s="384">
        <f>SUM(I16+H16+G16+F16+E16+D16+C16+B16+A16+'- 24 -'!O16+'- 24 -'!N16+'- 24 -'!M16+'- 24 -'!L16+'- 24 -'!K16+'- 24 -'!J16+'- 24 -'!I16+'- 24 -'!H16+'- 24 -'!G16+'- 24 -'!F16+'- 24 -'!E16+'- 24 -'!D16+'- 24 -'!C16)</f>
        <v>1789</v>
      </c>
      <c r="K16" s="309">
        <f>SUM('- 24 -'!C16+'- 24 -'!D16+'- 24 -'!E16)</f>
        <v>226</v>
      </c>
      <c r="L16" s="309">
        <f>SUM('- 24 -'!F16+'- 24 -'!G16+'- 24 -'!H16+'- 24 -'!I16+'- 24 -'!J16+'- 24 -'!K16+'- 24 -'!L16+'- 24 -'!M16+'- 24 -'!N16+'- 24 -'!O16)</f>
        <v>1206</v>
      </c>
      <c r="M16" s="309">
        <f t="shared" si="0"/>
        <v>357</v>
      </c>
    </row>
    <row r="17" spans="1:13" ht="14.25" customHeight="1">
      <c r="A17" s="486">
        <v>143</v>
      </c>
      <c r="B17" s="486">
        <v>150</v>
      </c>
      <c r="C17" s="486">
        <v>161</v>
      </c>
      <c r="D17" s="486">
        <v>104</v>
      </c>
      <c r="E17" s="486">
        <v>64</v>
      </c>
      <c r="F17" s="486">
        <v>30</v>
      </c>
      <c r="G17" s="486">
        <v>7</v>
      </c>
      <c r="H17" s="486">
        <v>3</v>
      </c>
      <c r="I17" s="486">
        <v>0</v>
      </c>
      <c r="J17" s="384">
        <f>SUM(I17+H17+G17+F17+E17+D17+C17+B17+A17+'- 24 -'!O17+'- 24 -'!N17+'- 24 -'!M17+'- 24 -'!L17+'- 24 -'!K17+'- 24 -'!J17+'- 24 -'!I17+'- 24 -'!H17+'- 24 -'!G17+'- 24 -'!F17+'- 24 -'!E17+'- 24 -'!D17+'- 24 -'!C17)</f>
        <v>2009</v>
      </c>
      <c r="K17" s="309">
        <f>SUM('- 24 -'!C17+'- 24 -'!D17+'- 24 -'!E17)</f>
        <v>209</v>
      </c>
      <c r="L17" s="309">
        <f>SUM('- 24 -'!F17+'- 24 -'!G17+'- 24 -'!H17+'- 24 -'!I17+'- 24 -'!J17+'- 24 -'!K17+'- 24 -'!L17+'- 24 -'!M17+'- 24 -'!N17+'- 24 -'!O17)</f>
        <v>1138</v>
      </c>
      <c r="M17" s="309">
        <f t="shared" si="0"/>
        <v>662</v>
      </c>
    </row>
    <row r="18" spans="1:13" ht="14.25" customHeight="1">
      <c r="A18" s="486">
        <v>108</v>
      </c>
      <c r="B18" s="486">
        <v>125</v>
      </c>
      <c r="C18" s="486">
        <v>113</v>
      </c>
      <c r="D18" s="486">
        <v>88</v>
      </c>
      <c r="E18" s="486">
        <v>65</v>
      </c>
      <c r="F18" s="486">
        <v>29</v>
      </c>
      <c r="G18" s="486">
        <v>7</v>
      </c>
      <c r="H18" s="486">
        <v>2</v>
      </c>
      <c r="I18" s="486">
        <v>0</v>
      </c>
      <c r="J18" s="384">
        <f>SUM(I18+H18+G18+F18+E18+D18+C18+B18+A18+'- 24 -'!O18+'- 24 -'!N18+'- 24 -'!M18+'- 24 -'!L18+'- 24 -'!K18+'- 24 -'!J18+'- 24 -'!I18+'- 24 -'!H18+'- 24 -'!G18+'- 24 -'!F18+'- 24 -'!E18+'- 24 -'!D18+'- 24 -'!C18)</f>
        <v>2108</v>
      </c>
      <c r="K18" s="309">
        <f>SUM('- 24 -'!C18+'- 24 -'!D18+'- 24 -'!E18)</f>
        <v>188</v>
      </c>
      <c r="L18" s="309">
        <f>SUM('- 24 -'!F18+'- 24 -'!G18+'- 24 -'!H18+'- 24 -'!I18+'- 24 -'!J18+'- 24 -'!K18+'- 24 -'!L18+'- 24 -'!M18+'- 24 -'!N18+'- 24 -'!O18)</f>
        <v>1383</v>
      </c>
      <c r="M18" s="309">
        <f t="shared" si="0"/>
        <v>537</v>
      </c>
    </row>
    <row r="19" spans="1:13" ht="14.25" customHeight="1">
      <c r="A19" s="486">
        <v>43</v>
      </c>
      <c r="B19" s="486">
        <v>44</v>
      </c>
      <c r="C19" s="486">
        <v>55</v>
      </c>
      <c r="D19" s="486">
        <v>44</v>
      </c>
      <c r="E19" s="486">
        <v>28</v>
      </c>
      <c r="F19" s="486">
        <v>13</v>
      </c>
      <c r="G19" s="486">
        <v>5</v>
      </c>
      <c r="H19" s="486">
        <v>0</v>
      </c>
      <c r="I19" s="486">
        <v>0</v>
      </c>
      <c r="J19" s="384">
        <f>SUM(I19+H19+G19+F19+E19+D19+C19+B19+A19+'- 24 -'!O19+'- 24 -'!N19+'- 24 -'!M19+'- 24 -'!L19+'- 24 -'!K19+'- 24 -'!J19+'- 24 -'!I19+'- 24 -'!H19+'- 24 -'!G19+'- 24 -'!F19+'- 24 -'!E19+'- 24 -'!D19+'- 24 -'!C19)</f>
        <v>1000</v>
      </c>
      <c r="K19" s="309">
        <f>SUM('- 24 -'!C19+'- 24 -'!D19+'- 24 -'!E19)</f>
        <v>120</v>
      </c>
      <c r="L19" s="309">
        <f>SUM('- 24 -'!F19+'- 24 -'!G19+'- 24 -'!H19+'- 24 -'!I19+'- 24 -'!J19+'- 24 -'!K19+'- 24 -'!L19+'- 24 -'!M19+'- 24 -'!N19+'- 24 -'!O19)</f>
        <v>648</v>
      </c>
      <c r="M19" s="309">
        <f t="shared" si="0"/>
        <v>232</v>
      </c>
    </row>
    <row r="20" spans="1:13" ht="14.25" customHeight="1">
      <c r="A20" s="486">
        <v>66</v>
      </c>
      <c r="B20" s="486">
        <v>89</v>
      </c>
      <c r="C20" s="486">
        <v>84</v>
      </c>
      <c r="D20" s="486">
        <v>101</v>
      </c>
      <c r="E20" s="486">
        <v>60</v>
      </c>
      <c r="F20" s="486">
        <v>20</v>
      </c>
      <c r="G20" s="486">
        <v>2</v>
      </c>
      <c r="H20" s="486">
        <v>1</v>
      </c>
      <c r="I20" s="486">
        <v>0</v>
      </c>
      <c r="J20" s="384">
        <f>SUM(I20+H20+G20+F20+E20+D20+C20+B20+A20+'- 24 -'!O20+'- 24 -'!N20+'- 24 -'!M20+'- 24 -'!L20+'- 24 -'!K20+'- 24 -'!J20+'- 24 -'!I20+'- 24 -'!H20+'- 24 -'!G20+'- 24 -'!F20+'- 24 -'!E20+'- 24 -'!D20+'- 24 -'!C20)</f>
        <v>1543</v>
      </c>
      <c r="K20" s="309">
        <f>SUM('- 24 -'!C20+'- 24 -'!D20+'- 24 -'!E20)</f>
        <v>172</v>
      </c>
      <c r="L20" s="309">
        <f>SUM('- 24 -'!F20+'- 24 -'!G20+'- 24 -'!H20+'- 24 -'!I20+'- 24 -'!J20+'- 24 -'!K20+'- 24 -'!L20+'- 24 -'!M20+'- 24 -'!N20+'- 24 -'!O20)</f>
        <v>948</v>
      </c>
      <c r="M20" s="309">
        <f t="shared" si="0"/>
        <v>423</v>
      </c>
    </row>
    <row r="21" spans="1:13" ht="14.25" customHeight="1">
      <c r="A21" s="486">
        <v>133</v>
      </c>
      <c r="B21" s="486">
        <v>118</v>
      </c>
      <c r="C21" s="486">
        <v>90</v>
      </c>
      <c r="D21" s="486">
        <v>83</v>
      </c>
      <c r="E21" s="486">
        <v>54</v>
      </c>
      <c r="F21" s="486">
        <v>27</v>
      </c>
      <c r="G21" s="486">
        <v>10</v>
      </c>
      <c r="H21" s="486">
        <v>1</v>
      </c>
      <c r="I21" s="486">
        <v>0</v>
      </c>
      <c r="J21" s="384">
        <f>SUM(I21+H21+G21+F21+E21+D21+C21+B21+A21+'- 24 -'!O21+'- 24 -'!N21+'- 24 -'!M21+'- 24 -'!L21+'- 24 -'!K21+'- 24 -'!J21+'- 24 -'!I21+'- 24 -'!H21+'- 24 -'!G21+'- 24 -'!F21+'- 24 -'!E21+'- 24 -'!D21+'- 24 -'!C21)</f>
        <v>2235</v>
      </c>
      <c r="K21" s="309">
        <f>SUM('- 24 -'!C21+'- 24 -'!D21+'- 24 -'!E21)</f>
        <v>236</v>
      </c>
      <c r="L21" s="309">
        <f>SUM('- 24 -'!F21+'- 24 -'!G21+'- 24 -'!H21+'- 24 -'!I21+'- 24 -'!J21+'- 24 -'!K21+'- 24 -'!L21+'- 24 -'!M21+'- 24 -'!N21+'- 24 -'!O21)</f>
        <v>1483</v>
      </c>
      <c r="M21" s="309">
        <f t="shared" si="0"/>
        <v>516</v>
      </c>
    </row>
    <row r="22" spans="1:13" ht="14.25" customHeight="1">
      <c r="A22" s="486">
        <v>53</v>
      </c>
      <c r="B22" s="486">
        <v>81</v>
      </c>
      <c r="C22" s="486">
        <v>68</v>
      </c>
      <c r="D22" s="486">
        <v>64</v>
      </c>
      <c r="E22" s="486">
        <v>32</v>
      </c>
      <c r="F22" s="486">
        <v>25</v>
      </c>
      <c r="G22" s="486">
        <v>8</v>
      </c>
      <c r="H22" s="486">
        <v>0</v>
      </c>
      <c r="I22" s="486">
        <v>0</v>
      </c>
      <c r="J22" s="384">
        <f>SUM(I22+H22+G22+F22+E22+D22+C22+B22+A22+'- 24 -'!O22+'- 24 -'!N22+'- 24 -'!M22+'- 24 -'!L22+'- 24 -'!K22+'- 24 -'!J22+'- 24 -'!I22+'- 24 -'!H22+'- 24 -'!G22+'- 24 -'!F22+'- 24 -'!E22+'- 24 -'!D22+'- 24 -'!C22)</f>
        <v>1154</v>
      </c>
      <c r="K22" s="309">
        <f>SUM('- 24 -'!C22+'- 24 -'!D22+'- 24 -'!E22)</f>
        <v>123</v>
      </c>
      <c r="L22" s="309">
        <f>SUM('- 24 -'!F22+'- 24 -'!G22+'- 24 -'!H22+'- 24 -'!I22+'- 24 -'!J22+'- 24 -'!K22+'- 24 -'!L22+'- 24 -'!M22+'- 24 -'!N22+'- 24 -'!O22)</f>
        <v>700</v>
      </c>
      <c r="M22" s="309">
        <f t="shared" si="0"/>
        <v>331</v>
      </c>
    </row>
    <row r="23" spans="1:13" ht="14.25" customHeight="1">
      <c r="A23" s="486">
        <v>45</v>
      </c>
      <c r="B23" s="486">
        <v>70</v>
      </c>
      <c r="C23" s="486">
        <v>55</v>
      </c>
      <c r="D23" s="486">
        <v>46</v>
      </c>
      <c r="E23" s="486">
        <v>30</v>
      </c>
      <c r="F23" s="486">
        <v>20</v>
      </c>
      <c r="G23" s="486">
        <v>2</v>
      </c>
      <c r="H23" s="486">
        <v>1</v>
      </c>
      <c r="I23" s="486">
        <v>0</v>
      </c>
      <c r="J23" s="384">
        <f>SUM(I23+H23+G23+F23+E23+D23+C23+B23+A23+'- 24 -'!O23+'- 24 -'!N23+'- 24 -'!M23+'- 24 -'!L23+'- 24 -'!K23+'- 24 -'!J23+'- 24 -'!I23+'- 24 -'!H23+'- 24 -'!G23+'- 24 -'!F23+'- 24 -'!E23+'- 24 -'!D23+'- 24 -'!C23)</f>
        <v>896</v>
      </c>
      <c r="K23" s="309">
        <f>SUM('- 24 -'!C23+'- 24 -'!D23+'- 24 -'!E23)</f>
        <v>72</v>
      </c>
      <c r="L23" s="309">
        <f>SUM('- 24 -'!F23+'- 24 -'!G23+'- 24 -'!H23+'- 24 -'!I23+'- 24 -'!J23+'- 24 -'!K23+'- 24 -'!L23+'- 24 -'!M23+'- 24 -'!N23+'- 24 -'!O23)</f>
        <v>555</v>
      </c>
      <c r="M23" s="309">
        <f t="shared" si="0"/>
        <v>269</v>
      </c>
    </row>
    <row r="24" spans="1:13" ht="14.25" customHeight="1">
      <c r="A24" s="486">
        <v>66</v>
      </c>
      <c r="B24" s="486">
        <v>104</v>
      </c>
      <c r="C24" s="486">
        <v>104</v>
      </c>
      <c r="D24" s="486">
        <v>73</v>
      </c>
      <c r="E24" s="486">
        <v>58</v>
      </c>
      <c r="F24" s="486">
        <v>22</v>
      </c>
      <c r="G24" s="486">
        <v>11</v>
      </c>
      <c r="H24" s="486">
        <v>0</v>
      </c>
      <c r="I24" s="486">
        <v>0</v>
      </c>
      <c r="J24" s="384">
        <f>SUM(I24+H24+G24+F24+E24+D24+C24+B24+A24+'- 24 -'!O24+'- 24 -'!N24+'- 24 -'!M24+'- 24 -'!L24+'- 24 -'!K24+'- 24 -'!J24+'- 24 -'!I24+'- 24 -'!H24+'- 24 -'!G24+'- 24 -'!F24+'- 24 -'!E24+'- 24 -'!D24+'- 24 -'!C24)</f>
        <v>1550</v>
      </c>
      <c r="K24" s="309">
        <f>SUM('- 24 -'!C24+'- 24 -'!D24+'- 24 -'!E24)</f>
        <v>181</v>
      </c>
      <c r="L24" s="309">
        <f>SUM('- 24 -'!F24+'- 24 -'!G24+'- 24 -'!H24+'- 24 -'!I24+'- 24 -'!J24+'- 24 -'!K24+'- 24 -'!L24+'- 24 -'!M24+'- 24 -'!N24+'- 24 -'!O24)</f>
        <v>931</v>
      </c>
      <c r="M24" s="309">
        <f t="shared" si="0"/>
        <v>438</v>
      </c>
    </row>
    <row r="25" spans="1:13" ht="14.25" customHeight="1">
      <c r="A25" s="486">
        <v>113</v>
      </c>
      <c r="B25" s="486">
        <v>102</v>
      </c>
      <c r="C25" s="486">
        <v>87</v>
      </c>
      <c r="D25" s="486">
        <v>66</v>
      </c>
      <c r="E25" s="486">
        <v>42</v>
      </c>
      <c r="F25" s="486">
        <v>24</v>
      </c>
      <c r="G25" s="486">
        <v>10</v>
      </c>
      <c r="H25" s="486">
        <v>1</v>
      </c>
      <c r="I25" s="486">
        <v>0</v>
      </c>
      <c r="J25" s="384">
        <f>SUM(I25+H25+G25+F25+E25+D25+C25+B25+A25+'- 24 -'!O25+'- 24 -'!N25+'- 24 -'!M25+'- 24 -'!L25+'- 24 -'!K25+'- 24 -'!J25+'- 24 -'!I25+'- 24 -'!H25+'- 24 -'!G25+'- 24 -'!F25+'- 24 -'!E25+'- 24 -'!D25+'- 24 -'!C25)</f>
        <v>1605</v>
      </c>
      <c r="K25" s="309">
        <f>SUM('- 24 -'!C25+'- 24 -'!D25+'- 24 -'!E25)</f>
        <v>183</v>
      </c>
      <c r="L25" s="309">
        <f>SUM('- 24 -'!F25+'- 24 -'!G25+'- 24 -'!H25+'- 24 -'!I25+'- 24 -'!J25+'- 24 -'!K25+'- 24 -'!L25+'- 24 -'!M25+'- 24 -'!N25+'- 24 -'!O25)</f>
        <v>977</v>
      </c>
      <c r="M25" s="309">
        <f t="shared" si="0"/>
        <v>445</v>
      </c>
    </row>
    <row r="26" spans="1:13" ht="14.25" customHeight="1">
      <c r="A26" s="486">
        <v>132</v>
      </c>
      <c r="B26" s="486">
        <v>140</v>
      </c>
      <c r="C26" s="486">
        <v>123</v>
      </c>
      <c r="D26" s="486">
        <v>89</v>
      </c>
      <c r="E26" s="486">
        <v>62</v>
      </c>
      <c r="F26" s="486">
        <v>35</v>
      </c>
      <c r="G26" s="486">
        <v>17</v>
      </c>
      <c r="H26" s="486">
        <v>2</v>
      </c>
      <c r="I26" s="486">
        <v>1</v>
      </c>
      <c r="J26" s="384">
        <f>SUM(I26+H26+G26+F26+E26+D26+C26+B26+A26+'- 24 -'!O26+'- 24 -'!N26+'- 24 -'!M26+'- 24 -'!L26+'- 24 -'!K26+'- 24 -'!J26+'- 24 -'!I26+'- 24 -'!H26+'- 24 -'!G26+'- 24 -'!F26+'- 24 -'!E26+'- 24 -'!D26+'- 24 -'!C26)</f>
        <v>2275</v>
      </c>
      <c r="K26" s="309">
        <f>SUM('- 24 -'!C26+'- 24 -'!D26+'- 24 -'!E26)</f>
        <v>283</v>
      </c>
      <c r="L26" s="309">
        <f>SUM('- 24 -'!F26+'- 24 -'!G26+'- 24 -'!H26+'- 24 -'!I26+'- 24 -'!J26+'- 24 -'!K26+'- 24 -'!L26+'- 24 -'!M26+'- 24 -'!N26+'- 24 -'!O26)</f>
        <v>1391</v>
      </c>
      <c r="M26" s="309">
        <f t="shared" si="0"/>
        <v>601</v>
      </c>
    </row>
    <row r="27" spans="1:13" ht="14.25" customHeight="1">
      <c r="A27" s="486">
        <v>107</v>
      </c>
      <c r="B27" s="486">
        <v>87</v>
      </c>
      <c r="C27" s="486">
        <v>132</v>
      </c>
      <c r="D27" s="486">
        <v>105</v>
      </c>
      <c r="E27" s="486">
        <v>59</v>
      </c>
      <c r="F27" s="486">
        <v>37</v>
      </c>
      <c r="G27" s="486">
        <v>5</v>
      </c>
      <c r="H27" s="486">
        <v>2</v>
      </c>
      <c r="I27" s="486">
        <v>0</v>
      </c>
      <c r="J27" s="384">
        <f>SUM(I27+H27+G27+F27+E27+D27+C27+B27+A27+'- 24 -'!O27+'- 24 -'!N27+'- 24 -'!M27+'- 24 -'!L27+'- 24 -'!K27+'- 24 -'!J27+'- 24 -'!I27+'- 24 -'!H27+'- 24 -'!G27+'- 24 -'!F27+'- 24 -'!E27+'- 24 -'!D27+'- 24 -'!C27)</f>
        <v>1849</v>
      </c>
      <c r="K27" s="309">
        <f>SUM('- 24 -'!C27+'- 24 -'!D27+'- 24 -'!E27)</f>
        <v>225</v>
      </c>
      <c r="L27" s="309">
        <f>SUM('- 24 -'!F27+'- 24 -'!G27+'- 24 -'!H27+'- 24 -'!I27+'- 24 -'!J27+'- 24 -'!K27+'- 24 -'!L27+'- 24 -'!M27+'- 24 -'!N27+'- 24 -'!O27)</f>
        <v>1090</v>
      </c>
      <c r="M27" s="309">
        <f t="shared" si="0"/>
        <v>534</v>
      </c>
    </row>
    <row r="28" spans="1:13" ht="14.25" customHeight="1">
      <c r="A28" s="486">
        <v>61</v>
      </c>
      <c r="B28" s="486">
        <v>81</v>
      </c>
      <c r="C28" s="486">
        <v>69</v>
      </c>
      <c r="D28" s="486">
        <v>68</v>
      </c>
      <c r="E28" s="486">
        <v>36</v>
      </c>
      <c r="F28" s="486">
        <v>19</v>
      </c>
      <c r="G28" s="486">
        <v>7</v>
      </c>
      <c r="H28" s="486">
        <v>0</v>
      </c>
      <c r="I28" s="486">
        <v>0</v>
      </c>
      <c r="J28" s="384">
        <f>SUM(I28+H28+G28+F28+E28+D28+C28+B28+A28+'- 24 -'!O28+'- 24 -'!N28+'- 24 -'!M28+'- 24 -'!L28+'- 24 -'!K28+'- 24 -'!J28+'- 24 -'!I28+'- 24 -'!H28+'- 24 -'!G28+'- 24 -'!F28+'- 24 -'!E28+'- 24 -'!D28+'- 24 -'!C28)</f>
        <v>1298</v>
      </c>
      <c r="K28" s="309">
        <f>SUM('- 24 -'!C28+'- 24 -'!D28+'- 24 -'!E28)</f>
        <v>200</v>
      </c>
      <c r="L28" s="309">
        <f>SUM('- 24 -'!F28+'- 24 -'!G28+'- 24 -'!H28+'- 24 -'!I28+'- 24 -'!J28+'- 24 -'!K28+'- 24 -'!L28+'- 24 -'!M28+'- 24 -'!N28+'- 24 -'!O28)</f>
        <v>757</v>
      </c>
      <c r="M28" s="309">
        <f t="shared" si="0"/>
        <v>341</v>
      </c>
    </row>
    <row r="29" spans="1:13" ht="14.25" customHeight="1">
      <c r="A29" s="486">
        <v>20</v>
      </c>
      <c r="B29" s="486">
        <v>13</v>
      </c>
      <c r="C29" s="486">
        <v>14</v>
      </c>
      <c r="D29" s="486">
        <v>42</v>
      </c>
      <c r="E29" s="486">
        <v>60</v>
      </c>
      <c r="F29" s="486">
        <v>33</v>
      </c>
      <c r="G29" s="486">
        <v>11</v>
      </c>
      <c r="H29" s="486">
        <v>2</v>
      </c>
      <c r="I29" s="486">
        <v>0</v>
      </c>
      <c r="J29" s="384">
        <f>SUM(I29+H29+G29+F29+E29+D29+C29+B29+A29+'- 24 -'!O29+'- 24 -'!N29+'- 24 -'!M29+'- 24 -'!L29+'- 24 -'!K29+'- 24 -'!J29+'- 24 -'!I29+'- 24 -'!H29+'- 24 -'!G29+'- 24 -'!F29+'- 24 -'!E29+'- 24 -'!D29+'- 24 -'!C29)</f>
        <v>666</v>
      </c>
      <c r="K29" s="309">
        <f>SUM('- 24 -'!C29+'- 24 -'!D29+'- 24 -'!E29)</f>
        <v>88</v>
      </c>
      <c r="L29" s="309">
        <f>SUM('- 24 -'!F29+'- 24 -'!G29+'- 24 -'!H29+'- 24 -'!I29+'- 24 -'!J29+'- 24 -'!K29+'- 24 -'!L29+'- 24 -'!M29+'- 24 -'!N29+'- 24 -'!O29)</f>
        <v>383</v>
      </c>
      <c r="M29" s="309">
        <f t="shared" si="0"/>
        <v>195</v>
      </c>
    </row>
    <row r="30" spans="1:13" ht="14.25" customHeight="1">
      <c r="A30" s="486">
        <v>55</v>
      </c>
      <c r="B30" s="486">
        <v>60</v>
      </c>
      <c r="C30" s="486">
        <v>84</v>
      </c>
      <c r="D30" s="486">
        <v>60</v>
      </c>
      <c r="E30" s="486">
        <v>39</v>
      </c>
      <c r="F30" s="486">
        <v>17</v>
      </c>
      <c r="G30" s="486">
        <v>6</v>
      </c>
      <c r="H30" s="486">
        <v>1</v>
      </c>
      <c r="I30" s="486">
        <v>0</v>
      </c>
      <c r="J30" s="384">
        <f>SUM(I30+H30+G30+F30+E30+D30+C30+B30+A30+'- 24 -'!O30+'- 24 -'!N30+'- 24 -'!M30+'- 24 -'!L30+'- 24 -'!K30+'- 24 -'!J30+'- 24 -'!I30+'- 24 -'!H30+'- 24 -'!G30+'- 24 -'!F30+'- 24 -'!E30+'- 24 -'!D30+'- 24 -'!C30)</f>
        <v>1337</v>
      </c>
      <c r="K30" s="384">
        <f>SUM('- 24 -'!C30+'- 24 -'!D30+'- 24 -'!E30)</f>
        <v>144</v>
      </c>
      <c r="L30" s="384">
        <f>SUM('- 24 -'!F30+'- 24 -'!G30+'- 24 -'!H30+'- 24 -'!I30+'- 24 -'!J30+'- 24 -'!K30+'- 24 -'!L30+'- 24 -'!M30+'- 24 -'!N30+'- 24 -'!O30)</f>
        <v>871</v>
      </c>
      <c r="M30" s="384">
        <f t="shared" si="0"/>
        <v>322</v>
      </c>
    </row>
    <row r="31" spans="1:13" ht="14.25" customHeight="1">
      <c r="A31" s="486">
        <v>78</v>
      </c>
      <c r="B31" s="486">
        <v>66</v>
      </c>
      <c r="C31" s="486">
        <v>78</v>
      </c>
      <c r="D31" s="486">
        <v>87</v>
      </c>
      <c r="E31" s="486">
        <v>37</v>
      </c>
      <c r="F31" s="486">
        <v>29</v>
      </c>
      <c r="G31" s="486">
        <v>5</v>
      </c>
      <c r="H31" s="486">
        <v>0</v>
      </c>
      <c r="I31" s="486">
        <v>0</v>
      </c>
      <c r="J31" s="384">
        <f>SUM(I31+H31+G31+F31+E31+D31+C31+B31+A31+'- 24 -'!O31+'- 24 -'!N31+'- 24 -'!M31+'- 24 -'!L31+'- 24 -'!K31+'- 24 -'!J31+'- 24 -'!I31+'- 24 -'!H31+'- 24 -'!G31+'- 24 -'!F31+'- 24 -'!E31+'- 24 -'!D31+'- 24 -'!C31)</f>
        <v>1324</v>
      </c>
      <c r="K31" s="384">
        <f>SUM('- 24 -'!C31+'- 24 -'!D31+'- 24 -'!E31)</f>
        <v>165</v>
      </c>
      <c r="L31" s="384">
        <f>SUM('- 24 -'!F31+'- 24 -'!G31+'- 24 -'!H31+'- 24 -'!I31+'- 24 -'!J31+'- 24 -'!K31+'- 24 -'!L31+'- 24 -'!M31+'- 24 -'!N31+'- 24 -'!O31)</f>
        <v>779</v>
      </c>
      <c r="M31" s="384">
        <f t="shared" si="0"/>
        <v>380</v>
      </c>
    </row>
    <row r="32" spans="1:13" ht="14.25" customHeight="1">
      <c r="A32" s="486">
        <v>76</v>
      </c>
      <c r="B32" s="486">
        <v>63</v>
      </c>
      <c r="C32" s="486">
        <v>60</v>
      </c>
      <c r="D32" s="486">
        <v>64</v>
      </c>
      <c r="E32" s="486">
        <v>35</v>
      </c>
      <c r="F32" s="486">
        <v>14</v>
      </c>
      <c r="G32" s="486">
        <v>6</v>
      </c>
      <c r="H32" s="486">
        <v>0</v>
      </c>
      <c r="I32" s="486">
        <v>1</v>
      </c>
      <c r="J32" s="384">
        <f>SUM(I32+H32+G32+F32+E32+D32+C32+B32+A32+'- 24 -'!O32+'- 24 -'!N32+'- 24 -'!M32+'- 24 -'!L32+'- 24 -'!K32+'- 24 -'!J32+'- 24 -'!I32+'- 24 -'!H32+'- 24 -'!G32+'- 24 -'!F32+'- 24 -'!E32+'- 24 -'!D32+'- 24 -'!C32)</f>
        <v>1525</v>
      </c>
      <c r="K32" s="384">
        <f>SUM('- 24 -'!C32+'- 24 -'!D32+'- 24 -'!E32)</f>
        <v>194</v>
      </c>
      <c r="L32" s="384">
        <f>SUM('- 24 -'!F32+'- 24 -'!G32+'- 24 -'!H32+'- 24 -'!I32+'- 24 -'!J32+'- 24 -'!K32+'- 24 -'!L32+'- 24 -'!M32+'- 24 -'!N32+'- 24 -'!O32)</f>
        <v>1012</v>
      </c>
      <c r="M32" s="384">
        <f t="shared" si="0"/>
        <v>319</v>
      </c>
    </row>
    <row r="33" spans="1:13" ht="14.25" customHeight="1">
      <c r="A33" s="486">
        <v>143</v>
      </c>
      <c r="B33" s="486">
        <v>146</v>
      </c>
      <c r="C33" s="486">
        <v>142</v>
      </c>
      <c r="D33" s="486">
        <v>102</v>
      </c>
      <c r="E33" s="486">
        <v>60</v>
      </c>
      <c r="F33" s="486">
        <v>35</v>
      </c>
      <c r="G33" s="486">
        <v>13</v>
      </c>
      <c r="H33" s="486">
        <v>0</v>
      </c>
      <c r="I33" s="486">
        <v>0</v>
      </c>
      <c r="J33" s="384">
        <f>SUM(I33+H33+G33+F33+E33+D33+C33+B33+A33+'- 24 -'!O33+'- 24 -'!N33+'- 24 -'!M33+'- 24 -'!L33+'- 24 -'!K33+'- 24 -'!J33+'- 24 -'!I33+'- 24 -'!H33+'- 24 -'!G33+'- 24 -'!F33+'- 24 -'!E33+'- 24 -'!D33+'- 24 -'!C33)</f>
        <v>2871</v>
      </c>
      <c r="K33" s="384">
        <f>SUM('- 24 -'!C33+'- 24 -'!D33+'- 24 -'!E33)</f>
        <v>364</v>
      </c>
      <c r="L33" s="384">
        <f>SUM('- 24 -'!F33+'- 24 -'!G33+'- 24 -'!H33+'- 24 -'!I33+'- 24 -'!J33+'- 24 -'!K33+'- 24 -'!L33+'- 24 -'!M33+'- 24 -'!N33+'- 24 -'!O33)</f>
        <v>1866</v>
      </c>
      <c r="M33" s="384">
        <f t="shared" si="0"/>
        <v>641</v>
      </c>
    </row>
    <row r="34" spans="1:13" ht="14.25" customHeight="1">
      <c r="A34" s="486">
        <v>36</v>
      </c>
      <c r="B34" s="486">
        <v>39</v>
      </c>
      <c r="C34" s="486">
        <v>32</v>
      </c>
      <c r="D34" s="486">
        <v>36</v>
      </c>
      <c r="E34" s="486">
        <v>24</v>
      </c>
      <c r="F34" s="486">
        <v>15</v>
      </c>
      <c r="G34" s="486">
        <v>1</v>
      </c>
      <c r="H34" s="486">
        <v>0</v>
      </c>
      <c r="I34" s="486">
        <v>0</v>
      </c>
      <c r="J34" s="384">
        <f>SUM(I34+H34+G34+F34+E34+D34+C34+B34+A34+'- 24 -'!O34+'- 24 -'!N34+'- 24 -'!M34+'- 24 -'!L34+'- 24 -'!K34+'- 24 -'!J34+'- 24 -'!I34+'- 24 -'!H34+'- 24 -'!G34+'- 24 -'!F34+'- 24 -'!E34+'- 24 -'!D34+'- 24 -'!C34)</f>
        <v>770</v>
      </c>
      <c r="K34" s="384">
        <f>SUM('- 24 -'!C34+'- 24 -'!D34+'- 24 -'!E34)</f>
        <v>86</v>
      </c>
      <c r="L34" s="384">
        <f>SUM('- 24 -'!F34+'- 24 -'!G34+'- 24 -'!H34+'- 24 -'!I34+'- 24 -'!J34+'- 24 -'!K34+'- 24 -'!L34+'- 24 -'!M34+'- 24 -'!N34+'- 24 -'!O34)</f>
        <v>501</v>
      </c>
      <c r="M34" s="384">
        <f t="shared" si="0"/>
        <v>183</v>
      </c>
    </row>
    <row r="35" spans="1:13" ht="14.25" customHeight="1">
      <c r="A35" s="486">
        <v>117</v>
      </c>
      <c r="B35" s="486">
        <v>144</v>
      </c>
      <c r="C35" s="486">
        <v>131</v>
      </c>
      <c r="D35" s="486">
        <v>95</v>
      </c>
      <c r="E35" s="486">
        <v>61</v>
      </c>
      <c r="F35" s="486">
        <v>49</v>
      </c>
      <c r="G35" s="486">
        <v>11</v>
      </c>
      <c r="H35" s="486">
        <v>2</v>
      </c>
      <c r="I35" s="486">
        <v>0</v>
      </c>
      <c r="J35" s="384">
        <f>SUM(I35+H35+G35+F35+E35+D35+C35+B35+A35+'- 24 -'!O35+'- 24 -'!N35+'- 24 -'!M35+'- 24 -'!L35+'- 24 -'!K35+'- 24 -'!J35+'- 24 -'!I35+'- 24 -'!H35+'- 24 -'!G35+'- 24 -'!F35+'- 24 -'!E35+'- 24 -'!D35+'- 24 -'!C35)</f>
        <v>2460</v>
      </c>
      <c r="K35" s="384">
        <f>SUM('- 24 -'!C35+'- 24 -'!D35+'- 24 -'!E35)</f>
        <v>293</v>
      </c>
      <c r="L35" s="384">
        <f>SUM('- 24 -'!F35+'- 24 -'!G35+'- 24 -'!H35+'- 24 -'!I35+'- 24 -'!J35+'- 24 -'!K35+'- 24 -'!L35+'- 24 -'!M35+'- 24 -'!N35+'- 24 -'!O35)</f>
        <v>1557</v>
      </c>
      <c r="M35" s="384">
        <f t="shared" si="0"/>
        <v>610</v>
      </c>
    </row>
    <row r="36" spans="1:13" ht="14.25" customHeight="1">
      <c r="A36" s="486">
        <v>108</v>
      </c>
      <c r="B36" s="486">
        <v>94</v>
      </c>
      <c r="C36" s="486">
        <v>107</v>
      </c>
      <c r="D36" s="486">
        <v>107</v>
      </c>
      <c r="E36" s="486">
        <v>64</v>
      </c>
      <c r="F36" s="486">
        <v>33</v>
      </c>
      <c r="G36" s="486">
        <v>23</v>
      </c>
      <c r="H36" s="486">
        <v>3</v>
      </c>
      <c r="I36" s="486">
        <v>0</v>
      </c>
      <c r="J36" s="384">
        <f>SUM(I36+H36+G36+F36+E36+D36+C36+B36+A36+'- 24 -'!O36+'- 24 -'!N36+'- 24 -'!M36+'- 24 -'!L36+'- 24 -'!K36+'- 24 -'!J36+'- 24 -'!I36+'- 24 -'!H36+'- 24 -'!G36+'- 24 -'!F36+'- 24 -'!E36+'- 24 -'!D36+'- 24 -'!C36)</f>
        <v>2177</v>
      </c>
      <c r="K36" s="384">
        <f>SUM('- 24 -'!C36+'- 24 -'!D36+'- 24 -'!E36)</f>
        <v>240</v>
      </c>
      <c r="L36" s="384">
        <f>SUM('- 24 -'!F36+'- 24 -'!G36+'- 24 -'!H36+'- 24 -'!I36+'- 24 -'!J36+'- 24 -'!K36+'- 24 -'!L36+'- 24 -'!M36+'- 24 -'!N36+'- 24 -'!O36)</f>
        <v>1398</v>
      </c>
      <c r="M36" s="384">
        <f t="shared" si="0"/>
        <v>539</v>
      </c>
    </row>
    <row r="37" spans="1:13" ht="14.25" customHeight="1">
      <c r="A37" s="486">
        <v>212</v>
      </c>
      <c r="B37" s="486">
        <v>176</v>
      </c>
      <c r="C37" s="486">
        <v>168</v>
      </c>
      <c r="D37" s="486">
        <v>131</v>
      </c>
      <c r="E37" s="486">
        <v>87</v>
      </c>
      <c r="F37" s="486">
        <v>63</v>
      </c>
      <c r="G37" s="486">
        <v>22</v>
      </c>
      <c r="H37" s="486">
        <v>1</v>
      </c>
      <c r="I37" s="486">
        <v>1</v>
      </c>
      <c r="J37" s="384">
        <f>SUM(I37+H37+G37+F37+E37+D37+C37+B37+A37+'- 24 -'!O37+'- 24 -'!N37+'- 24 -'!M37+'- 24 -'!L37+'- 24 -'!K37+'- 24 -'!J37+'- 24 -'!I37+'- 24 -'!H37+'- 24 -'!G37+'- 24 -'!F37+'- 24 -'!E37+'- 24 -'!D37+'- 24 -'!C37)</f>
        <v>3240</v>
      </c>
      <c r="K37" s="384">
        <f>SUM('- 24 -'!C37+'- 24 -'!D37+'- 24 -'!E37)</f>
        <v>457</v>
      </c>
      <c r="L37" s="384">
        <f>SUM('- 24 -'!F37+'- 24 -'!G37+'- 24 -'!H37+'- 24 -'!I37+'- 24 -'!J37+'- 24 -'!K37+'- 24 -'!L37+'- 24 -'!M37+'- 24 -'!N37+'- 24 -'!O37)</f>
        <v>1922</v>
      </c>
      <c r="M37" s="384">
        <f t="shared" si="0"/>
        <v>861</v>
      </c>
    </row>
    <row r="38" spans="1:13" ht="14.25" customHeight="1">
      <c r="A38" s="486">
        <v>152</v>
      </c>
      <c r="B38" s="486">
        <v>110</v>
      </c>
      <c r="C38" s="486">
        <v>152</v>
      </c>
      <c r="D38" s="486">
        <v>109</v>
      </c>
      <c r="E38" s="486">
        <v>86</v>
      </c>
      <c r="F38" s="486">
        <v>42</v>
      </c>
      <c r="G38" s="486">
        <v>16</v>
      </c>
      <c r="H38" s="486">
        <v>1</v>
      </c>
      <c r="I38" s="486">
        <v>0</v>
      </c>
      <c r="J38" s="384">
        <f>SUM(I38+H38+G38+F38+E38+D38+C38+B38+A38+'- 24 -'!O38+'- 24 -'!N38+'- 24 -'!M38+'- 24 -'!L38+'- 24 -'!K38+'- 24 -'!J38+'- 24 -'!I38+'- 24 -'!H38+'- 24 -'!G38+'- 24 -'!F38+'- 24 -'!E38+'- 24 -'!D38+'- 24 -'!C38)</f>
        <v>2645</v>
      </c>
      <c r="K38" s="384">
        <f>SUM('- 24 -'!C38+'- 24 -'!D38+'- 24 -'!E38)</f>
        <v>307</v>
      </c>
      <c r="L38" s="384">
        <f>SUM('- 24 -'!F38+'- 24 -'!G38+'- 24 -'!H38+'- 24 -'!I38+'- 24 -'!J38+'- 24 -'!K38+'- 24 -'!L38+'- 24 -'!M38+'- 24 -'!N38+'- 24 -'!O38)</f>
        <v>1670</v>
      </c>
      <c r="M38" s="384">
        <f t="shared" si="0"/>
        <v>668</v>
      </c>
    </row>
    <row r="39" spans="1:13" ht="14.25" customHeight="1">
      <c r="A39" s="486">
        <v>100</v>
      </c>
      <c r="B39" s="486">
        <v>92</v>
      </c>
      <c r="C39" s="486">
        <v>106</v>
      </c>
      <c r="D39" s="486">
        <v>74</v>
      </c>
      <c r="E39" s="486">
        <v>36</v>
      </c>
      <c r="F39" s="486">
        <v>20</v>
      </c>
      <c r="G39" s="486">
        <v>10</v>
      </c>
      <c r="H39" s="486">
        <v>1</v>
      </c>
      <c r="I39" s="486">
        <v>0</v>
      </c>
      <c r="J39" s="384">
        <f>SUM(I39+H39+G39+F39+E39+D39+C39+B39+A39+'- 24 -'!O39+'- 24 -'!N39+'- 24 -'!M39+'- 24 -'!L39+'- 24 -'!K39+'- 24 -'!J39+'- 24 -'!I39+'- 24 -'!H39+'- 24 -'!G39+'- 24 -'!F39+'- 24 -'!E39+'- 24 -'!D39+'- 24 -'!C39)</f>
        <v>1765</v>
      </c>
      <c r="K39" s="309">
        <f>SUM('- 24 -'!C39+'- 24 -'!D39+'- 24 -'!E39)</f>
        <v>187</v>
      </c>
      <c r="L39" s="309">
        <f>SUM('- 24 -'!F39+'- 24 -'!G39+'- 24 -'!H39+'- 24 -'!I39+'- 24 -'!J39+'- 24 -'!K39+'- 24 -'!L39+'- 24 -'!M39+'- 24 -'!N39+'- 24 -'!O39)</f>
        <v>1139</v>
      </c>
      <c r="M39" s="309">
        <f t="shared" si="0"/>
        <v>439</v>
      </c>
    </row>
    <row r="40" spans="1:13" ht="14.25" customHeight="1">
      <c r="A40" s="486">
        <v>131</v>
      </c>
      <c r="B40" s="486">
        <v>147</v>
      </c>
      <c r="C40" s="486">
        <v>125</v>
      </c>
      <c r="D40" s="486">
        <v>88</v>
      </c>
      <c r="E40" s="486">
        <v>40</v>
      </c>
      <c r="F40" s="486">
        <v>33</v>
      </c>
      <c r="G40" s="486">
        <v>10</v>
      </c>
      <c r="H40" s="486">
        <v>2</v>
      </c>
      <c r="I40" s="486">
        <v>0</v>
      </c>
      <c r="J40" s="384">
        <f>SUM(I40+H40+G40+F40+E40+D40+C40+B40+A40+'- 24 -'!O40+'- 24 -'!N40+'- 24 -'!M40+'- 24 -'!L40+'- 24 -'!K40+'- 24 -'!J40+'- 24 -'!I40+'- 24 -'!H40+'- 24 -'!G40+'- 24 -'!F40+'- 24 -'!E40+'- 24 -'!D40+'- 24 -'!C40)</f>
        <v>2159</v>
      </c>
      <c r="K40" s="309">
        <f>SUM('- 24 -'!C40+'- 24 -'!D40+'- 24 -'!E40)</f>
        <v>287</v>
      </c>
      <c r="L40" s="309">
        <f>SUM('- 24 -'!F40+'- 24 -'!G40+'- 24 -'!H40+'- 24 -'!I40+'- 24 -'!J40+'- 24 -'!K40+'- 24 -'!L40+'- 24 -'!M40+'- 24 -'!N40+'- 24 -'!O40)</f>
        <v>1296</v>
      </c>
      <c r="M40" s="309">
        <f t="shared" si="0"/>
        <v>576</v>
      </c>
    </row>
    <row r="41" spans="1:13" ht="14.25" customHeight="1">
      <c r="A41" s="486">
        <v>65</v>
      </c>
      <c r="B41" s="486">
        <v>45</v>
      </c>
      <c r="C41" s="486">
        <v>60</v>
      </c>
      <c r="D41" s="486">
        <v>48</v>
      </c>
      <c r="E41" s="486">
        <v>32</v>
      </c>
      <c r="F41" s="486">
        <v>13</v>
      </c>
      <c r="G41" s="486">
        <v>3</v>
      </c>
      <c r="H41" s="486">
        <v>2</v>
      </c>
      <c r="I41" s="486">
        <v>0</v>
      </c>
      <c r="J41" s="384">
        <f>SUM(I41+H41+G41+F41+E41+D41+C41+B41+A41+'- 24 -'!O41+'- 24 -'!N41+'- 24 -'!M41+'- 24 -'!L41+'- 24 -'!K41+'- 24 -'!J41+'- 24 -'!I41+'- 24 -'!H41+'- 24 -'!G41+'- 24 -'!F41+'- 24 -'!E41+'- 24 -'!D41+'- 24 -'!C41)</f>
        <v>1185</v>
      </c>
      <c r="K41" s="309">
        <f>SUM('- 24 -'!C41+'- 24 -'!D41+'- 24 -'!E41)</f>
        <v>125</v>
      </c>
      <c r="L41" s="309">
        <f>SUM('- 24 -'!F41+'- 24 -'!G41+'- 24 -'!H41+'- 24 -'!I41+'- 24 -'!J41+'- 24 -'!K41+'- 24 -'!L41+'- 24 -'!M41+'- 24 -'!N41+'- 24 -'!O41)</f>
        <v>792</v>
      </c>
      <c r="M41" s="309">
        <f t="shared" si="0"/>
        <v>268</v>
      </c>
    </row>
    <row r="42" spans="1:13" ht="14.25" customHeight="1">
      <c r="A42" s="486">
        <v>87</v>
      </c>
      <c r="B42" s="486">
        <v>60</v>
      </c>
      <c r="C42" s="486">
        <v>79</v>
      </c>
      <c r="D42" s="486">
        <v>43</v>
      </c>
      <c r="E42" s="486">
        <v>43</v>
      </c>
      <c r="F42" s="486">
        <v>30</v>
      </c>
      <c r="G42" s="486">
        <v>11</v>
      </c>
      <c r="H42" s="486">
        <v>1</v>
      </c>
      <c r="I42" s="486">
        <v>0</v>
      </c>
      <c r="J42" s="384">
        <f>SUM(I42+H42+G42+F42+E42+D42+C42+B42+A42+'- 24 -'!O42+'- 24 -'!N42+'- 24 -'!M42+'- 24 -'!L42+'- 24 -'!K42+'- 24 -'!J42+'- 24 -'!I42+'- 24 -'!H42+'- 24 -'!G42+'- 24 -'!F42+'- 24 -'!E42+'- 24 -'!D42+'- 24 -'!C42)</f>
        <v>1487</v>
      </c>
      <c r="K42" s="309">
        <f>SUM('- 24 -'!C42+'- 24 -'!D42+'- 24 -'!E42)</f>
        <v>199</v>
      </c>
      <c r="L42" s="309">
        <f>SUM('- 24 -'!F42+'- 24 -'!G42+'- 24 -'!H42+'- 24 -'!I42+'- 24 -'!J42+'- 24 -'!K42+'- 24 -'!L42+'- 24 -'!M42+'- 24 -'!N42+'- 24 -'!O42)</f>
        <v>934</v>
      </c>
      <c r="M42" s="309">
        <f t="shared" si="0"/>
        <v>354</v>
      </c>
    </row>
    <row r="43" spans="1:13" ht="14.25" customHeight="1">
      <c r="A43" s="486">
        <v>48</v>
      </c>
      <c r="B43" s="486">
        <v>59</v>
      </c>
      <c r="C43" s="486">
        <v>75</v>
      </c>
      <c r="D43" s="486">
        <v>75</v>
      </c>
      <c r="E43" s="486">
        <v>58</v>
      </c>
      <c r="F43" s="486">
        <v>14</v>
      </c>
      <c r="G43" s="486">
        <v>7</v>
      </c>
      <c r="H43" s="486">
        <v>1</v>
      </c>
      <c r="I43" s="486">
        <v>0</v>
      </c>
      <c r="J43" s="384">
        <f>SUM(I43+H43+G43+F43+E43+D43+C43+B43+A43+'- 24 -'!O43+'- 24 -'!N43+'- 24 -'!M43+'- 24 -'!L43+'- 24 -'!K43+'- 24 -'!J43+'- 24 -'!I43+'- 24 -'!H43+'- 24 -'!G43+'- 24 -'!F43+'- 24 -'!E43+'- 24 -'!D43+'- 24 -'!C43)</f>
        <v>1204</v>
      </c>
      <c r="K43" s="309">
        <f>SUM('- 24 -'!C43+'- 24 -'!D43+'- 24 -'!E43)</f>
        <v>187</v>
      </c>
      <c r="L43" s="309">
        <f>SUM('- 24 -'!F43+'- 24 -'!G43+'- 24 -'!H43+'- 24 -'!I43+'- 24 -'!J43+'- 24 -'!K43+'- 24 -'!L43+'- 24 -'!M43+'- 24 -'!N43+'- 24 -'!O43)</f>
        <v>680</v>
      </c>
      <c r="M43" s="309">
        <f t="shared" si="0"/>
        <v>337</v>
      </c>
    </row>
    <row r="44" spans="1:13" ht="14.25" customHeight="1">
      <c r="A44" s="486">
        <v>105</v>
      </c>
      <c r="B44" s="486">
        <v>86</v>
      </c>
      <c r="C44" s="486">
        <v>100</v>
      </c>
      <c r="D44" s="486">
        <v>88</v>
      </c>
      <c r="E44" s="486">
        <v>48</v>
      </c>
      <c r="F44" s="486">
        <v>27</v>
      </c>
      <c r="G44" s="486">
        <v>6</v>
      </c>
      <c r="H44" s="486">
        <v>0</v>
      </c>
      <c r="I44" s="486">
        <v>0</v>
      </c>
      <c r="J44" s="384">
        <f>SUM(I44+H44+G44+F44+E44+D44+C44+B44+A44+'- 24 -'!O44+'- 24 -'!N44+'- 24 -'!M44+'- 24 -'!L44+'- 24 -'!K44+'- 24 -'!J44+'- 24 -'!I44+'- 24 -'!H44+'- 24 -'!G44+'- 24 -'!F44+'- 24 -'!E44+'- 24 -'!D44+'- 24 -'!C44)</f>
        <v>1934</v>
      </c>
      <c r="K44" s="309">
        <f>SUM('- 24 -'!C44+'- 24 -'!D44+'- 24 -'!E44)</f>
        <v>226</v>
      </c>
      <c r="L44" s="309">
        <f>SUM('- 24 -'!F44+'- 24 -'!G44+'- 24 -'!H44+'- 24 -'!I44+'- 24 -'!J44+'- 24 -'!K44+'- 24 -'!L44+'- 24 -'!M44+'- 24 -'!N44+'- 24 -'!O44)</f>
        <v>1248</v>
      </c>
      <c r="M44" s="309">
        <f t="shared" si="0"/>
        <v>460</v>
      </c>
    </row>
    <row r="45" spans="1:13" ht="9.75" customHeight="1">
      <c r="A45" s="309"/>
      <c r="B45" s="309"/>
      <c r="C45" s="309"/>
      <c r="D45" s="309"/>
      <c r="E45" s="309"/>
      <c r="F45" s="309"/>
      <c r="G45" s="309"/>
      <c r="H45" s="309"/>
      <c r="I45" s="309"/>
      <c r="J45" s="308"/>
      <c r="K45" s="309"/>
      <c r="L45" s="308"/>
      <c r="M45" s="310"/>
    </row>
    <row r="46" spans="1:13" s="32" customFormat="1" ht="14.25" customHeight="1">
      <c r="A46" s="693">
        <f>SUM(A5:A45)</f>
        <v>3532</v>
      </c>
      <c r="B46" s="693">
        <f t="shared" ref="B46:M46" si="1">SUM(B5:B45)</f>
        <v>3536</v>
      </c>
      <c r="C46" s="693">
        <f t="shared" si="1"/>
        <v>3615</v>
      </c>
      <c r="D46" s="693">
        <f t="shared" si="1"/>
        <v>2861</v>
      </c>
      <c r="E46" s="693">
        <f t="shared" si="1"/>
        <v>1862</v>
      </c>
      <c r="F46" s="693">
        <f t="shared" si="1"/>
        <v>1010</v>
      </c>
      <c r="G46" s="693">
        <f t="shared" si="1"/>
        <v>339</v>
      </c>
      <c r="H46" s="693">
        <f t="shared" si="1"/>
        <v>37</v>
      </c>
      <c r="I46" s="693">
        <f t="shared" si="1"/>
        <v>4</v>
      </c>
      <c r="J46" s="694">
        <f t="shared" si="1"/>
        <v>64638</v>
      </c>
      <c r="K46" s="695">
        <f t="shared" si="1"/>
        <v>7557</v>
      </c>
      <c r="L46" s="694">
        <f t="shared" si="1"/>
        <v>40285</v>
      </c>
      <c r="M46" s="694">
        <f t="shared" si="1"/>
        <v>16796</v>
      </c>
    </row>
    <row r="47" spans="1:13" ht="12.75" customHeight="1">
      <c r="A47" s="308"/>
      <c r="B47" s="308"/>
      <c r="C47" s="308"/>
      <c r="D47" s="308"/>
      <c r="E47" s="308"/>
      <c r="F47" s="308"/>
      <c r="G47" s="308"/>
      <c r="H47" s="308"/>
      <c r="I47" s="308"/>
      <c r="J47" s="308"/>
      <c r="K47" s="308"/>
      <c r="L47" s="308"/>
      <c r="M47" s="310"/>
    </row>
    <row r="48" spans="1:13" ht="14.25" customHeight="1">
      <c r="A48" s="486">
        <v>527</v>
      </c>
      <c r="B48" s="486">
        <v>779</v>
      </c>
      <c r="C48" s="486">
        <v>749</v>
      </c>
      <c r="D48" s="486">
        <v>513</v>
      </c>
      <c r="E48" s="486">
        <v>282</v>
      </c>
      <c r="F48" s="486">
        <v>105</v>
      </c>
      <c r="G48" s="486">
        <v>29</v>
      </c>
      <c r="H48" s="486">
        <v>2</v>
      </c>
      <c r="I48" s="486">
        <v>0</v>
      </c>
      <c r="J48" s="384">
        <f>SUM(I48+H48+G48+F48+E48+D48+C48+B48+A48+'- 24 -'!O48+'- 24 -'!N48+'- 24 -'!M48+'- 24 -'!L48+'- 24 -'!K48+'- 24 -'!J48+'- 24 -'!I48+'- 24 -'!H48+'- 24 -'!G48+'- 24 -'!F48+'- 24 -'!E48+'- 24 -'!D48+'- 24 -'!C48)</f>
        <v>9648</v>
      </c>
      <c r="K48" s="309">
        <f>SUM('- 24 -'!C48+'- 24 -'!D48+'- 24 -'!E48)</f>
        <v>1039</v>
      </c>
      <c r="L48" s="309">
        <f>SUM('- 24 -'!F48+'- 24 -'!G48+'- 24 -'!H48+'- 24 -'!I48+'- 24 -'!J48+'- 24 -'!K48+'- 24 -'!L48+'- 24 -'!M48+'- 24 -'!N48+'- 24 -'!O48)</f>
        <v>5623</v>
      </c>
      <c r="M48" s="309">
        <f t="shared" ref="M48:M53" si="2">SUM(A48:I48)</f>
        <v>2986</v>
      </c>
    </row>
    <row r="49" spans="1:13" ht="14.25" customHeight="1">
      <c r="A49" s="486">
        <v>27</v>
      </c>
      <c r="B49" s="486">
        <v>41</v>
      </c>
      <c r="C49" s="486">
        <v>33</v>
      </c>
      <c r="D49" s="486">
        <v>23</v>
      </c>
      <c r="E49" s="486">
        <v>8</v>
      </c>
      <c r="F49" s="486">
        <v>5</v>
      </c>
      <c r="G49" s="486">
        <v>1</v>
      </c>
      <c r="H49" s="486">
        <v>0</v>
      </c>
      <c r="I49" s="486">
        <v>0</v>
      </c>
      <c r="J49" s="384">
        <f>SUM(I49+H49+G49+F49+E49+D49+C49+B49+A49+'- 24 -'!O49+'- 24 -'!N49+'- 24 -'!M49+'- 24 -'!L49+'- 24 -'!K49+'- 24 -'!J49+'- 24 -'!I49+'- 24 -'!H49+'- 24 -'!G49+'- 24 -'!F49+'- 24 -'!E49+'- 24 -'!D49+'- 24 -'!C49)</f>
        <v>625</v>
      </c>
      <c r="K49" s="309">
        <f>SUM('- 24 -'!C49+'- 24 -'!D49+'- 24 -'!E49)</f>
        <v>67</v>
      </c>
      <c r="L49" s="309">
        <f>SUM('- 24 -'!F49+'- 24 -'!G49+'- 24 -'!H49+'- 24 -'!I49+'- 24 -'!J49+'- 24 -'!K49+'- 24 -'!L49+'- 24 -'!M49+'- 24 -'!N49+'- 24 -'!O49)</f>
        <v>420</v>
      </c>
      <c r="M49" s="309">
        <f t="shared" si="2"/>
        <v>138</v>
      </c>
    </row>
    <row r="50" spans="1:13" ht="14.25" customHeight="1">
      <c r="A50" s="486">
        <v>193</v>
      </c>
      <c r="B50" s="486">
        <v>210</v>
      </c>
      <c r="C50" s="486">
        <v>164</v>
      </c>
      <c r="D50" s="486">
        <v>167</v>
      </c>
      <c r="E50" s="486">
        <v>81</v>
      </c>
      <c r="F50" s="486">
        <v>49</v>
      </c>
      <c r="G50" s="486">
        <v>22</v>
      </c>
      <c r="H50" s="486">
        <v>1</v>
      </c>
      <c r="I50" s="486">
        <v>0</v>
      </c>
      <c r="J50" s="384">
        <f>SUM(I50+H50+G50+F50+E50+D50+C50+B50+A50+'- 24 -'!O50+'- 24 -'!N50+'- 24 -'!M50+'- 24 -'!L50+'- 24 -'!K50+'- 24 -'!J50+'- 24 -'!I50+'- 24 -'!H50+'- 24 -'!G50+'- 24 -'!F50+'- 24 -'!E50+'- 24 -'!D50+'- 24 -'!C50)</f>
        <v>3978</v>
      </c>
      <c r="K50" s="309">
        <f>SUM('- 24 -'!C50+'- 24 -'!D50+'- 24 -'!E50)</f>
        <v>580</v>
      </c>
      <c r="L50" s="309">
        <f>SUM('- 24 -'!F50+'- 24 -'!G50+'- 24 -'!H50+'- 24 -'!I50+'- 24 -'!J50+'- 24 -'!K50+'- 24 -'!L50+'- 24 -'!M50+'- 24 -'!N50+'- 24 -'!O50)</f>
        <v>2511</v>
      </c>
      <c r="M50" s="309">
        <f t="shared" si="2"/>
        <v>887</v>
      </c>
    </row>
    <row r="51" spans="1:13" ht="14.25" customHeight="1">
      <c r="A51" s="486">
        <v>229</v>
      </c>
      <c r="B51" s="486">
        <v>256</v>
      </c>
      <c r="C51" s="486">
        <v>282</v>
      </c>
      <c r="D51" s="486">
        <v>197</v>
      </c>
      <c r="E51" s="486">
        <v>109</v>
      </c>
      <c r="F51" s="486">
        <v>56</v>
      </c>
      <c r="G51" s="486">
        <v>13</v>
      </c>
      <c r="H51" s="486">
        <v>5</v>
      </c>
      <c r="I51" s="486">
        <v>0</v>
      </c>
      <c r="J51" s="384">
        <f>SUM(I51+H51+G51+F51+E51+D51+C51+B51+A51+'- 24 -'!O51+'- 24 -'!N51+'- 24 -'!M51+'- 24 -'!L51+'- 24 -'!K51+'- 24 -'!J51+'- 24 -'!I51+'- 24 -'!H51+'- 24 -'!G51+'- 24 -'!F51+'- 24 -'!E51+'- 24 -'!D51+'- 24 -'!C51)</f>
        <v>4585</v>
      </c>
      <c r="K51" s="309">
        <f>SUM('- 24 -'!C51+'- 24 -'!D51+'- 24 -'!E51)</f>
        <v>576</v>
      </c>
      <c r="L51" s="309">
        <f>SUM('- 24 -'!F51+'- 24 -'!G51+'- 24 -'!H51+'- 24 -'!I51+'- 24 -'!J51+'- 24 -'!K51+'- 24 -'!L51+'- 24 -'!M51+'- 24 -'!N51+'- 24 -'!O51)</f>
        <v>2862</v>
      </c>
      <c r="M51" s="309">
        <f t="shared" si="2"/>
        <v>1147</v>
      </c>
    </row>
    <row r="52" spans="1:13" ht="14.25" customHeight="1">
      <c r="A52" s="486">
        <v>134</v>
      </c>
      <c r="B52" s="486">
        <v>177</v>
      </c>
      <c r="C52" s="486">
        <v>145</v>
      </c>
      <c r="D52" s="486">
        <v>87</v>
      </c>
      <c r="E52" s="486">
        <v>43</v>
      </c>
      <c r="F52" s="486">
        <v>20</v>
      </c>
      <c r="G52" s="486">
        <v>5</v>
      </c>
      <c r="H52" s="486">
        <v>1</v>
      </c>
      <c r="I52" s="486">
        <v>0</v>
      </c>
      <c r="J52" s="384">
        <f>SUM(I52+H52+G52+F52+E52+D52+C52+B52+A52+'- 24 -'!O52+'- 24 -'!N52+'- 24 -'!M52+'- 24 -'!L52+'- 24 -'!K52+'- 24 -'!J52+'- 24 -'!I52+'- 24 -'!H52+'- 24 -'!G52+'- 24 -'!F52+'- 24 -'!E52+'- 24 -'!D52+'- 24 -'!C52)</f>
        <v>1816</v>
      </c>
      <c r="K52" s="309">
        <f>SUM('- 24 -'!C52+'- 24 -'!D52+'- 24 -'!E52)</f>
        <v>182</v>
      </c>
      <c r="L52" s="309">
        <f>SUM('- 24 -'!F52+'- 24 -'!G52+'- 24 -'!H52+'- 24 -'!I52+'- 24 -'!J52+'- 24 -'!K52+'- 24 -'!L52+'- 24 -'!M52+'- 24 -'!N52+'- 24 -'!O52)</f>
        <v>1022</v>
      </c>
      <c r="M52" s="309">
        <f t="shared" si="2"/>
        <v>612</v>
      </c>
    </row>
    <row r="53" spans="1:13" ht="14.25" customHeight="1" thickBot="1">
      <c r="A53" s="722">
        <v>86</v>
      </c>
      <c r="B53" s="722">
        <v>109</v>
      </c>
      <c r="C53" s="722">
        <v>110</v>
      </c>
      <c r="D53" s="722">
        <v>76</v>
      </c>
      <c r="E53" s="722">
        <v>56</v>
      </c>
      <c r="F53" s="722">
        <v>27</v>
      </c>
      <c r="G53" s="722">
        <v>5</v>
      </c>
      <c r="H53" s="722">
        <v>2</v>
      </c>
      <c r="I53" s="722">
        <v>0</v>
      </c>
      <c r="J53" s="385">
        <f>SUM(I53+H53+G53+F53+E53+D53+C53+B53+A53+'- 24 -'!O53+'- 24 -'!N53+'- 24 -'!M53+'- 24 -'!L53+'- 24 -'!K53+'- 24 -'!J53+'- 24 -'!I53+'- 24 -'!H53+'- 24 -'!G53+'- 24 -'!F53+'- 24 -'!E53+'- 24 -'!D53+'- 24 -'!C53)</f>
        <v>2053</v>
      </c>
      <c r="K53" s="381">
        <f>SUM('- 24 -'!C53+'- 24 -'!D53+'- 24 -'!E53)</f>
        <v>262</v>
      </c>
      <c r="L53" s="381">
        <f>SUM('- 24 -'!F53+'- 24 -'!G53+'- 24 -'!H53+'- 24 -'!I53+'- 24 -'!J53+'- 24 -'!K53+'- 24 -'!L53+'- 24 -'!M53+'- 24 -'!N53+'- 24 -'!O53)</f>
        <v>1320</v>
      </c>
      <c r="M53" s="381">
        <f t="shared" si="2"/>
        <v>471</v>
      </c>
    </row>
    <row r="54" spans="1:13" ht="18" customHeight="1" thickTop="1">
      <c r="A54" s="81"/>
      <c r="B54" s="81"/>
      <c r="C54" s="81"/>
      <c r="D54" s="81"/>
      <c r="E54" s="81"/>
      <c r="F54" s="599"/>
      <c r="G54" s="599"/>
      <c r="H54" s="599"/>
      <c r="I54" s="599"/>
    </row>
  </sheetData>
  <mergeCells count="4">
    <mergeCell ref="J2:M2"/>
    <mergeCell ref="K3:M3"/>
    <mergeCell ref="J3:J4"/>
    <mergeCell ref="A3:I3"/>
  </mergeCells>
  <phoneticPr fontId="23"/>
  <printOptions horizontalCentered="1"/>
  <pageMargins left="0.23622047244094491" right="0.23622047244094491" top="0.59055118110236227" bottom="0.70866141732283472"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56"/>
  <sheetViews>
    <sheetView topLeftCell="A7" zoomScale="55" zoomScaleNormal="55" workbookViewId="0"/>
  </sheetViews>
  <sheetFormatPr defaultColWidth="8" defaultRowHeight="12"/>
  <cols>
    <col min="1" max="1" width="12" style="31" customWidth="1"/>
    <col min="2" max="2" width="0.875" style="31" customWidth="1"/>
    <col min="3" max="15" width="6.125" style="31" customWidth="1"/>
    <col min="16" max="16384" width="8" style="31"/>
  </cols>
  <sheetData>
    <row r="1" spans="1:16" ht="26.25" customHeight="1">
      <c r="A1" s="77" t="s">
        <v>474</v>
      </c>
    </row>
    <row r="2" spans="1:16" ht="13.5" customHeight="1" thickBot="1"/>
    <row r="3" spans="1:16" ht="18.75" customHeight="1" thickTop="1">
      <c r="A3" s="1070" t="s">
        <v>410</v>
      </c>
      <c r="B3" s="1071"/>
      <c r="C3" s="1074" t="s">
        <v>443</v>
      </c>
      <c r="D3" s="1075"/>
      <c r="E3" s="1075"/>
      <c r="F3" s="1075"/>
      <c r="G3" s="1075"/>
      <c r="H3" s="1075"/>
      <c r="I3" s="1075"/>
      <c r="J3" s="1075"/>
      <c r="K3" s="1075"/>
      <c r="L3" s="1075"/>
      <c r="M3" s="1075"/>
      <c r="N3" s="1075"/>
      <c r="O3" s="1075"/>
    </row>
    <row r="4" spans="1:16" ht="23.25" customHeight="1">
      <c r="A4" s="1072"/>
      <c r="B4" s="1073"/>
      <c r="C4" s="187" t="s">
        <v>444</v>
      </c>
      <c r="D4" s="187" t="s">
        <v>445</v>
      </c>
      <c r="E4" s="187" t="s">
        <v>446</v>
      </c>
      <c r="F4" s="187" t="s">
        <v>420</v>
      </c>
      <c r="G4" s="187" t="s">
        <v>421</v>
      </c>
      <c r="H4" s="187" t="s">
        <v>422</v>
      </c>
      <c r="I4" s="187" t="s">
        <v>423</v>
      </c>
      <c r="J4" s="187" t="s">
        <v>424</v>
      </c>
      <c r="K4" s="187" t="s">
        <v>425</v>
      </c>
      <c r="L4" s="187" t="s">
        <v>426</v>
      </c>
      <c r="M4" s="187" t="s">
        <v>427</v>
      </c>
      <c r="N4" s="187" t="s">
        <v>428</v>
      </c>
      <c r="O4" s="188" t="s">
        <v>429</v>
      </c>
    </row>
    <row r="5" spans="1:16" ht="14.25" customHeight="1">
      <c r="A5" s="502" t="s">
        <v>257</v>
      </c>
      <c r="B5" s="503"/>
      <c r="C5" s="720">
        <v>354</v>
      </c>
      <c r="D5" s="720">
        <v>512</v>
      </c>
      <c r="E5" s="720">
        <v>726</v>
      </c>
      <c r="F5" s="720">
        <v>563</v>
      </c>
      <c r="G5" s="720">
        <v>457</v>
      </c>
      <c r="H5" s="720">
        <v>420</v>
      </c>
      <c r="I5" s="720">
        <v>467</v>
      </c>
      <c r="J5" s="720">
        <v>603</v>
      </c>
      <c r="K5" s="720">
        <v>883</v>
      </c>
      <c r="L5" s="720">
        <v>1040</v>
      </c>
      <c r="M5" s="720">
        <v>945</v>
      </c>
      <c r="N5" s="720">
        <v>886</v>
      </c>
      <c r="O5" s="720">
        <v>653</v>
      </c>
      <c r="P5" s="599"/>
    </row>
    <row r="6" spans="1:16" ht="14.25" customHeight="1">
      <c r="A6" s="79" t="s">
        <v>261</v>
      </c>
      <c r="B6" s="181"/>
      <c r="C6" s="721">
        <v>257</v>
      </c>
      <c r="D6" s="721">
        <v>333</v>
      </c>
      <c r="E6" s="721">
        <v>445</v>
      </c>
      <c r="F6" s="721">
        <v>407</v>
      </c>
      <c r="G6" s="721">
        <v>372</v>
      </c>
      <c r="H6" s="721">
        <v>306</v>
      </c>
      <c r="I6" s="721">
        <v>337</v>
      </c>
      <c r="J6" s="721">
        <v>423</v>
      </c>
      <c r="K6" s="721">
        <v>540</v>
      </c>
      <c r="L6" s="721">
        <v>603</v>
      </c>
      <c r="M6" s="721">
        <v>625</v>
      </c>
      <c r="N6" s="721">
        <v>498</v>
      </c>
      <c r="O6" s="721">
        <v>402</v>
      </c>
      <c r="P6" s="599"/>
    </row>
    <row r="7" spans="1:16" ht="14.25" customHeight="1">
      <c r="A7" s="79" t="s">
        <v>728</v>
      </c>
      <c r="B7" s="181"/>
      <c r="C7" s="721">
        <v>2</v>
      </c>
      <c r="D7" s="721">
        <v>2</v>
      </c>
      <c r="E7" s="721">
        <v>2</v>
      </c>
      <c r="F7" s="721">
        <v>6</v>
      </c>
      <c r="G7" s="721">
        <v>10</v>
      </c>
      <c r="H7" s="721">
        <v>12</v>
      </c>
      <c r="I7" s="721">
        <v>5</v>
      </c>
      <c r="J7" s="721">
        <v>4</v>
      </c>
      <c r="K7" s="721">
        <v>8</v>
      </c>
      <c r="L7" s="721">
        <v>6</v>
      </c>
      <c r="M7" s="721">
        <v>16</v>
      </c>
      <c r="N7" s="721">
        <v>13</v>
      </c>
      <c r="O7" s="721">
        <v>7</v>
      </c>
      <c r="P7" s="599"/>
    </row>
    <row r="8" spans="1:16" ht="14.25" customHeight="1">
      <c r="A8" s="79" t="s">
        <v>729</v>
      </c>
      <c r="B8" s="181"/>
      <c r="C8" s="721">
        <v>60</v>
      </c>
      <c r="D8" s="721">
        <v>68</v>
      </c>
      <c r="E8" s="721">
        <v>55</v>
      </c>
      <c r="F8" s="721">
        <v>37</v>
      </c>
      <c r="G8" s="721">
        <v>48</v>
      </c>
      <c r="H8" s="721">
        <v>63</v>
      </c>
      <c r="I8" s="721">
        <v>75</v>
      </c>
      <c r="J8" s="721">
        <v>101</v>
      </c>
      <c r="K8" s="721">
        <v>98</v>
      </c>
      <c r="L8" s="721">
        <v>92</v>
      </c>
      <c r="M8" s="721">
        <v>81</v>
      </c>
      <c r="N8" s="721">
        <v>58</v>
      </c>
      <c r="O8" s="721">
        <v>51</v>
      </c>
      <c r="P8" s="599"/>
    </row>
    <row r="9" spans="1:16" ht="14.25" customHeight="1">
      <c r="A9" s="79" t="s">
        <v>730</v>
      </c>
      <c r="B9" s="181"/>
      <c r="C9" s="721">
        <v>20</v>
      </c>
      <c r="D9" s="721">
        <v>31</v>
      </c>
      <c r="E9" s="721">
        <v>62</v>
      </c>
      <c r="F9" s="721">
        <v>70</v>
      </c>
      <c r="G9" s="721">
        <v>78</v>
      </c>
      <c r="H9" s="721">
        <v>49</v>
      </c>
      <c r="I9" s="721">
        <v>57</v>
      </c>
      <c r="J9" s="721">
        <v>59</v>
      </c>
      <c r="K9" s="721">
        <v>61</v>
      </c>
      <c r="L9" s="721">
        <v>102</v>
      </c>
      <c r="M9" s="721">
        <v>133</v>
      </c>
      <c r="N9" s="721">
        <v>98</v>
      </c>
      <c r="O9" s="721">
        <v>76</v>
      </c>
      <c r="P9" s="599"/>
    </row>
    <row r="10" spans="1:16" ht="14.25" customHeight="1">
      <c r="A10" s="79" t="s">
        <v>275</v>
      </c>
      <c r="B10" s="181"/>
      <c r="C10" s="721">
        <v>191</v>
      </c>
      <c r="D10" s="721">
        <v>217</v>
      </c>
      <c r="E10" s="721">
        <v>212</v>
      </c>
      <c r="F10" s="721">
        <v>288</v>
      </c>
      <c r="G10" s="721">
        <v>282</v>
      </c>
      <c r="H10" s="721">
        <v>254</v>
      </c>
      <c r="I10" s="721">
        <v>288</v>
      </c>
      <c r="J10" s="721">
        <v>360</v>
      </c>
      <c r="K10" s="721">
        <v>356</v>
      </c>
      <c r="L10" s="721">
        <v>441</v>
      </c>
      <c r="M10" s="721">
        <v>498</v>
      </c>
      <c r="N10" s="721">
        <v>424</v>
      </c>
      <c r="O10" s="721">
        <v>405</v>
      </c>
      <c r="P10" s="599"/>
    </row>
    <row r="11" spans="1:16" ht="14.25" customHeight="1">
      <c r="A11" s="79" t="s">
        <v>278</v>
      </c>
      <c r="B11" s="181"/>
      <c r="C11" s="721">
        <v>141</v>
      </c>
      <c r="D11" s="721">
        <v>139</v>
      </c>
      <c r="E11" s="721">
        <v>129</v>
      </c>
      <c r="F11" s="721">
        <v>176</v>
      </c>
      <c r="G11" s="721">
        <v>225</v>
      </c>
      <c r="H11" s="721">
        <v>243</v>
      </c>
      <c r="I11" s="721">
        <v>207</v>
      </c>
      <c r="J11" s="721">
        <v>216</v>
      </c>
      <c r="K11" s="721">
        <v>206</v>
      </c>
      <c r="L11" s="721">
        <v>251</v>
      </c>
      <c r="M11" s="721">
        <v>396</v>
      </c>
      <c r="N11" s="721">
        <v>423</v>
      </c>
      <c r="O11" s="721">
        <v>356</v>
      </c>
      <c r="P11" s="599"/>
    </row>
    <row r="12" spans="1:16" ht="14.25" customHeight="1">
      <c r="A12" s="79" t="s">
        <v>281</v>
      </c>
      <c r="B12" s="181"/>
      <c r="C12" s="721">
        <v>69</v>
      </c>
      <c r="D12" s="721">
        <v>74</v>
      </c>
      <c r="E12" s="721">
        <v>64</v>
      </c>
      <c r="F12" s="721">
        <v>72</v>
      </c>
      <c r="G12" s="721">
        <v>76</v>
      </c>
      <c r="H12" s="721">
        <v>80</v>
      </c>
      <c r="I12" s="721">
        <v>78</v>
      </c>
      <c r="J12" s="721">
        <v>90</v>
      </c>
      <c r="K12" s="721">
        <v>100</v>
      </c>
      <c r="L12" s="721">
        <v>103</v>
      </c>
      <c r="M12" s="721">
        <v>121</v>
      </c>
      <c r="N12" s="721">
        <v>102</v>
      </c>
      <c r="O12" s="721">
        <v>62</v>
      </c>
      <c r="P12" s="599"/>
    </row>
    <row r="13" spans="1:16" ht="14.25" customHeight="1">
      <c r="A13" s="79" t="s">
        <v>290</v>
      </c>
      <c r="B13" s="181"/>
      <c r="C13" s="721">
        <v>6</v>
      </c>
      <c r="D13" s="721">
        <v>11</v>
      </c>
      <c r="E13" s="721">
        <v>16</v>
      </c>
      <c r="F13" s="721">
        <v>15</v>
      </c>
      <c r="G13" s="721">
        <v>10</v>
      </c>
      <c r="H13" s="721">
        <v>9</v>
      </c>
      <c r="I13" s="721">
        <v>10</v>
      </c>
      <c r="J13" s="721">
        <v>9</v>
      </c>
      <c r="K13" s="721">
        <v>22</v>
      </c>
      <c r="L13" s="721">
        <v>25</v>
      </c>
      <c r="M13" s="721">
        <v>37</v>
      </c>
      <c r="N13" s="721">
        <v>27</v>
      </c>
      <c r="O13" s="721">
        <v>18</v>
      </c>
      <c r="P13" s="599"/>
    </row>
    <row r="14" spans="1:16" ht="14.25" customHeight="1">
      <c r="A14" s="79" t="s">
        <v>731</v>
      </c>
      <c r="B14" s="181"/>
      <c r="C14" s="721">
        <v>45</v>
      </c>
      <c r="D14" s="721">
        <v>57</v>
      </c>
      <c r="E14" s="721">
        <v>63</v>
      </c>
      <c r="F14" s="721">
        <v>95</v>
      </c>
      <c r="G14" s="721">
        <v>102</v>
      </c>
      <c r="H14" s="721">
        <v>99</v>
      </c>
      <c r="I14" s="721">
        <v>81</v>
      </c>
      <c r="J14" s="721">
        <v>76</v>
      </c>
      <c r="K14" s="721">
        <v>105</v>
      </c>
      <c r="L14" s="721">
        <v>124</v>
      </c>
      <c r="M14" s="721">
        <v>166</v>
      </c>
      <c r="N14" s="721">
        <v>131</v>
      </c>
      <c r="O14" s="721">
        <v>132</v>
      </c>
      <c r="P14" s="599"/>
    </row>
    <row r="15" spans="1:16" ht="14.25" customHeight="1">
      <c r="A15" s="79" t="s">
        <v>732</v>
      </c>
      <c r="B15" s="181"/>
      <c r="C15" s="721">
        <v>65</v>
      </c>
      <c r="D15" s="721">
        <v>70</v>
      </c>
      <c r="E15" s="721">
        <v>104</v>
      </c>
      <c r="F15" s="721">
        <v>94</v>
      </c>
      <c r="G15" s="721">
        <v>122</v>
      </c>
      <c r="H15" s="721">
        <v>97</v>
      </c>
      <c r="I15" s="721">
        <v>93</v>
      </c>
      <c r="J15" s="721">
        <v>103</v>
      </c>
      <c r="K15" s="721">
        <v>143</v>
      </c>
      <c r="L15" s="721">
        <v>150</v>
      </c>
      <c r="M15" s="721">
        <v>180</v>
      </c>
      <c r="N15" s="721">
        <v>202</v>
      </c>
      <c r="O15" s="721">
        <v>128</v>
      </c>
      <c r="P15" s="599"/>
    </row>
    <row r="16" spans="1:16" ht="14.25" customHeight="1">
      <c r="A16" s="79" t="s">
        <v>293</v>
      </c>
      <c r="B16" s="181"/>
      <c r="C16" s="721">
        <v>66</v>
      </c>
      <c r="D16" s="721">
        <v>90</v>
      </c>
      <c r="E16" s="721">
        <v>110</v>
      </c>
      <c r="F16" s="721">
        <v>112</v>
      </c>
      <c r="G16" s="721">
        <v>89</v>
      </c>
      <c r="H16" s="721">
        <v>74</v>
      </c>
      <c r="I16" s="721">
        <v>79</v>
      </c>
      <c r="J16" s="721">
        <v>79</v>
      </c>
      <c r="K16" s="721">
        <v>138</v>
      </c>
      <c r="L16" s="721">
        <v>180</v>
      </c>
      <c r="M16" s="721">
        <v>210</v>
      </c>
      <c r="N16" s="721">
        <v>199</v>
      </c>
      <c r="O16" s="721">
        <v>159</v>
      </c>
      <c r="P16" s="599"/>
    </row>
    <row r="17" spans="1:16" ht="9.75" customHeight="1">
      <c r="A17" s="79"/>
      <c r="B17" s="181"/>
      <c r="C17" s="352"/>
      <c r="D17" s="352"/>
      <c r="E17" s="352"/>
      <c r="F17" s="352"/>
      <c r="G17" s="352"/>
      <c r="H17" s="352"/>
      <c r="I17" s="352"/>
      <c r="J17" s="352"/>
      <c r="K17" s="352"/>
      <c r="L17" s="352"/>
      <c r="M17" s="352"/>
      <c r="N17" s="352"/>
      <c r="O17" s="352"/>
      <c r="P17" s="599"/>
    </row>
    <row r="18" spans="1:16" s="32" customFormat="1" ht="14.25" customHeight="1">
      <c r="A18" s="691" t="s">
        <v>458</v>
      </c>
      <c r="B18" s="692"/>
      <c r="C18" s="694">
        <f>SUM('- 24 -'!C48+'- 24 -'!C49+'- 24 -'!C50+'- 24 -'!C51+'- 24 -'!C52+'- 24 -'!C53+'- 26 -'!C5+'- 26 -'!C6+'- 26 -'!C7+'- 26 -'!C8+'- 26 -'!C9+'- 26 -'!C10+'- 26 -'!C11+'- 26 -'!C12+'- 26 -'!C13+'- 26 -'!C14+'- 26 -'!C15+'- 26 -'!C16)</f>
        <v>2025</v>
      </c>
      <c r="D18" s="694">
        <f>SUM('- 24 -'!D48+'- 24 -'!D49+'- 24 -'!D50+'- 24 -'!D51+'- 24 -'!D52+'- 24 -'!D53+'- 26 -'!D5+'- 26 -'!D6+'- 26 -'!D7+'- 26 -'!D8+'- 26 -'!D9+'- 26 -'!D10+'- 26 -'!D11+'- 26 -'!D12+'- 26 -'!D13+'- 26 -'!D14+'- 26 -'!D15+'- 26 -'!D16)</f>
        <v>2542</v>
      </c>
      <c r="E18" s="694">
        <f>SUM('- 24 -'!E48+'- 24 -'!E49+'- 24 -'!E50+'- 24 -'!E51+'- 24 -'!E52+'- 24 -'!E53+'- 26 -'!E5+'- 26 -'!E6+'- 26 -'!E7+'- 26 -'!E8+'- 26 -'!E9+'- 26 -'!E10+'- 26 -'!E11+'- 26 -'!E12+'- 26 -'!E13+'- 26 -'!E14+'- 26 -'!E15+'- 26 -'!E16)</f>
        <v>3007</v>
      </c>
      <c r="F18" s="694">
        <f>SUM('- 24 -'!F48+'- 24 -'!F49+'- 24 -'!F50+'- 24 -'!F51+'- 24 -'!F52+'- 24 -'!F53+'- 26 -'!F5+'- 26 -'!F6+'- 26 -'!F7+'- 26 -'!F8+'- 26 -'!F9+'- 26 -'!F10+'- 26 -'!F11+'- 26 -'!F12+'- 26 -'!F13+'- 26 -'!F14+'- 26 -'!F15+'- 26 -'!F16)</f>
        <v>3032</v>
      </c>
      <c r="G18" s="694">
        <f>SUM('- 24 -'!G48+'- 24 -'!G49+'- 24 -'!G50+'- 24 -'!G51+'- 24 -'!G52+'- 24 -'!G53+'- 26 -'!G5+'- 26 -'!G6+'- 26 -'!G7+'- 26 -'!G8+'- 26 -'!G9+'- 26 -'!G10+'- 26 -'!G11+'- 26 -'!G12+'- 26 -'!G13+'- 26 -'!G14+'- 26 -'!G15+'- 26 -'!G16)</f>
        <v>3023</v>
      </c>
      <c r="H18" s="694">
        <f>SUM('- 24 -'!H48+'- 24 -'!H49+'- 24 -'!H50+'- 24 -'!H51+'- 24 -'!H52+'- 24 -'!H53+'- 26 -'!H5+'- 26 -'!H6+'- 26 -'!H7+'- 26 -'!H8+'- 26 -'!H9+'- 26 -'!H10+'- 26 -'!H11+'- 26 -'!H12+'- 26 -'!H13+'- 26 -'!H14+'- 26 -'!H15+'- 26 -'!H16)</f>
        <v>2863</v>
      </c>
      <c r="I18" s="694">
        <f>SUM('- 24 -'!I48+'- 24 -'!I49+'- 24 -'!I50+'- 24 -'!I51+'- 24 -'!I52+'- 24 -'!I53+'- 26 -'!I5+'- 26 -'!I6+'- 26 -'!I7+'- 26 -'!I8+'- 26 -'!I9+'- 26 -'!I10+'- 26 -'!I11+'- 26 -'!I12+'- 26 -'!I13+'- 26 -'!I14+'- 26 -'!I15+'- 26 -'!I16)</f>
        <v>2881</v>
      </c>
      <c r="J18" s="694">
        <f>SUM('- 24 -'!J48+'- 24 -'!J49+'- 24 -'!J50+'- 24 -'!J51+'- 24 -'!J52+'- 24 -'!J53+'- 26 -'!J5+'- 26 -'!J6+'- 26 -'!J7+'- 26 -'!J8+'- 26 -'!J9+'- 26 -'!J10+'- 26 -'!J11+'- 26 -'!J12+'- 26 -'!J13+'- 26 -'!J14+'- 26 -'!J15+'- 26 -'!J16)</f>
        <v>3343</v>
      </c>
      <c r="K18" s="694">
        <f>SUM('- 24 -'!K48+'- 24 -'!K49+'- 24 -'!K50+'- 24 -'!K51+'- 24 -'!K52+'- 24 -'!K53+'- 26 -'!K5+'- 26 -'!K6+'- 26 -'!K7+'- 26 -'!K8+'- 26 -'!K9+'- 26 -'!K10+'- 26 -'!K11+'- 26 -'!K12+'- 26 -'!K13+'- 26 -'!K14+'- 26 -'!K15+'- 26 -'!K16)</f>
        <v>4151</v>
      </c>
      <c r="L18" s="694">
        <f>SUM('- 24 -'!L48+'- 24 -'!L49+'- 24 -'!L50+'- 24 -'!L51+'- 24 -'!L52+'- 24 -'!L53+'- 26 -'!L5+'- 26 -'!L6+'- 26 -'!L7+'- 26 -'!L8+'- 26 -'!L9+'- 26 -'!L10+'- 26 -'!L11+'- 26 -'!L12+'- 26 -'!L13+'- 26 -'!L14+'- 26 -'!L15+'- 26 -'!L16)</f>
        <v>4730</v>
      </c>
      <c r="M18" s="694">
        <f>SUM('- 24 -'!M48+'- 24 -'!M49+'- 24 -'!M50+'- 24 -'!M51+'- 24 -'!M52+'- 24 -'!M53+'- 26 -'!M5+'- 26 -'!M6+'- 26 -'!M7+'- 26 -'!M8+'- 26 -'!M9+'- 26 -'!M10+'- 26 -'!M11+'- 26 -'!M12+'- 26 -'!M13+'- 26 -'!M14+'- 26 -'!M15+'- 26 -'!M16)</f>
        <v>5433</v>
      </c>
      <c r="N18" s="694">
        <f>SUM('- 24 -'!N48+'- 24 -'!N49+'- 24 -'!N50+'- 24 -'!N51+'- 24 -'!N52+'- 24 -'!N53+'- 26 -'!N5+'- 26 -'!N6+'- 26 -'!N7+'- 26 -'!N8+'- 26 -'!N9+'- 26 -'!N10+'- 26 -'!N11+'- 26 -'!N12+'- 26 -'!N13+'- 26 -'!N14+'- 26 -'!N15+'- 26 -'!N16)</f>
        <v>4665</v>
      </c>
      <c r="O18" s="694">
        <f>SUM('- 24 -'!O48+'- 24 -'!O49+'- 24 -'!O50+'- 24 -'!O51+'- 24 -'!O52+'- 24 -'!O53+'- 26 -'!O5+'- 26 -'!O6+'- 26 -'!O7+'- 26 -'!O8+'- 26 -'!O9+'- 26 -'!O10+'- 26 -'!O11+'- 26 -'!O12+'- 26 -'!O13+'- 26 -'!O14+'- 26 -'!O15+'- 26 -'!O16)</f>
        <v>3744</v>
      </c>
    </row>
    <row r="19" spans="1:16" ht="12" customHeight="1">
      <c r="A19" s="79"/>
      <c r="B19" s="181"/>
      <c r="C19" s="308"/>
      <c r="D19" s="308"/>
      <c r="E19" s="308"/>
      <c r="F19" s="308"/>
      <c r="G19" s="308"/>
      <c r="H19" s="308"/>
      <c r="I19" s="308"/>
      <c r="J19" s="308"/>
      <c r="K19" s="308"/>
      <c r="L19" s="308"/>
      <c r="M19" s="308"/>
      <c r="N19" s="308"/>
      <c r="O19" s="308"/>
      <c r="P19" s="599"/>
    </row>
    <row r="20" spans="1:16" ht="14.25" customHeight="1">
      <c r="A20" s="79" t="s">
        <v>733</v>
      </c>
      <c r="B20" s="181"/>
      <c r="C20" s="486">
        <v>56</v>
      </c>
      <c r="D20" s="486">
        <v>95</v>
      </c>
      <c r="E20" s="486">
        <v>103</v>
      </c>
      <c r="F20" s="486">
        <v>118</v>
      </c>
      <c r="G20" s="486">
        <v>110</v>
      </c>
      <c r="H20" s="486">
        <v>62</v>
      </c>
      <c r="I20" s="486">
        <v>88</v>
      </c>
      <c r="J20" s="486">
        <v>103</v>
      </c>
      <c r="K20" s="486">
        <v>154</v>
      </c>
      <c r="L20" s="486">
        <v>148</v>
      </c>
      <c r="M20" s="486">
        <v>201</v>
      </c>
      <c r="N20" s="486">
        <v>195</v>
      </c>
      <c r="O20" s="486">
        <v>170</v>
      </c>
      <c r="P20" s="599"/>
    </row>
    <row r="21" spans="1:16" ht="14.25" customHeight="1">
      <c r="A21" s="79" t="s">
        <v>734</v>
      </c>
      <c r="B21" s="181"/>
      <c r="C21" s="486">
        <v>66</v>
      </c>
      <c r="D21" s="486">
        <v>81</v>
      </c>
      <c r="E21" s="486">
        <v>77</v>
      </c>
      <c r="F21" s="486">
        <v>58</v>
      </c>
      <c r="G21" s="486">
        <v>70</v>
      </c>
      <c r="H21" s="486">
        <v>82</v>
      </c>
      <c r="I21" s="486">
        <v>90</v>
      </c>
      <c r="J21" s="486">
        <v>98</v>
      </c>
      <c r="K21" s="486">
        <v>95</v>
      </c>
      <c r="L21" s="486">
        <v>111</v>
      </c>
      <c r="M21" s="486">
        <v>129</v>
      </c>
      <c r="N21" s="486">
        <v>140</v>
      </c>
      <c r="O21" s="486">
        <v>104</v>
      </c>
      <c r="P21" s="599"/>
    </row>
    <row r="22" spans="1:16" ht="14.25" customHeight="1">
      <c r="A22" s="79" t="s">
        <v>735</v>
      </c>
      <c r="B22" s="181"/>
      <c r="C22" s="486">
        <v>61</v>
      </c>
      <c r="D22" s="486">
        <v>76</v>
      </c>
      <c r="E22" s="486">
        <v>79</v>
      </c>
      <c r="F22" s="486">
        <v>71</v>
      </c>
      <c r="G22" s="486">
        <v>80</v>
      </c>
      <c r="H22" s="486">
        <v>77</v>
      </c>
      <c r="I22" s="486">
        <v>70</v>
      </c>
      <c r="J22" s="486">
        <v>91</v>
      </c>
      <c r="K22" s="486">
        <v>123</v>
      </c>
      <c r="L22" s="486">
        <v>105</v>
      </c>
      <c r="M22" s="486">
        <v>127</v>
      </c>
      <c r="N22" s="486">
        <v>101</v>
      </c>
      <c r="O22" s="486">
        <v>82</v>
      </c>
      <c r="P22" s="599"/>
    </row>
    <row r="23" spans="1:16" ht="14.25" customHeight="1">
      <c r="A23" s="79" t="s">
        <v>736</v>
      </c>
      <c r="B23" s="181"/>
      <c r="C23" s="486">
        <v>102</v>
      </c>
      <c r="D23" s="486">
        <v>120</v>
      </c>
      <c r="E23" s="486">
        <v>136</v>
      </c>
      <c r="F23" s="486">
        <v>111</v>
      </c>
      <c r="G23" s="486">
        <v>93</v>
      </c>
      <c r="H23" s="486">
        <v>105</v>
      </c>
      <c r="I23" s="486">
        <v>123</v>
      </c>
      <c r="J23" s="486">
        <v>182</v>
      </c>
      <c r="K23" s="486">
        <v>198</v>
      </c>
      <c r="L23" s="486">
        <v>185</v>
      </c>
      <c r="M23" s="486">
        <v>216</v>
      </c>
      <c r="N23" s="486">
        <v>204</v>
      </c>
      <c r="O23" s="486">
        <v>199</v>
      </c>
      <c r="P23" s="599"/>
    </row>
    <row r="24" spans="1:16" ht="14.25" customHeight="1">
      <c r="A24" s="79" t="s">
        <v>737</v>
      </c>
      <c r="B24" s="181"/>
      <c r="C24" s="486">
        <v>21</v>
      </c>
      <c r="D24" s="486">
        <v>12</v>
      </c>
      <c r="E24" s="486">
        <v>19</v>
      </c>
      <c r="F24" s="486">
        <v>25</v>
      </c>
      <c r="G24" s="486">
        <v>40</v>
      </c>
      <c r="H24" s="486">
        <v>63</v>
      </c>
      <c r="I24" s="486">
        <v>53</v>
      </c>
      <c r="J24" s="486">
        <v>49</v>
      </c>
      <c r="K24" s="486">
        <v>27</v>
      </c>
      <c r="L24" s="486">
        <v>33</v>
      </c>
      <c r="M24" s="486">
        <v>77</v>
      </c>
      <c r="N24" s="486">
        <v>66</v>
      </c>
      <c r="O24" s="486">
        <v>59</v>
      </c>
      <c r="P24" s="599"/>
    </row>
    <row r="25" spans="1:16" ht="14.25" customHeight="1">
      <c r="A25" s="79" t="s">
        <v>738</v>
      </c>
      <c r="B25" s="181"/>
      <c r="C25" s="486">
        <v>61</v>
      </c>
      <c r="D25" s="486">
        <v>92</v>
      </c>
      <c r="E25" s="486">
        <v>89</v>
      </c>
      <c r="F25" s="486">
        <v>78</v>
      </c>
      <c r="G25" s="486">
        <v>89</v>
      </c>
      <c r="H25" s="486">
        <v>106</v>
      </c>
      <c r="I25" s="486">
        <v>95</v>
      </c>
      <c r="J25" s="486">
        <v>113</v>
      </c>
      <c r="K25" s="486">
        <v>131</v>
      </c>
      <c r="L25" s="486">
        <v>128</v>
      </c>
      <c r="M25" s="486">
        <v>147</v>
      </c>
      <c r="N25" s="486">
        <v>146</v>
      </c>
      <c r="O25" s="486">
        <v>128</v>
      </c>
      <c r="P25" s="599"/>
    </row>
    <row r="26" spans="1:16" ht="14.25" customHeight="1">
      <c r="A26" s="79" t="s">
        <v>739</v>
      </c>
      <c r="B26" s="181"/>
      <c r="C26" s="486">
        <v>34</v>
      </c>
      <c r="D26" s="486">
        <v>30</v>
      </c>
      <c r="E26" s="486">
        <v>20</v>
      </c>
      <c r="F26" s="486">
        <v>31</v>
      </c>
      <c r="G26" s="486">
        <v>31</v>
      </c>
      <c r="H26" s="486">
        <v>24</v>
      </c>
      <c r="I26" s="486">
        <v>33</v>
      </c>
      <c r="J26" s="486">
        <v>48</v>
      </c>
      <c r="K26" s="486">
        <v>46</v>
      </c>
      <c r="L26" s="486">
        <v>50</v>
      </c>
      <c r="M26" s="486">
        <v>54</v>
      </c>
      <c r="N26" s="486">
        <v>34</v>
      </c>
      <c r="O26" s="486">
        <v>51</v>
      </c>
      <c r="P26" s="599"/>
    </row>
    <row r="27" spans="1:16" ht="14.25" customHeight="1">
      <c r="A27" s="79" t="s">
        <v>202</v>
      </c>
      <c r="B27" s="181"/>
      <c r="C27" s="486">
        <v>179</v>
      </c>
      <c r="D27" s="486">
        <v>190</v>
      </c>
      <c r="E27" s="486">
        <v>198</v>
      </c>
      <c r="F27" s="486">
        <v>225</v>
      </c>
      <c r="G27" s="486">
        <v>304</v>
      </c>
      <c r="H27" s="486">
        <v>254</v>
      </c>
      <c r="I27" s="486">
        <v>263</v>
      </c>
      <c r="J27" s="486">
        <v>274</v>
      </c>
      <c r="K27" s="486">
        <v>326</v>
      </c>
      <c r="L27" s="486">
        <v>360</v>
      </c>
      <c r="M27" s="486">
        <v>502</v>
      </c>
      <c r="N27" s="486">
        <v>479</v>
      </c>
      <c r="O27" s="486">
        <v>336</v>
      </c>
      <c r="P27" s="599"/>
    </row>
    <row r="28" spans="1:16" ht="14.25" customHeight="1">
      <c r="A28" s="79" t="s">
        <v>206</v>
      </c>
      <c r="B28" s="181"/>
      <c r="C28" s="486">
        <v>210</v>
      </c>
      <c r="D28" s="486">
        <v>277</v>
      </c>
      <c r="E28" s="486">
        <v>315</v>
      </c>
      <c r="F28" s="486">
        <v>347</v>
      </c>
      <c r="G28" s="486">
        <v>343</v>
      </c>
      <c r="H28" s="486">
        <v>266</v>
      </c>
      <c r="I28" s="486">
        <v>302</v>
      </c>
      <c r="J28" s="486">
        <v>353</v>
      </c>
      <c r="K28" s="486">
        <v>431</v>
      </c>
      <c r="L28" s="486">
        <v>530</v>
      </c>
      <c r="M28" s="486">
        <v>620</v>
      </c>
      <c r="N28" s="486">
        <v>492</v>
      </c>
      <c r="O28" s="486">
        <v>431</v>
      </c>
      <c r="P28" s="599"/>
    </row>
    <row r="29" spans="1:16" ht="14.25" customHeight="1">
      <c r="A29" s="79" t="s">
        <v>740</v>
      </c>
      <c r="B29" s="181"/>
      <c r="C29" s="486">
        <v>41</v>
      </c>
      <c r="D29" s="486">
        <v>35</v>
      </c>
      <c r="E29" s="486">
        <v>36</v>
      </c>
      <c r="F29" s="486">
        <v>54</v>
      </c>
      <c r="G29" s="486">
        <v>71</v>
      </c>
      <c r="H29" s="486">
        <v>70</v>
      </c>
      <c r="I29" s="486">
        <v>57</v>
      </c>
      <c r="J29" s="486">
        <v>73</v>
      </c>
      <c r="K29" s="486">
        <v>57</v>
      </c>
      <c r="L29" s="486">
        <v>68</v>
      </c>
      <c r="M29" s="486">
        <v>125</v>
      </c>
      <c r="N29" s="486">
        <v>117</v>
      </c>
      <c r="O29" s="486">
        <v>67</v>
      </c>
      <c r="P29" s="599"/>
    </row>
    <row r="30" spans="1:16" ht="14.25" customHeight="1">
      <c r="A30" s="79" t="s">
        <v>741</v>
      </c>
      <c r="B30" s="181"/>
      <c r="C30" s="486">
        <v>46</v>
      </c>
      <c r="D30" s="486">
        <v>59</v>
      </c>
      <c r="E30" s="486">
        <v>56</v>
      </c>
      <c r="F30" s="486">
        <v>57</v>
      </c>
      <c r="G30" s="486">
        <v>54</v>
      </c>
      <c r="H30" s="486">
        <v>64</v>
      </c>
      <c r="I30" s="486">
        <v>65</v>
      </c>
      <c r="J30" s="486">
        <v>63</v>
      </c>
      <c r="K30" s="486">
        <v>81</v>
      </c>
      <c r="L30" s="486">
        <v>107</v>
      </c>
      <c r="M30" s="486">
        <v>91</v>
      </c>
      <c r="N30" s="486">
        <v>80</v>
      </c>
      <c r="O30" s="486">
        <v>59</v>
      </c>
      <c r="P30" s="599"/>
    </row>
    <row r="31" spans="1:16" ht="14.25" customHeight="1">
      <c r="A31" s="79" t="s">
        <v>742</v>
      </c>
      <c r="B31" s="181"/>
      <c r="C31" s="486">
        <v>21</v>
      </c>
      <c r="D31" s="486">
        <v>36</v>
      </c>
      <c r="E31" s="486">
        <v>50</v>
      </c>
      <c r="F31" s="486">
        <v>56</v>
      </c>
      <c r="G31" s="486">
        <v>38</v>
      </c>
      <c r="H31" s="486">
        <v>35</v>
      </c>
      <c r="I31" s="486">
        <v>35</v>
      </c>
      <c r="J31" s="486">
        <v>42</v>
      </c>
      <c r="K31" s="486">
        <v>64</v>
      </c>
      <c r="L31" s="486">
        <v>68</v>
      </c>
      <c r="M31" s="486">
        <v>90</v>
      </c>
      <c r="N31" s="486">
        <v>76</v>
      </c>
      <c r="O31" s="486">
        <v>58</v>
      </c>
      <c r="P31" s="599"/>
    </row>
    <row r="32" spans="1:16" ht="14.25" customHeight="1">
      <c r="A32" s="79" t="s">
        <v>743</v>
      </c>
      <c r="B32" s="181"/>
      <c r="C32" s="486">
        <v>59</v>
      </c>
      <c r="D32" s="486">
        <v>68</v>
      </c>
      <c r="E32" s="486">
        <v>85</v>
      </c>
      <c r="F32" s="486">
        <v>97</v>
      </c>
      <c r="G32" s="486">
        <v>79</v>
      </c>
      <c r="H32" s="486">
        <v>72</v>
      </c>
      <c r="I32" s="486">
        <v>61</v>
      </c>
      <c r="J32" s="486">
        <v>88</v>
      </c>
      <c r="K32" s="486">
        <v>110</v>
      </c>
      <c r="L32" s="486">
        <v>176</v>
      </c>
      <c r="M32" s="486">
        <v>170</v>
      </c>
      <c r="N32" s="486">
        <v>114</v>
      </c>
      <c r="O32" s="486">
        <v>77</v>
      </c>
      <c r="P32" s="599"/>
    </row>
    <row r="33" spans="1:16" ht="14.25" customHeight="1">
      <c r="A33" s="79" t="s">
        <v>744</v>
      </c>
      <c r="B33" s="181"/>
      <c r="C33" s="486">
        <v>17</v>
      </c>
      <c r="D33" s="486">
        <v>38</v>
      </c>
      <c r="E33" s="486">
        <v>33</v>
      </c>
      <c r="F33" s="486">
        <v>15</v>
      </c>
      <c r="G33" s="486">
        <v>17</v>
      </c>
      <c r="H33" s="486">
        <v>33</v>
      </c>
      <c r="I33" s="486">
        <v>26</v>
      </c>
      <c r="J33" s="486">
        <v>48</v>
      </c>
      <c r="K33" s="486">
        <v>44</v>
      </c>
      <c r="L33" s="486">
        <v>48</v>
      </c>
      <c r="M33" s="486">
        <v>36</v>
      </c>
      <c r="N33" s="486">
        <v>34</v>
      </c>
      <c r="O33" s="486">
        <v>17</v>
      </c>
      <c r="P33" s="599"/>
    </row>
    <row r="34" spans="1:16" ht="14.25" customHeight="1">
      <c r="A34" s="79" t="s">
        <v>745</v>
      </c>
      <c r="B34" s="181"/>
      <c r="C34" s="486">
        <v>44</v>
      </c>
      <c r="D34" s="486">
        <v>45</v>
      </c>
      <c r="E34" s="486">
        <v>40</v>
      </c>
      <c r="F34" s="486">
        <v>44</v>
      </c>
      <c r="G34" s="486">
        <v>36</v>
      </c>
      <c r="H34" s="486">
        <v>44</v>
      </c>
      <c r="I34" s="486">
        <v>40</v>
      </c>
      <c r="J34" s="486">
        <v>40</v>
      </c>
      <c r="K34" s="486">
        <v>54</v>
      </c>
      <c r="L34" s="486">
        <v>63</v>
      </c>
      <c r="M34" s="486">
        <v>68</v>
      </c>
      <c r="N34" s="486">
        <v>72</v>
      </c>
      <c r="O34" s="486">
        <v>38</v>
      </c>
      <c r="P34" s="599"/>
    </row>
    <row r="35" spans="1:16" ht="14.25" customHeight="1">
      <c r="A35" s="79" t="s">
        <v>746</v>
      </c>
      <c r="B35" s="181"/>
      <c r="C35" s="486">
        <v>60</v>
      </c>
      <c r="D35" s="486">
        <v>104</v>
      </c>
      <c r="E35" s="486">
        <v>117</v>
      </c>
      <c r="F35" s="486">
        <v>94</v>
      </c>
      <c r="G35" s="486">
        <v>65</v>
      </c>
      <c r="H35" s="486">
        <v>75</v>
      </c>
      <c r="I35" s="486">
        <v>80</v>
      </c>
      <c r="J35" s="486">
        <v>95</v>
      </c>
      <c r="K35" s="486">
        <v>138</v>
      </c>
      <c r="L35" s="486">
        <v>148</v>
      </c>
      <c r="M35" s="486">
        <v>142</v>
      </c>
      <c r="N35" s="486">
        <v>91</v>
      </c>
      <c r="O35" s="486">
        <v>73</v>
      </c>
      <c r="P35" s="599"/>
    </row>
    <row r="36" spans="1:16" ht="14.25" customHeight="1">
      <c r="A36" s="79" t="s">
        <v>747</v>
      </c>
      <c r="B36" s="181"/>
      <c r="C36" s="486">
        <v>30</v>
      </c>
      <c r="D36" s="486">
        <v>35</v>
      </c>
      <c r="E36" s="486">
        <v>33</v>
      </c>
      <c r="F36" s="486">
        <v>28</v>
      </c>
      <c r="G36" s="486">
        <v>16</v>
      </c>
      <c r="H36" s="486">
        <v>28</v>
      </c>
      <c r="I36" s="486">
        <v>36</v>
      </c>
      <c r="J36" s="486">
        <v>48</v>
      </c>
      <c r="K36" s="486">
        <v>70</v>
      </c>
      <c r="L36" s="486">
        <v>39</v>
      </c>
      <c r="M36" s="486">
        <v>49</v>
      </c>
      <c r="N36" s="486">
        <v>37</v>
      </c>
      <c r="O36" s="486">
        <v>38</v>
      </c>
      <c r="P36" s="599"/>
    </row>
    <row r="37" spans="1:16" ht="14.25" customHeight="1">
      <c r="A37" s="79" t="s">
        <v>198</v>
      </c>
      <c r="B37" s="181"/>
      <c r="C37" s="486">
        <v>27</v>
      </c>
      <c r="D37" s="486">
        <v>47</v>
      </c>
      <c r="E37" s="486">
        <v>58</v>
      </c>
      <c r="F37" s="486">
        <v>63</v>
      </c>
      <c r="G37" s="486">
        <v>42</v>
      </c>
      <c r="H37" s="486">
        <v>32</v>
      </c>
      <c r="I37" s="486">
        <v>45</v>
      </c>
      <c r="J37" s="486">
        <v>32</v>
      </c>
      <c r="K37" s="486">
        <v>70</v>
      </c>
      <c r="L37" s="486">
        <v>70</v>
      </c>
      <c r="M37" s="486">
        <v>129</v>
      </c>
      <c r="N37" s="486">
        <v>122</v>
      </c>
      <c r="O37" s="486">
        <v>68</v>
      </c>
      <c r="P37" s="599"/>
    </row>
    <row r="38" spans="1:16" ht="14.25" customHeight="1">
      <c r="A38" s="79" t="s">
        <v>748</v>
      </c>
      <c r="B38" s="181"/>
      <c r="C38" s="486">
        <v>43</v>
      </c>
      <c r="D38" s="486">
        <v>82</v>
      </c>
      <c r="E38" s="486">
        <v>97</v>
      </c>
      <c r="F38" s="486">
        <v>91</v>
      </c>
      <c r="G38" s="486">
        <v>90</v>
      </c>
      <c r="H38" s="486">
        <v>58</v>
      </c>
      <c r="I38" s="486">
        <v>71</v>
      </c>
      <c r="J38" s="486">
        <v>111</v>
      </c>
      <c r="K38" s="486">
        <v>109</v>
      </c>
      <c r="L38" s="486">
        <v>155</v>
      </c>
      <c r="M38" s="486">
        <v>140</v>
      </c>
      <c r="N38" s="486">
        <v>117</v>
      </c>
      <c r="O38" s="486">
        <v>108</v>
      </c>
      <c r="P38" s="599"/>
    </row>
    <row r="39" spans="1:16" ht="14.25" customHeight="1">
      <c r="A39" s="79" t="s">
        <v>749</v>
      </c>
      <c r="B39" s="181"/>
      <c r="C39" s="486">
        <v>74</v>
      </c>
      <c r="D39" s="486">
        <v>73</v>
      </c>
      <c r="E39" s="486">
        <v>89</v>
      </c>
      <c r="F39" s="486">
        <v>90</v>
      </c>
      <c r="G39" s="486">
        <v>75</v>
      </c>
      <c r="H39" s="486">
        <v>78</v>
      </c>
      <c r="I39" s="486">
        <v>99</v>
      </c>
      <c r="J39" s="486">
        <v>110</v>
      </c>
      <c r="K39" s="486">
        <v>122</v>
      </c>
      <c r="L39" s="486">
        <v>141</v>
      </c>
      <c r="M39" s="486">
        <v>145</v>
      </c>
      <c r="N39" s="486">
        <v>122</v>
      </c>
      <c r="O39" s="486">
        <v>90</v>
      </c>
      <c r="P39" s="599"/>
    </row>
    <row r="40" spans="1:16" ht="14.25" customHeight="1">
      <c r="A40" s="79" t="s">
        <v>750</v>
      </c>
      <c r="B40" s="181"/>
      <c r="C40" s="486">
        <v>42</v>
      </c>
      <c r="D40" s="486">
        <v>66</v>
      </c>
      <c r="E40" s="486">
        <v>85</v>
      </c>
      <c r="F40" s="486">
        <v>73</v>
      </c>
      <c r="G40" s="486">
        <v>71</v>
      </c>
      <c r="H40" s="486">
        <v>62</v>
      </c>
      <c r="I40" s="486">
        <v>68</v>
      </c>
      <c r="J40" s="486">
        <v>70</v>
      </c>
      <c r="K40" s="486">
        <v>91</v>
      </c>
      <c r="L40" s="486">
        <v>130</v>
      </c>
      <c r="M40" s="486">
        <v>99</v>
      </c>
      <c r="N40" s="486">
        <v>82</v>
      </c>
      <c r="O40" s="486">
        <v>48</v>
      </c>
      <c r="P40" s="599"/>
    </row>
    <row r="41" spans="1:16" ht="14.25" customHeight="1">
      <c r="A41" s="79" t="s">
        <v>751</v>
      </c>
      <c r="B41" s="181"/>
      <c r="C41" s="486">
        <v>20</v>
      </c>
      <c r="D41" s="486">
        <v>27</v>
      </c>
      <c r="E41" s="486">
        <v>42</v>
      </c>
      <c r="F41" s="486">
        <v>63</v>
      </c>
      <c r="G41" s="486">
        <v>37</v>
      </c>
      <c r="H41" s="486">
        <v>20</v>
      </c>
      <c r="I41" s="486">
        <v>34</v>
      </c>
      <c r="J41" s="486">
        <v>37</v>
      </c>
      <c r="K41" s="486">
        <v>47</v>
      </c>
      <c r="L41" s="486">
        <v>76</v>
      </c>
      <c r="M41" s="486">
        <v>72</v>
      </c>
      <c r="N41" s="486">
        <v>50</v>
      </c>
      <c r="O41" s="486">
        <v>24</v>
      </c>
      <c r="P41" s="599"/>
    </row>
    <row r="42" spans="1:16" ht="14.25" customHeight="1">
      <c r="A42" s="79" t="s">
        <v>752</v>
      </c>
      <c r="B42" s="181"/>
      <c r="C42" s="486">
        <v>11</v>
      </c>
      <c r="D42" s="486">
        <v>30</v>
      </c>
      <c r="E42" s="486">
        <v>87</v>
      </c>
      <c r="F42" s="486">
        <v>124</v>
      </c>
      <c r="G42" s="486">
        <v>82</v>
      </c>
      <c r="H42" s="486">
        <v>21</v>
      </c>
      <c r="I42" s="486">
        <v>25</v>
      </c>
      <c r="J42" s="486">
        <v>28</v>
      </c>
      <c r="K42" s="486">
        <v>62</v>
      </c>
      <c r="L42" s="486">
        <v>129</v>
      </c>
      <c r="M42" s="486">
        <v>153</v>
      </c>
      <c r="N42" s="486">
        <v>105</v>
      </c>
      <c r="O42" s="486">
        <v>50</v>
      </c>
      <c r="P42" s="599"/>
    </row>
    <row r="43" spans="1:16" ht="14.25" customHeight="1">
      <c r="A43" s="79" t="s">
        <v>753</v>
      </c>
      <c r="B43" s="181"/>
      <c r="C43" s="486">
        <v>10</v>
      </c>
      <c r="D43" s="486">
        <v>27</v>
      </c>
      <c r="E43" s="486">
        <v>61</v>
      </c>
      <c r="F43" s="486">
        <v>120</v>
      </c>
      <c r="G43" s="486">
        <v>39</v>
      </c>
      <c r="H43" s="486">
        <v>21</v>
      </c>
      <c r="I43" s="486">
        <v>19</v>
      </c>
      <c r="J43" s="486">
        <v>20</v>
      </c>
      <c r="K43" s="486">
        <v>38</v>
      </c>
      <c r="L43" s="486">
        <v>111</v>
      </c>
      <c r="M43" s="486">
        <v>96</v>
      </c>
      <c r="N43" s="486">
        <v>62</v>
      </c>
      <c r="O43" s="486">
        <v>20</v>
      </c>
      <c r="P43" s="599"/>
    </row>
    <row r="44" spans="1:16" ht="14.25" customHeight="1">
      <c r="A44" s="79" t="s">
        <v>754</v>
      </c>
      <c r="B44" s="181"/>
      <c r="C44" s="486">
        <v>38</v>
      </c>
      <c r="D44" s="486">
        <v>35</v>
      </c>
      <c r="E44" s="486">
        <v>40</v>
      </c>
      <c r="F44" s="486">
        <v>74</v>
      </c>
      <c r="G44" s="486">
        <v>68</v>
      </c>
      <c r="H44" s="486">
        <v>51</v>
      </c>
      <c r="I44" s="486">
        <v>45</v>
      </c>
      <c r="J44" s="486">
        <v>43</v>
      </c>
      <c r="K44" s="486">
        <v>51</v>
      </c>
      <c r="L44" s="486">
        <v>83</v>
      </c>
      <c r="M44" s="486">
        <v>109</v>
      </c>
      <c r="N44" s="486">
        <v>76</v>
      </c>
      <c r="O44" s="486">
        <v>35</v>
      </c>
      <c r="P44" s="599"/>
    </row>
    <row r="45" spans="1:16" ht="9.75" customHeight="1">
      <c r="A45" s="79"/>
      <c r="B45" s="181"/>
      <c r="C45" s="308"/>
      <c r="D45" s="308"/>
      <c r="E45" s="308"/>
      <c r="F45" s="308"/>
      <c r="G45" s="308"/>
      <c r="H45" s="308"/>
      <c r="I45" s="308"/>
      <c r="J45" s="308"/>
      <c r="K45" s="308"/>
      <c r="L45" s="308"/>
      <c r="M45" s="308"/>
      <c r="N45" s="308"/>
      <c r="O45" s="308"/>
      <c r="P45" s="599"/>
    </row>
    <row r="46" spans="1:16" s="32" customFormat="1" ht="14.25" customHeight="1">
      <c r="A46" s="691" t="s">
        <v>570</v>
      </c>
      <c r="B46" s="692"/>
      <c r="C46" s="694">
        <f>SUM(C20:C44)</f>
        <v>1373</v>
      </c>
      <c r="D46" s="694">
        <f t="shared" ref="D46:O46" si="0">SUM(D20:D44)</f>
        <v>1780</v>
      </c>
      <c r="E46" s="694">
        <f t="shared" si="0"/>
        <v>2045</v>
      </c>
      <c r="F46" s="694">
        <f t="shared" si="0"/>
        <v>2207</v>
      </c>
      <c r="G46" s="694">
        <f t="shared" si="0"/>
        <v>2040</v>
      </c>
      <c r="H46" s="694">
        <f t="shared" si="0"/>
        <v>1803</v>
      </c>
      <c r="I46" s="694">
        <f t="shared" si="0"/>
        <v>1923</v>
      </c>
      <c r="J46" s="694">
        <f t="shared" si="0"/>
        <v>2259</v>
      </c>
      <c r="K46" s="694">
        <f t="shared" si="0"/>
        <v>2739</v>
      </c>
      <c r="L46" s="694">
        <f t="shared" si="0"/>
        <v>3262</v>
      </c>
      <c r="M46" s="694">
        <f t="shared" si="0"/>
        <v>3787</v>
      </c>
      <c r="N46" s="694">
        <f t="shared" si="0"/>
        <v>3214</v>
      </c>
      <c r="O46" s="694">
        <f t="shared" si="0"/>
        <v>2430</v>
      </c>
    </row>
    <row r="47" spans="1:16" ht="12" customHeight="1">
      <c r="A47" s="79"/>
      <c r="B47" s="181"/>
      <c r="C47" s="308"/>
      <c r="D47" s="308"/>
      <c r="E47" s="308"/>
      <c r="F47" s="308"/>
      <c r="G47" s="308"/>
      <c r="H47" s="308"/>
      <c r="I47" s="308"/>
      <c r="J47" s="308"/>
      <c r="K47" s="308"/>
      <c r="L47" s="308"/>
      <c r="M47" s="308"/>
      <c r="N47" s="308"/>
      <c r="O47" s="308"/>
      <c r="P47" s="599"/>
    </row>
    <row r="48" spans="1:16" ht="14.25" customHeight="1">
      <c r="A48" s="79" t="s">
        <v>755</v>
      </c>
      <c r="B48" s="181"/>
      <c r="C48" s="486">
        <v>134</v>
      </c>
      <c r="D48" s="486">
        <v>160</v>
      </c>
      <c r="E48" s="486">
        <v>192</v>
      </c>
      <c r="F48" s="486">
        <v>179</v>
      </c>
      <c r="G48" s="486">
        <v>114</v>
      </c>
      <c r="H48" s="486">
        <v>102</v>
      </c>
      <c r="I48" s="486">
        <v>134</v>
      </c>
      <c r="J48" s="486">
        <v>155</v>
      </c>
      <c r="K48" s="486">
        <v>243</v>
      </c>
      <c r="L48" s="486">
        <v>258</v>
      </c>
      <c r="M48" s="486">
        <v>240</v>
      </c>
      <c r="N48" s="486">
        <v>160</v>
      </c>
      <c r="O48" s="486">
        <v>106</v>
      </c>
      <c r="P48" s="599"/>
    </row>
    <row r="49" spans="1:16" ht="14.25" customHeight="1">
      <c r="A49" s="79" t="s">
        <v>756</v>
      </c>
      <c r="B49" s="181"/>
      <c r="C49" s="486">
        <v>116</v>
      </c>
      <c r="D49" s="486">
        <v>112</v>
      </c>
      <c r="E49" s="486">
        <v>95</v>
      </c>
      <c r="F49" s="486">
        <v>80</v>
      </c>
      <c r="G49" s="486">
        <v>96</v>
      </c>
      <c r="H49" s="486">
        <v>101</v>
      </c>
      <c r="I49" s="486">
        <v>164</v>
      </c>
      <c r="J49" s="486">
        <v>164</v>
      </c>
      <c r="K49" s="486">
        <v>151</v>
      </c>
      <c r="L49" s="486">
        <v>127</v>
      </c>
      <c r="M49" s="486">
        <v>162</v>
      </c>
      <c r="N49" s="486">
        <v>115</v>
      </c>
      <c r="O49" s="486">
        <v>110</v>
      </c>
      <c r="P49" s="599"/>
    </row>
    <row r="50" spans="1:16" ht="14.25" customHeight="1">
      <c r="A50" s="79" t="s">
        <v>757</v>
      </c>
      <c r="B50" s="181"/>
      <c r="C50" s="486">
        <v>69</v>
      </c>
      <c r="D50" s="486">
        <v>75</v>
      </c>
      <c r="E50" s="486">
        <v>87</v>
      </c>
      <c r="F50" s="486">
        <v>64</v>
      </c>
      <c r="G50" s="486">
        <v>64</v>
      </c>
      <c r="H50" s="486">
        <v>81</v>
      </c>
      <c r="I50" s="486">
        <v>106</v>
      </c>
      <c r="J50" s="486">
        <v>116</v>
      </c>
      <c r="K50" s="486">
        <v>123</v>
      </c>
      <c r="L50" s="486">
        <v>102</v>
      </c>
      <c r="M50" s="486">
        <v>140</v>
      </c>
      <c r="N50" s="486">
        <v>105</v>
      </c>
      <c r="O50" s="486">
        <v>75</v>
      </c>
      <c r="P50" s="599"/>
    </row>
    <row r="51" spans="1:16" ht="14.25" customHeight="1">
      <c r="A51" s="79" t="s">
        <v>758</v>
      </c>
      <c r="B51" s="181"/>
      <c r="C51" s="486">
        <v>106</v>
      </c>
      <c r="D51" s="486">
        <v>127</v>
      </c>
      <c r="E51" s="486">
        <v>118</v>
      </c>
      <c r="F51" s="486">
        <v>93</v>
      </c>
      <c r="G51" s="486">
        <v>115</v>
      </c>
      <c r="H51" s="486">
        <v>125</v>
      </c>
      <c r="I51" s="486">
        <v>118</v>
      </c>
      <c r="J51" s="486">
        <v>136</v>
      </c>
      <c r="K51" s="486">
        <v>160</v>
      </c>
      <c r="L51" s="486">
        <v>174</v>
      </c>
      <c r="M51" s="486">
        <v>168</v>
      </c>
      <c r="N51" s="486">
        <v>173</v>
      </c>
      <c r="O51" s="486">
        <v>141</v>
      </c>
      <c r="P51" s="599"/>
    </row>
    <row r="52" spans="1:16" ht="14.25" customHeight="1">
      <c r="A52" s="79" t="s">
        <v>759</v>
      </c>
      <c r="B52" s="181"/>
      <c r="C52" s="486">
        <v>61</v>
      </c>
      <c r="D52" s="486">
        <v>73</v>
      </c>
      <c r="E52" s="486">
        <v>79</v>
      </c>
      <c r="F52" s="486">
        <v>76</v>
      </c>
      <c r="G52" s="486">
        <v>85</v>
      </c>
      <c r="H52" s="486">
        <v>69</v>
      </c>
      <c r="I52" s="486">
        <v>81</v>
      </c>
      <c r="J52" s="486">
        <v>100</v>
      </c>
      <c r="K52" s="486">
        <v>124</v>
      </c>
      <c r="L52" s="486">
        <v>141</v>
      </c>
      <c r="M52" s="486">
        <v>120</v>
      </c>
      <c r="N52" s="486">
        <v>121</v>
      </c>
      <c r="O52" s="486">
        <v>59</v>
      </c>
      <c r="P52" s="599"/>
    </row>
    <row r="53" spans="1:16" ht="14.25" customHeight="1" thickBot="1">
      <c r="A53" s="182" t="s">
        <v>760</v>
      </c>
      <c r="B53" s="183"/>
      <c r="C53" s="722">
        <v>76</v>
      </c>
      <c r="D53" s="722">
        <v>77</v>
      </c>
      <c r="E53" s="722">
        <v>77</v>
      </c>
      <c r="F53" s="722">
        <v>97</v>
      </c>
      <c r="G53" s="722">
        <v>102</v>
      </c>
      <c r="H53" s="722">
        <v>136</v>
      </c>
      <c r="I53" s="722">
        <v>168</v>
      </c>
      <c r="J53" s="722">
        <v>138</v>
      </c>
      <c r="K53" s="722">
        <v>144</v>
      </c>
      <c r="L53" s="722">
        <v>166</v>
      </c>
      <c r="M53" s="722">
        <v>171</v>
      </c>
      <c r="N53" s="722">
        <v>173</v>
      </c>
      <c r="O53" s="722">
        <v>157</v>
      </c>
      <c r="P53" s="599"/>
    </row>
    <row r="54" spans="1:16" ht="18" customHeight="1" thickTop="1">
      <c r="A54" s="80" t="s">
        <v>498</v>
      </c>
      <c r="B54" s="34"/>
      <c r="C54" s="35"/>
      <c r="D54" s="35"/>
      <c r="E54" s="35"/>
      <c r="F54" s="35"/>
      <c r="G54" s="35"/>
      <c r="H54" s="35"/>
      <c r="I54" s="35"/>
      <c r="J54" s="35"/>
      <c r="K54" s="35"/>
      <c r="L54" s="35"/>
      <c r="M54" s="35"/>
      <c r="N54" s="35"/>
      <c r="O54" s="35"/>
      <c r="P54" s="599"/>
    </row>
    <row r="55" spans="1:16">
      <c r="A55" s="34"/>
      <c r="B55" s="34"/>
      <c r="C55" s="35"/>
      <c r="D55" s="35"/>
      <c r="E55" s="35"/>
      <c r="F55" s="35"/>
      <c r="G55" s="35"/>
      <c r="H55" s="35"/>
      <c r="I55" s="35"/>
      <c r="J55" s="35"/>
      <c r="K55" s="35"/>
      <c r="L55" s="35"/>
      <c r="M55" s="35"/>
      <c r="N55" s="35"/>
      <c r="O55" s="35"/>
      <c r="P55" s="599"/>
    </row>
    <row r="56" spans="1:16">
      <c r="A56" s="34"/>
      <c r="B56" s="34"/>
      <c r="C56" s="599"/>
      <c r="D56" s="599"/>
      <c r="E56" s="599"/>
      <c r="F56" s="599"/>
      <c r="G56" s="599"/>
      <c r="H56" s="599"/>
      <c r="I56" s="599"/>
      <c r="J56" s="599"/>
      <c r="K56" s="599"/>
      <c r="L56" s="599"/>
      <c r="M56" s="599"/>
      <c r="N56" s="599"/>
      <c r="O56" s="599"/>
      <c r="P56" s="599"/>
    </row>
  </sheetData>
  <mergeCells count="2">
    <mergeCell ref="A3:B4"/>
    <mergeCell ref="C3:O3"/>
  </mergeCells>
  <phoneticPr fontId="23"/>
  <printOptions horizontalCentered="1"/>
  <pageMargins left="0.23622047244094491" right="0.23622047244094491" top="0.6692913385826772" bottom="0.70866141732283472"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9"/>
  <sheetViews>
    <sheetView zoomScale="55" zoomScaleNormal="55" workbookViewId="0"/>
  </sheetViews>
  <sheetFormatPr defaultColWidth="8" defaultRowHeight="12"/>
  <cols>
    <col min="1" max="9" width="6.125" style="31" customWidth="1"/>
    <col min="10" max="13" width="8" style="31" customWidth="1"/>
    <col min="14" max="14" width="10.125" style="31" bestFit="1" customWidth="1"/>
    <col min="15" max="16384" width="8" style="31"/>
  </cols>
  <sheetData>
    <row r="1" spans="1:14" ht="26.25" customHeight="1">
      <c r="A1" s="77"/>
    </row>
    <row r="2" spans="1:14" ht="13.5" customHeight="1" thickBot="1">
      <c r="J2" s="1067" t="s">
        <v>876</v>
      </c>
      <c r="K2" s="1067"/>
      <c r="L2" s="1067"/>
      <c r="M2" s="1067"/>
    </row>
    <row r="3" spans="1:14" ht="18.75" customHeight="1" thickTop="1">
      <c r="A3" s="1075"/>
      <c r="B3" s="1075"/>
      <c r="C3" s="1075"/>
      <c r="D3" s="1075"/>
      <c r="E3" s="1075"/>
      <c r="F3" s="1075"/>
      <c r="G3" s="1075"/>
      <c r="H3" s="1075"/>
      <c r="I3" s="1078"/>
      <c r="J3" s="1079" t="s">
        <v>435</v>
      </c>
      <c r="K3" s="1076" t="s">
        <v>447</v>
      </c>
      <c r="L3" s="1076"/>
      <c r="M3" s="1077"/>
    </row>
    <row r="4" spans="1:14" ht="23.25" customHeight="1">
      <c r="A4" s="189" t="s">
        <v>430</v>
      </c>
      <c r="B4" s="189" t="s">
        <v>431</v>
      </c>
      <c r="C4" s="189" t="s">
        <v>432</v>
      </c>
      <c r="D4" s="189" t="s">
        <v>433</v>
      </c>
      <c r="E4" s="189" t="s">
        <v>434</v>
      </c>
      <c r="F4" s="189" t="s">
        <v>436</v>
      </c>
      <c r="G4" s="189" t="s">
        <v>437</v>
      </c>
      <c r="H4" s="189" t="s">
        <v>438</v>
      </c>
      <c r="I4" s="189" t="s">
        <v>439</v>
      </c>
      <c r="J4" s="1080"/>
      <c r="K4" s="187" t="s">
        <v>440</v>
      </c>
      <c r="L4" s="187" t="s">
        <v>441</v>
      </c>
      <c r="M4" s="188" t="s">
        <v>459</v>
      </c>
    </row>
    <row r="5" spans="1:14" ht="14.25" customHeight="1">
      <c r="A5" s="719">
        <v>544</v>
      </c>
      <c r="B5" s="719">
        <v>558</v>
      </c>
      <c r="C5" s="719">
        <v>519</v>
      </c>
      <c r="D5" s="719">
        <v>364</v>
      </c>
      <c r="E5" s="719">
        <v>262</v>
      </c>
      <c r="F5" s="719">
        <v>101</v>
      </c>
      <c r="G5" s="719">
        <v>23</v>
      </c>
      <c r="H5" s="719">
        <v>4</v>
      </c>
      <c r="I5" s="719">
        <v>0</v>
      </c>
      <c r="J5" s="386">
        <f>SUM(K5:M5)</f>
        <v>10884</v>
      </c>
      <c r="K5" s="387">
        <f>SUM('- 26 -'!C5:E5)</f>
        <v>1592</v>
      </c>
      <c r="L5" s="387">
        <f>SUM('- 26 -'!F5:O5)</f>
        <v>6917</v>
      </c>
      <c r="M5" s="387">
        <f>SUM(A5:I5)</f>
        <v>2375</v>
      </c>
      <c r="N5" s="79"/>
    </row>
    <row r="6" spans="1:14" ht="14.25" customHeight="1">
      <c r="A6" s="486">
        <v>368</v>
      </c>
      <c r="B6" s="486">
        <v>408</v>
      </c>
      <c r="C6" s="486">
        <v>484</v>
      </c>
      <c r="D6" s="486">
        <v>379</v>
      </c>
      <c r="E6" s="486">
        <v>210</v>
      </c>
      <c r="F6" s="486">
        <v>85</v>
      </c>
      <c r="G6" s="486">
        <v>19</v>
      </c>
      <c r="H6" s="486">
        <v>5</v>
      </c>
      <c r="I6" s="486">
        <v>0</v>
      </c>
      <c r="J6" s="388">
        <f t="shared" ref="J6:J16" si="0">SUM(K6:M6)</f>
        <v>7506</v>
      </c>
      <c r="K6" s="389">
        <f>SUM('- 26 -'!C6:E6)</f>
        <v>1035</v>
      </c>
      <c r="L6" s="389">
        <f>SUM('- 26 -'!F6:O6)</f>
        <v>4513</v>
      </c>
      <c r="M6" s="389">
        <f t="shared" ref="M6:M16" si="1">SUM(A6:I6)</f>
        <v>1958</v>
      </c>
      <c r="N6" s="79"/>
    </row>
    <row r="7" spans="1:14" ht="14.25" customHeight="1">
      <c r="A7" s="486">
        <v>5</v>
      </c>
      <c r="B7" s="486">
        <v>5</v>
      </c>
      <c r="C7" s="486">
        <v>2</v>
      </c>
      <c r="D7" s="486">
        <v>7</v>
      </c>
      <c r="E7" s="486">
        <v>6</v>
      </c>
      <c r="F7" s="486">
        <v>3</v>
      </c>
      <c r="G7" s="486">
        <v>0</v>
      </c>
      <c r="H7" s="486">
        <v>0</v>
      </c>
      <c r="I7" s="486">
        <v>0</v>
      </c>
      <c r="J7" s="388">
        <f t="shared" si="0"/>
        <v>121</v>
      </c>
      <c r="K7" s="389">
        <f>SUM('- 26 -'!C7:E7)</f>
        <v>6</v>
      </c>
      <c r="L7" s="389">
        <f>SUM('- 26 -'!F7:O7)</f>
        <v>87</v>
      </c>
      <c r="M7" s="389">
        <f t="shared" si="1"/>
        <v>28</v>
      </c>
      <c r="N7" s="79"/>
    </row>
    <row r="8" spans="1:14" ht="14.25" customHeight="1">
      <c r="A8" s="486">
        <v>48</v>
      </c>
      <c r="B8" s="486">
        <v>60</v>
      </c>
      <c r="C8" s="486">
        <v>61</v>
      </c>
      <c r="D8" s="486">
        <v>33</v>
      </c>
      <c r="E8" s="486">
        <v>27</v>
      </c>
      <c r="F8" s="486">
        <v>9</v>
      </c>
      <c r="G8" s="486">
        <v>3</v>
      </c>
      <c r="H8" s="486">
        <v>0</v>
      </c>
      <c r="I8" s="486">
        <v>0</v>
      </c>
      <c r="J8" s="388">
        <f t="shared" si="0"/>
        <v>1128</v>
      </c>
      <c r="K8" s="389">
        <f>SUM('- 26 -'!C8:E8)</f>
        <v>183</v>
      </c>
      <c r="L8" s="389">
        <f>SUM('- 26 -'!F8:O8)</f>
        <v>704</v>
      </c>
      <c r="M8" s="389">
        <f t="shared" si="1"/>
        <v>241</v>
      </c>
      <c r="N8" s="79"/>
    </row>
    <row r="9" spans="1:14" ht="14.25" customHeight="1">
      <c r="A9" s="486">
        <v>66</v>
      </c>
      <c r="B9" s="486">
        <v>85</v>
      </c>
      <c r="C9" s="486">
        <v>151</v>
      </c>
      <c r="D9" s="486">
        <v>129</v>
      </c>
      <c r="E9" s="486">
        <v>67</v>
      </c>
      <c r="F9" s="486">
        <v>20</v>
      </c>
      <c r="G9" s="486">
        <v>4</v>
      </c>
      <c r="H9" s="486">
        <v>2</v>
      </c>
      <c r="I9" s="486">
        <v>0</v>
      </c>
      <c r="J9" s="388">
        <f t="shared" si="0"/>
        <v>1420</v>
      </c>
      <c r="K9" s="389">
        <f>SUM('- 26 -'!C9:E9)</f>
        <v>113</v>
      </c>
      <c r="L9" s="389">
        <f>SUM('- 26 -'!F9:O9)</f>
        <v>783</v>
      </c>
      <c r="M9" s="389">
        <f t="shared" si="1"/>
        <v>524</v>
      </c>
      <c r="N9" s="79"/>
    </row>
    <row r="10" spans="1:14" ht="14.25" customHeight="1">
      <c r="A10" s="486">
        <v>436</v>
      </c>
      <c r="B10" s="486">
        <v>420</v>
      </c>
      <c r="C10" s="486">
        <v>343</v>
      </c>
      <c r="D10" s="486">
        <v>278</v>
      </c>
      <c r="E10" s="486">
        <v>149</v>
      </c>
      <c r="F10" s="486">
        <v>74</v>
      </c>
      <c r="G10" s="486">
        <v>13</v>
      </c>
      <c r="H10" s="486">
        <v>1</v>
      </c>
      <c r="I10" s="486">
        <v>0</v>
      </c>
      <c r="J10" s="388">
        <f t="shared" si="0"/>
        <v>5930</v>
      </c>
      <c r="K10" s="389">
        <f>SUM('- 26 -'!C10:E10)</f>
        <v>620</v>
      </c>
      <c r="L10" s="389">
        <f>SUM('- 26 -'!F10:O10)</f>
        <v>3596</v>
      </c>
      <c r="M10" s="389">
        <f t="shared" si="1"/>
        <v>1714</v>
      </c>
      <c r="N10" s="79"/>
    </row>
    <row r="11" spans="1:14" ht="14.25" customHeight="1">
      <c r="A11" s="486">
        <v>261</v>
      </c>
      <c r="B11" s="486">
        <v>206</v>
      </c>
      <c r="C11" s="486">
        <v>204</v>
      </c>
      <c r="D11" s="486">
        <v>157</v>
      </c>
      <c r="E11" s="486">
        <v>89</v>
      </c>
      <c r="F11" s="486">
        <v>38</v>
      </c>
      <c r="G11" s="486">
        <v>13</v>
      </c>
      <c r="H11" s="486">
        <v>2</v>
      </c>
      <c r="I11" s="486">
        <v>0</v>
      </c>
      <c r="J11" s="388">
        <f t="shared" si="0"/>
        <v>4078</v>
      </c>
      <c r="K11" s="389">
        <f>SUM('- 26 -'!C11:E11)</f>
        <v>409</v>
      </c>
      <c r="L11" s="389">
        <f>SUM('- 26 -'!F11:O11)</f>
        <v>2699</v>
      </c>
      <c r="M11" s="389">
        <f t="shared" si="1"/>
        <v>970</v>
      </c>
      <c r="N11" s="79"/>
    </row>
    <row r="12" spans="1:14" ht="14.25" customHeight="1">
      <c r="A12" s="486">
        <v>52</v>
      </c>
      <c r="B12" s="486">
        <v>58</v>
      </c>
      <c r="C12" s="486">
        <v>61</v>
      </c>
      <c r="D12" s="486">
        <v>50</v>
      </c>
      <c r="E12" s="486">
        <v>30</v>
      </c>
      <c r="F12" s="486">
        <v>17</v>
      </c>
      <c r="G12" s="486">
        <v>3</v>
      </c>
      <c r="H12" s="486">
        <v>2</v>
      </c>
      <c r="I12" s="486">
        <v>0</v>
      </c>
      <c r="J12" s="388">
        <f t="shared" si="0"/>
        <v>1364</v>
      </c>
      <c r="K12" s="389">
        <f>SUM('- 26 -'!C12:E12)</f>
        <v>207</v>
      </c>
      <c r="L12" s="389">
        <f>SUM('- 26 -'!F12:O12)</f>
        <v>884</v>
      </c>
      <c r="M12" s="389">
        <f t="shared" si="1"/>
        <v>273</v>
      </c>
      <c r="N12" s="79"/>
    </row>
    <row r="13" spans="1:14" ht="14.25" customHeight="1">
      <c r="A13" s="486">
        <v>8</v>
      </c>
      <c r="B13" s="486">
        <v>13</v>
      </c>
      <c r="C13" s="486">
        <v>18</v>
      </c>
      <c r="D13" s="486">
        <v>20</v>
      </c>
      <c r="E13" s="486">
        <v>6</v>
      </c>
      <c r="F13" s="486">
        <v>4</v>
      </c>
      <c r="G13" s="486">
        <v>1</v>
      </c>
      <c r="H13" s="486">
        <v>2</v>
      </c>
      <c r="I13" s="486">
        <v>0</v>
      </c>
      <c r="J13" s="388">
        <f t="shared" si="0"/>
        <v>287</v>
      </c>
      <c r="K13" s="389">
        <f>SUM('- 26 -'!C13:E13)</f>
        <v>33</v>
      </c>
      <c r="L13" s="389">
        <f>SUM('- 26 -'!F13:O13)</f>
        <v>182</v>
      </c>
      <c r="M13" s="389">
        <f t="shared" si="1"/>
        <v>72</v>
      </c>
      <c r="N13" s="79"/>
    </row>
    <row r="14" spans="1:14" ht="14.25" customHeight="1">
      <c r="A14" s="486">
        <v>90</v>
      </c>
      <c r="B14" s="486">
        <v>100</v>
      </c>
      <c r="C14" s="486">
        <v>112</v>
      </c>
      <c r="D14" s="486">
        <v>77</v>
      </c>
      <c r="E14" s="486">
        <v>44</v>
      </c>
      <c r="F14" s="486">
        <v>23</v>
      </c>
      <c r="G14" s="486">
        <v>4</v>
      </c>
      <c r="H14" s="486">
        <v>2</v>
      </c>
      <c r="I14" s="486">
        <v>0</v>
      </c>
      <c r="J14" s="388">
        <f t="shared" si="0"/>
        <v>1728</v>
      </c>
      <c r="K14" s="389">
        <f>SUM('- 26 -'!C14:E14)</f>
        <v>165</v>
      </c>
      <c r="L14" s="389">
        <f>SUM('- 26 -'!F14:O14)</f>
        <v>1111</v>
      </c>
      <c r="M14" s="389">
        <f t="shared" si="1"/>
        <v>452</v>
      </c>
      <c r="N14" s="79"/>
    </row>
    <row r="15" spans="1:14" ht="14.25" customHeight="1">
      <c r="A15" s="486">
        <v>108</v>
      </c>
      <c r="B15" s="486">
        <v>105</v>
      </c>
      <c r="C15" s="486">
        <v>102</v>
      </c>
      <c r="D15" s="486">
        <v>90</v>
      </c>
      <c r="E15" s="486">
        <v>72</v>
      </c>
      <c r="F15" s="486">
        <v>17</v>
      </c>
      <c r="G15" s="486">
        <v>7</v>
      </c>
      <c r="H15" s="486">
        <v>0</v>
      </c>
      <c r="I15" s="486">
        <v>0</v>
      </c>
      <c r="J15" s="388">
        <f t="shared" si="0"/>
        <v>2052</v>
      </c>
      <c r="K15" s="389">
        <f>SUM('- 26 -'!C15:E15)</f>
        <v>239</v>
      </c>
      <c r="L15" s="389">
        <f>SUM('- 26 -'!F15:O15)</f>
        <v>1312</v>
      </c>
      <c r="M15" s="389">
        <f t="shared" si="1"/>
        <v>501</v>
      </c>
      <c r="N15" s="79"/>
    </row>
    <row r="16" spans="1:14" ht="14.25" customHeight="1">
      <c r="A16" s="486">
        <v>113</v>
      </c>
      <c r="B16" s="486">
        <v>104</v>
      </c>
      <c r="C16" s="486">
        <v>129</v>
      </c>
      <c r="D16" s="486">
        <v>95</v>
      </c>
      <c r="E16" s="486">
        <v>66</v>
      </c>
      <c r="F16" s="486">
        <v>37</v>
      </c>
      <c r="G16" s="486">
        <v>9</v>
      </c>
      <c r="H16" s="486">
        <v>2</v>
      </c>
      <c r="I16" s="486">
        <v>0</v>
      </c>
      <c r="J16" s="388">
        <f t="shared" si="0"/>
        <v>2140</v>
      </c>
      <c r="K16" s="389">
        <f>SUM('- 26 -'!C16:E16)</f>
        <v>266</v>
      </c>
      <c r="L16" s="389">
        <f>SUM('- 26 -'!F16:O16)</f>
        <v>1319</v>
      </c>
      <c r="M16" s="389">
        <f t="shared" si="1"/>
        <v>555</v>
      </c>
      <c r="N16" s="79"/>
    </row>
    <row r="17" spans="1:16" ht="9.75" customHeight="1">
      <c r="A17" s="352"/>
      <c r="B17" s="352"/>
      <c r="C17" s="352"/>
      <c r="D17" s="352"/>
      <c r="E17" s="352"/>
      <c r="F17" s="352"/>
      <c r="G17" s="352"/>
      <c r="H17" s="352"/>
      <c r="I17" s="352"/>
      <c r="J17" s="354"/>
      <c r="K17" s="354"/>
      <c r="L17" s="354"/>
      <c r="M17" s="355"/>
    </row>
    <row r="18" spans="1:16" s="32" customFormat="1" ht="14.25" customHeight="1">
      <c r="A18" s="694">
        <f>SUM(A5+A6+A7+A8+A9+A10+A11+A12+A13+A14+A15+A16+'- 25 -'!A48+'- 25 -'!A49+'- 25 -'!A50+'- 25 -'!A51+'- 25 -'!A52+'- 25 -'!A53)</f>
        <v>3295</v>
      </c>
      <c r="B18" s="694">
        <f>SUM(B5+B6+B7+B8+B9+B10+B11+B12+B13+B14+B15+B16+'- 25 -'!B48+'- 25 -'!B49+'- 25 -'!B50+'- 25 -'!B51+'- 25 -'!B52+'- 25 -'!B53)</f>
        <v>3694</v>
      </c>
      <c r="C18" s="694">
        <f>SUM(C5+C6+C7+C8+C9+C10+C11+C12+C13+C14+C15+C16+'- 25 -'!C48+'- 25 -'!C49+'- 25 -'!C50+'- 25 -'!C51+'- 25 -'!C52+'- 25 -'!C53)</f>
        <v>3669</v>
      </c>
      <c r="D18" s="694">
        <f>SUM(D5+D6+D7+D8+D9+D10+D11+D12+D13+D14+D15+D16+'- 25 -'!D48+'- 25 -'!D49+'- 25 -'!D50+'- 25 -'!D51+'- 25 -'!D52+'- 25 -'!D53)</f>
        <v>2742</v>
      </c>
      <c r="E18" s="694">
        <f>SUM(E5+E6+E7+E8+E9+E10+E11+E12+E13+E14+E15+E16+'- 25 -'!E48+'- 25 -'!E49+'- 25 -'!E50+'- 25 -'!E51+'- 25 -'!E52+'- 25 -'!E53)</f>
        <v>1607</v>
      </c>
      <c r="F18" s="694">
        <f>SUM(F5+F6+F7+F8+F9+F10+F11+F12+F13+F14+F15+F16+'- 25 -'!F48+'- 25 -'!F49+'- 25 -'!F50+'- 25 -'!F51+'- 25 -'!F52+'- 25 -'!F53)</f>
        <v>690</v>
      </c>
      <c r="G18" s="694">
        <f>SUM(G5+G6+G7+G8+G9+G10+G11+G12+G13+G14+G15+G16+'- 25 -'!G48+'- 25 -'!G49+'- 25 -'!G50+'- 25 -'!G51+'- 25 -'!G52+'- 25 -'!G53)</f>
        <v>174</v>
      </c>
      <c r="H18" s="694">
        <f>SUM(H5+H6+H7+H8+H9+H10+H11+H12+H13+H14+H15+H16+'- 25 -'!H48+'- 25 -'!H49+'- 25 -'!H50+'- 25 -'!H51+'- 25 -'!H52+'- 25 -'!H53)</f>
        <v>33</v>
      </c>
      <c r="I18" s="694">
        <f>SUM(I5+I6+I7+I8+I9+I10+I11+I12+I13+I14+I15+I16+'- 25 -'!I48+'- 25 -'!I49+'- 25 -'!I50+'- 25 -'!I51+'- 25 -'!I52+'- 25 -'!I53)</f>
        <v>0</v>
      </c>
      <c r="J18" s="696">
        <f>SUM(J5+J6+J7+J8+J9+J10+J11+J12+J13+J14+J15+J16+'- 25 -'!J48+'- 25 -'!J49+'- 25 -'!J50+'- 25 -'!J51+'- 25 -'!J52+'- 25 -'!J53)</f>
        <v>61343</v>
      </c>
      <c r="K18" s="697">
        <f>SUM(K5+K6+K7+K8+K9+K10+K11+K12+K13+K14+K15+K16+'- 25 -'!K48+'- 25 -'!K49+'- 25 -'!K50+'- 25 -'!K51+'- 25 -'!K52+'- 25 -'!K53)</f>
        <v>7574</v>
      </c>
      <c r="L18" s="697">
        <f>SUM(L5+L6+L7+L8+L9+L10+L11+L12+L13+L14+L15+L16+'- 25 -'!L48+'- 25 -'!L49+'- 25 -'!L50+'- 25 -'!L51+'- 25 -'!L52+'- 25 -'!L53)</f>
        <v>37865</v>
      </c>
      <c r="M18" s="697">
        <f>SUM(M5+M6+M7+M8+M9+M10+M11+M12+M13+M14+M15+M16+'- 25 -'!M48+'- 25 -'!M49+'- 25 -'!M50+'- 25 -'!M51+'- 25 -'!M52+'- 25 -'!M53)</f>
        <v>15904</v>
      </c>
      <c r="N18" s="79"/>
    </row>
    <row r="19" spans="1:16" ht="12.75" customHeight="1">
      <c r="A19" s="308"/>
      <c r="B19" s="308"/>
      <c r="C19" s="308"/>
      <c r="D19" s="308"/>
      <c r="E19" s="308"/>
      <c r="F19" s="308"/>
      <c r="G19" s="308"/>
      <c r="H19" s="308"/>
      <c r="I19" s="308"/>
      <c r="J19" s="308"/>
      <c r="K19" s="308"/>
      <c r="L19" s="308"/>
      <c r="M19" s="356"/>
      <c r="N19" s="79"/>
    </row>
    <row r="20" spans="1:16" ht="14.25" customHeight="1">
      <c r="A20" s="486">
        <v>158</v>
      </c>
      <c r="B20" s="486">
        <v>202</v>
      </c>
      <c r="C20" s="486">
        <v>214</v>
      </c>
      <c r="D20" s="486">
        <v>177</v>
      </c>
      <c r="E20" s="486">
        <v>91</v>
      </c>
      <c r="F20" s="486">
        <v>40</v>
      </c>
      <c r="G20" s="486">
        <v>6</v>
      </c>
      <c r="H20" s="486">
        <v>2</v>
      </c>
      <c r="I20" s="486">
        <v>0</v>
      </c>
      <c r="J20" s="390">
        <f t="shared" ref="J20:J44" si="2">SUM(K20:M20)</f>
        <v>2493</v>
      </c>
      <c r="K20" s="390">
        <f>SUM('- 26 -'!C20:E20)</f>
        <v>254</v>
      </c>
      <c r="L20" s="390">
        <f>SUM('- 26 -'!F20:O20)</f>
        <v>1349</v>
      </c>
      <c r="M20" s="390">
        <f>SUM(A20:I20)</f>
        <v>890</v>
      </c>
      <c r="N20" s="33"/>
    </row>
    <row r="21" spans="1:16" ht="14.25" customHeight="1">
      <c r="A21" s="486">
        <v>87</v>
      </c>
      <c r="B21" s="486">
        <v>100</v>
      </c>
      <c r="C21" s="486">
        <v>90</v>
      </c>
      <c r="D21" s="486">
        <v>112</v>
      </c>
      <c r="E21" s="486">
        <v>67</v>
      </c>
      <c r="F21" s="486">
        <v>28</v>
      </c>
      <c r="G21" s="486">
        <v>6</v>
      </c>
      <c r="H21" s="486">
        <v>1</v>
      </c>
      <c r="I21" s="486">
        <v>0</v>
      </c>
      <c r="J21" s="390">
        <f t="shared" si="2"/>
        <v>1692</v>
      </c>
      <c r="K21" s="390">
        <f>SUM('- 26 -'!C21:E21)</f>
        <v>224</v>
      </c>
      <c r="L21" s="390">
        <f>SUM('- 26 -'!F21:O21)</f>
        <v>977</v>
      </c>
      <c r="M21" s="390">
        <f t="shared" ref="M21:M44" si="3">SUM(A21:I21)</f>
        <v>491</v>
      </c>
      <c r="N21" s="79"/>
      <c r="O21" s="251"/>
    </row>
    <row r="22" spans="1:16" ht="14.25" customHeight="1">
      <c r="A22" s="486">
        <v>80</v>
      </c>
      <c r="B22" s="486">
        <v>78</v>
      </c>
      <c r="C22" s="486">
        <v>95</v>
      </c>
      <c r="D22" s="486">
        <v>69</v>
      </c>
      <c r="E22" s="486">
        <v>37</v>
      </c>
      <c r="F22" s="486">
        <v>18</v>
      </c>
      <c r="G22" s="486">
        <v>6</v>
      </c>
      <c r="H22" s="486">
        <v>0</v>
      </c>
      <c r="I22" s="486">
        <v>0</v>
      </c>
      <c r="J22" s="390">
        <f t="shared" si="2"/>
        <v>1526</v>
      </c>
      <c r="K22" s="390">
        <f>SUM('- 26 -'!C22:E22)</f>
        <v>216</v>
      </c>
      <c r="L22" s="390">
        <f>SUM('- 26 -'!F22:O22)</f>
        <v>927</v>
      </c>
      <c r="M22" s="390">
        <f t="shared" si="3"/>
        <v>383</v>
      </c>
      <c r="N22" s="79"/>
    </row>
    <row r="23" spans="1:16" ht="14.25" customHeight="1">
      <c r="A23" s="486">
        <v>150</v>
      </c>
      <c r="B23" s="486">
        <v>167</v>
      </c>
      <c r="C23" s="486">
        <v>169</v>
      </c>
      <c r="D23" s="486">
        <v>138</v>
      </c>
      <c r="E23" s="486">
        <v>106</v>
      </c>
      <c r="F23" s="486">
        <v>39</v>
      </c>
      <c r="G23" s="486">
        <v>12</v>
      </c>
      <c r="H23" s="486">
        <v>0</v>
      </c>
      <c r="I23" s="486">
        <v>0</v>
      </c>
      <c r="J23" s="390">
        <f t="shared" si="2"/>
        <v>2755</v>
      </c>
      <c r="K23" s="390">
        <f>SUM('- 26 -'!C23:E23)</f>
        <v>358</v>
      </c>
      <c r="L23" s="390">
        <f>SUM('- 26 -'!F23:O23)</f>
        <v>1616</v>
      </c>
      <c r="M23" s="390">
        <f t="shared" si="3"/>
        <v>781</v>
      </c>
      <c r="N23" s="79"/>
    </row>
    <row r="24" spans="1:16" ht="14.25" customHeight="1">
      <c r="A24" s="486">
        <v>46</v>
      </c>
      <c r="B24" s="486">
        <v>38</v>
      </c>
      <c r="C24" s="486">
        <v>65</v>
      </c>
      <c r="D24" s="486">
        <v>75</v>
      </c>
      <c r="E24" s="486">
        <v>21</v>
      </c>
      <c r="F24" s="486">
        <v>13</v>
      </c>
      <c r="G24" s="486">
        <v>3</v>
      </c>
      <c r="H24" s="486">
        <v>0</v>
      </c>
      <c r="I24" s="486">
        <v>0</v>
      </c>
      <c r="J24" s="390">
        <f t="shared" si="2"/>
        <v>805</v>
      </c>
      <c r="K24" s="390">
        <f>SUM('- 26 -'!C24:E24)</f>
        <v>52</v>
      </c>
      <c r="L24" s="390">
        <f>SUM('- 26 -'!F24:O24)</f>
        <v>492</v>
      </c>
      <c r="M24" s="390">
        <f t="shared" si="3"/>
        <v>261</v>
      </c>
      <c r="N24" s="79"/>
      <c r="P24" s="251"/>
    </row>
    <row r="25" spans="1:16" ht="14.25" customHeight="1">
      <c r="A25" s="486">
        <v>92</v>
      </c>
      <c r="B25" s="486">
        <v>98</v>
      </c>
      <c r="C25" s="486">
        <v>120</v>
      </c>
      <c r="D25" s="486">
        <v>88</v>
      </c>
      <c r="E25" s="486">
        <v>66</v>
      </c>
      <c r="F25" s="486">
        <v>30</v>
      </c>
      <c r="G25" s="486">
        <v>9</v>
      </c>
      <c r="H25" s="486">
        <v>2</v>
      </c>
      <c r="I25" s="486">
        <v>0</v>
      </c>
      <c r="J25" s="390">
        <f t="shared" si="2"/>
        <v>1908</v>
      </c>
      <c r="K25" s="390">
        <f>SUM('- 26 -'!C25:E25)</f>
        <v>242</v>
      </c>
      <c r="L25" s="390">
        <f>SUM('- 26 -'!F25:O25)</f>
        <v>1161</v>
      </c>
      <c r="M25" s="390">
        <f t="shared" si="3"/>
        <v>505</v>
      </c>
      <c r="N25" s="79"/>
    </row>
    <row r="26" spans="1:16" ht="14.25" customHeight="1">
      <c r="A26" s="486">
        <v>25</v>
      </c>
      <c r="B26" s="486">
        <v>34</v>
      </c>
      <c r="C26" s="486">
        <v>36</v>
      </c>
      <c r="D26" s="486">
        <v>17</v>
      </c>
      <c r="E26" s="486">
        <v>11</v>
      </c>
      <c r="F26" s="486">
        <v>9</v>
      </c>
      <c r="G26" s="486">
        <v>4</v>
      </c>
      <c r="H26" s="486">
        <v>1</v>
      </c>
      <c r="I26" s="486">
        <v>0</v>
      </c>
      <c r="J26" s="390">
        <f t="shared" si="2"/>
        <v>623</v>
      </c>
      <c r="K26" s="390">
        <f>SUM('- 26 -'!C26:E26)</f>
        <v>84</v>
      </c>
      <c r="L26" s="390">
        <f>SUM('- 26 -'!F26:O26)</f>
        <v>402</v>
      </c>
      <c r="M26" s="390">
        <f t="shared" si="3"/>
        <v>137</v>
      </c>
      <c r="N26" s="79"/>
    </row>
    <row r="27" spans="1:16" ht="14.25" customHeight="1">
      <c r="A27" s="486">
        <v>257</v>
      </c>
      <c r="B27" s="486">
        <v>333</v>
      </c>
      <c r="C27" s="486">
        <v>355</v>
      </c>
      <c r="D27" s="486">
        <v>301</v>
      </c>
      <c r="E27" s="486">
        <v>148</v>
      </c>
      <c r="F27" s="486">
        <v>57</v>
      </c>
      <c r="G27" s="486">
        <v>14</v>
      </c>
      <c r="H27" s="486">
        <v>2</v>
      </c>
      <c r="I27" s="486">
        <v>0</v>
      </c>
      <c r="J27" s="390">
        <f t="shared" si="2"/>
        <v>5357</v>
      </c>
      <c r="K27" s="390">
        <f>SUM('- 26 -'!C27:E27)</f>
        <v>567</v>
      </c>
      <c r="L27" s="390">
        <f>SUM('- 26 -'!F27:O27)</f>
        <v>3323</v>
      </c>
      <c r="M27" s="390">
        <f t="shared" si="3"/>
        <v>1467</v>
      </c>
      <c r="N27" s="79"/>
    </row>
    <row r="28" spans="1:16" ht="14.25" customHeight="1">
      <c r="A28" s="486">
        <v>337</v>
      </c>
      <c r="B28" s="486">
        <v>418</v>
      </c>
      <c r="C28" s="486">
        <v>490</v>
      </c>
      <c r="D28" s="486">
        <v>350</v>
      </c>
      <c r="E28" s="486">
        <v>182</v>
      </c>
      <c r="F28" s="486">
        <v>76</v>
      </c>
      <c r="G28" s="486">
        <v>15</v>
      </c>
      <c r="H28" s="486">
        <v>1</v>
      </c>
      <c r="I28" s="486">
        <v>0</v>
      </c>
      <c r="J28" s="390">
        <f t="shared" si="2"/>
        <v>6786</v>
      </c>
      <c r="K28" s="390">
        <f>SUM('- 26 -'!C28:E28)</f>
        <v>802</v>
      </c>
      <c r="L28" s="390">
        <f>SUM('- 26 -'!F28:O28)</f>
        <v>4115</v>
      </c>
      <c r="M28" s="390">
        <f t="shared" si="3"/>
        <v>1869</v>
      </c>
      <c r="N28" s="79"/>
    </row>
    <row r="29" spans="1:16" ht="14.25" customHeight="1">
      <c r="A29" s="486">
        <v>60</v>
      </c>
      <c r="B29" s="486">
        <v>70</v>
      </c>
      <c r="C29" s="486">
        <v>55</v>
      </c>
      <c r="D29" s="486">
        <v>67</v>
      </c>
      <c r="E29" s="486">
        <v>46</v>
      </c>
      <c r="F29" s="486">
        <v>13</v>
      </c>
      <c r="G29" s="486">
        <v>1</v>
      </c>
      <c r="H29" s="486">
        <v>1</v>
      </c>
      <c r="I29" s="486">
        <v>0</v>
      </c>
      <c r="J29" s="390">
        <f t="shared" si="2"/>
        <v>1184</v>
      </c>
      <c r="K29" s="390">
        <f>SUM('- 26 -'!C29:E29)</f>
        <v>112</v>
      </c>
      <c r="L29" s="390">
        <f>SUM('- 26 -'!F29:O29)</f>
        <v>759</v>
      </c>
      <c r="M29" s="390">
        <f t="shared" si="3"/>
        <v>313</v>
      </c>
      <c r="N29" s="79"/>
    </row>
    <row r="30" spans="1:16" ht="14.25" customHeight="1">
      <c r="A30" s="486">
        <v>56</v>
      </c>
      <c r="B30" s="486">
        <v>92</v>
      </c>
      <c r="C30" s="486">
        <v>97</v>
      </c>
      <c r="D30" s="486">
        <v>71</v>
      </c>
      <c r="E30" s="486">
        <v>44</v>
      </c>
      <c r="F30" s="486">
        <v>20</v>
      </c>
      <c r="G30" s="486">
        <v>1</v>
      </c>
      <c r="H30" s="486">
        <v>0</v>
      </c>
      <c r="I30" s="486">
        <v>0</v>
      </c>
      <c r="J30" s="390">
        <f t="shared" si="2"/>
        <v>1263</v>
      </c>
      <c r="K30" s="390">
        <f>SUM('- 26 -'!C30:E30)</f>
        <v>161</v>
      </c>
      <c r="L30" s="390">
        <f>SUM('- 26 -'!F30:O30)</f>
        <v>721</v>
      </c>
      <c r="M30" s="390">
        <f t="shared" si="3"/>
        <v>381</v>
      </c>
      <c r="N30" s="79"/>
    </row>
    <row r="31" spans="1:16" ht="14.25" customHeight="1">
      <c r="A31" s="486">
        <v>47</v>
      </c>
      <c r="B31" s="486">
        <v>72</v>
      </c>
      <c r="C31" s="486">
        <v>73</v>
      </c>
      <c r="D31" s="486">
        <v>116</v>
      </c>
      <c r="E31" s="486">
        <v>79</v>
      </c>
      <c r="F31" s="486">
        <v>28</v>
      </c>
      <c r="G31" s="486">
        <v>9</v>
      </c>
      <c r="H31" s="486">
        <v>1</v>
      </c>
      <c r="I31" s="486">
        <v>0</v>
      </c>
      <c r="J31" s="390">
        <f t="shared" si="2"/>
        <v>1094</v>
      </c>
      <c r="K31" s="390">
        <f>SUM('- 26 -'!C31:E31)</f>
        <v>107</v>
      </c>
      <c r="L31" s="390">
        <f>SUM('- 26 -'!F31:O31)</f>
        <v>562</v>
      </c>
      <c r="M31" s="390">
        <f t="shared" si="3"/>
        <v>425</v>
      </c>
      <c r="N31" s="79"/>
    </row>
    <row r="32" spans="1:16" ht="14.25" customHeight="1">
      <c r="A32" s="486">
        <v>96</v>
      </c>
      <c r="B32" s="486">
        <v>91</v>
      </c>
      <c r="C32" s="486">
        <v>107</v>
      </c>
      <c r="D32" s="486">
        <v>102</v>
      </c>
      <c r="E32" s="486">
        <v>71</v>
      </c>
      <c r="F32" s="486">
        <v>24</v>
      </c>
      <c r="G32" s="486">
        <v>6</v>
      </c>
      <c r="H32" s="486">
        <v>2</v>
      </c>
      <c r="I32" s="486">
        <v>0</v>
      </c>
      <c r="J32" s="390">
        <f t="shared" si="2"/>
        <v>1755</v>
      </c>
      <c r="K32" s="390">
        <f>SUM('- 26 -'!C32:E32)</f>
        <v>212</v>
      </c>
      <c r="L32" s="390">
        <f>SUM('- 26 -'!F32:O32)</f>
        <v>1044</v>
      </c>
      <c r="M32" s="390">
        <f t="shared" si="3"/>
        <v>499</v>
      </c>
      <c r="N32" s="79"/>
    </row>
    <row r="33" spans="1:15" ht="14.25" customHeight="1">
      <c r="A33" s="486">
        <v>23</v>
      </c>
      <c r="B33" s="486">
        <v>20</v>
      </c>
      <c r="C33" s="486">
        <v>18</v>
      </c>
      <c r="D33" s="486">
        <v>13</v>
      </c>
      <c r="E33" s="486">
        <v>17</v>
      </c>
      <c r="F33" s="486">
        <v>9</v>
      </c>
      <c r="G33" s="486">
        <v>2</v>
      </c>
      <c r="H33" s="486">
        <v>2</v>
      </c>
      <c r="I33" s="486">
        <v>0</v>
      </c>
      <c r="J33" s="390">
        <f t="shared" si="2"/>
        <v>510</v>
      </c>
      <c r="K33" s="390">
        <f>SUM('- 26 -'!C33:E33)</f>
        <v>88</v>
      </c>
      <c r="L33" s="390">
        <f>SUM('- 26 -'!F33:O33)</f>
        <v>318</v>
      </c>
      <c r="M33" s="390">
        <f t="shared" si="3"/>
        <v>104</v>
      </c>
      <c r="N33" s="79"/>
    </row>
    <row r="34" spans="1:15" ht="14.25" customHeight="1">
      <c r="A34" s="486">
        <v>27</v>
      </c>
      <c r="B34" s="486">
        <v>46</v>
      </c>
      <c r="C34" s="486">
        <v>60</v>
      </c>
      <c r="D34" s="486">
        <v>48</v>
      </c>
      <c r="E34" s="486">
        <v>30</v>
      </c>
      <c r="F34" s="486">
        <v>8</v>
      </c>
      <c r="G34" s="486">
        <v>5</v>
      </c>
      <c r="H34" s="486">
        <v>1</v>
      </c>
      <c r="I34" s="486">
        <v>1</v>
      </c>
      <c r="J34" s="390">
        <f t="shared" si="2"/>
        <v>854</v>
      </c>
      <c r="K34" s="390">
        <f>SUM('- 26 -'!C34:E34)</f>
        <v>129</v>
      </c>
      <c r="L34" s="390">
        <f>SUM('- 26 -'!F34:O34)</f>
        <v>499</v>
      </c>
      <c r="M34" s="390">
        <f t="shared" si="3"/>
        <v>226</v>
      </c>
      <c r="N34" s="79"/>
    </row>
    <row r="35" spans="1:15" ht="14.25" customHeight="1">
      <c r="A35" s="486">
        <v>91</v>
      </c>
      <c r="B35" s="486">
        <v>140</v>
      </c>
      <c r="C35" s="486">
        <v>148</v>
      </c>
      <c r="D35" s="486">
        <v>104</v>
      </c>
      <c r="E35" s="486">
        <v>45</v>
      </c>
      <c r="F35" s="486">
        <v>10</v>
      </c>
      <c r="G35" s="486">
        <v>4</v>
      </c>
      <c r="H35" s="486">
        <v>0</v>
      </c>
      <c r="I35" s="486">
        <v>0</v>
      </c>
      <c r="J35" s="390">
        <f t="shared" si="2"/>
        <v>1824</v>
      </c>
      <c r="K35" s="390">
        <f>SUM('- 26 -'!C35:E35)</f>
        <v>281</v>
      </c>
      <c r="L35" s="390">
        <f>SUM('- 26 -'!F35:O35)</f>
        <v>1001</v>
      </c>
      <c r="M35" s="390">
        <f t="shared" si="3"/>
        <v>542</v>
      </c>
      <c r="N35" s="79"/>
    </row>
    <row r="36" spans="1:15" ht="14.25" customHeight="1">
      <c r="A36" s="486">
        <v>41</v>
      </c>
      <c r="B36" s="486">
        <v>36</v>
      </c>
      <c r="C36" s="486">
        <v>41</v>
      </c>
      <c r="D36" s="486">
        <v>34</v>
      </c>
      <c r="E36" s="486">
        <v>23</v>
      </c>
      <c r="F36" s="486">
        <v>13</v>
      </c>
      <c r="G36" s="486">
        <v>6</v>
      </c>
      <c r="H36" s="486">
        <v>2</v>
      </c>
      <c r="I36" s="486">
        <v>0</v>
      </c>
      <c r="J36" s="390">
        <f t="shared" si="2"/>
        <v>683</v>
      </c>
      <c r="K36" s="390">
        <f>SUM('- 26 -'!C36:E36)</f>
        <v>98</v>
      </c>
      <c r="L36" s="390">
        <f>SUM('- 26 -'!F36:O36)</f>
        <v>389</v>
      </c>
      <c r="M36" s="390">
        <f t="shared" si="3"/>
        <v>196</v>
      </c>
      <c r="N36" s="79"/>
    </row>
    <row r="37" spans="1:15" ht="14.25" customHeight="1">
      <c r="A37" s="486">
        <v>59</v>
      </c>
      <c r="B37" s="486">
        <v>74</v>
      </c>
      <c r="C37" s="486">
        <v>127</v>
      </c>
      <c r="D37" s="486">
        <v>218</v>
      </c>
      <c r="E37" s="486">
        <v>133</v>
      </c>
      <c r="F37" s="486">
        <v>49</v>
      </c>
      <c r="G37" s="486">
        <v>5</v>
      </c>
      <c r="H37" s="486">
        <v>2</v>
      </c>
      <c r="I37" s="486">
        <v>0</v>
      </c>
      <c r="J37" s="390">
        <f t="shared" si="2"/>
        <v>1472</v>
      </c>
      <c r="K37" s="390">
        <f>SUM('- 26 -'!C37:E37)</f>
        <v>132</v>
      </c>
      <c r="L37" s="390">
        <f>SUM('- 26 -'!F37:O37)</f>
        <v>673</v>
      </c>
      <c r="M37" s="390">
        <f t="shared" si="3"/>
        <v>667</v>
      </c>
      <c r="N37" s="79"/>
    </row>
    <row r="38" spans="1:15" ht="14.25" customHeight="1">
      <c r="A38" s="486">
        <v>95</v>
      </c>
      <c r="B38" s="486">
        <v>92</v>
      </c>
      <c r="C38" s="486">
        <v>80</v>
      </c>
      <c r="D38" s="486">
        <v>80</v>
      </c>
      <c r="E38" s="486">
        <v>42</v>
      </c>
      <c r="F38" s="486">
        <v>23</v>
      </c>
      <c r="G38" s="486">
        <v>5</v>
      </c>
      <c r="H38" s="486">
        <v>1</v>
      </c>
      <c r="I38" s="486">
        <v>0</v>
      </c>
      <c r="J38" s="390">
        <f t="shared" si="2"/>
        <v>1690</v>
      </c>
      <c r="K38" s="390">
        <f>SUM('- 26 -'!C38:E38)</f>
        <v>222</v>
      </c>
      <c r="L38" s="390">
        <f>SUM('- 26 -'!F38:O38)</f>
        <v>1050</v>
      </c>
      <c r="M38" s="390">
        <f t="shared" si="3"/>
        <v>418</v>
      </c>
      <c r="N38" s="79"/>
    </row>
    <row r="39" spans="1:15" ht="14.25" customHeight="1">
      <c r="A39" s="486">
        <v>108</v>
      </c>
      <c r="B39" s="486">
        <v>104</v>
      </c>
      <c r="C39" s="486">
        <v>85</v>
      </c>
      <c r="D39" s="486">
        <v>42</v>
      </c>
      <c r="E39" s="486">
        <v>35</v>
      </c>
      <c r="F39" s="486">
        <v>19</v>
      </c>
      <c r="G39" s="486">
        <v>6</v>
      </c>
      <c r="H39" s="486">
        <v>1</v>
      </c>
      <c r="I39" s="486">
        <v>0</v>
      </c>
      <c r="J39" s="390">
        <f t="shared" si="2"/>
        <v>1708</v>
      </c>
      <c r="K39" s="390">
        <f>SUM('- 26 -'!C39:E39)</f>
        <v>236</v>
      </c>
      <c r="L39" s="390">
        <f>SUM('- 26 -'!F39:O39)</f>
        <v>1072</v>
      </c>
      <c r="M39" s="390">
        <f t="shared" si="3"/>
        <v>400</v>
      </c>
      <c r="N39" s="79"/>
    </row>
    <row r="40" spans="1:15" ht="14.25" customHeight="1">
      <c r="A40" s="486">
        <v>62</v>
      </c>
      <c r="B40" s="486">
        <v>76</v>
      </c>
      <c r="C40" s="486">
        <v>73</v>
      </c>
      <c r="D40" s="486">
        <v>42</v>
      </c>
      <c r="E40" s="486">
        <v>27</v>
      </c>
      <c r="F40" s="486">
        <v>19</v>
      </c>
      <c r="G40" s="486">
        <v>4</v>
      </c>
      <c r="H40" s="486">
        <v>1</v>
      </c>
      <c r="I40" s="486">
        <v>0</v>
      </c>
      <c r="J40" s="390">
        <f t="shared" si="2"/>
        <v>1291</v>
      </c>
      <c r="K40" s="390">
        <f>SUM('- 26 -'!C40:E40)</f>
        <v>193</v>
      </c>
      <c r="L40" s="390">
        <f>SUM('- 26 -'!F40:O40)</f>
        <v>794</v>
      </c>
      <c r="M40" s="390">
        <f t="shared" si="3"/>
        <v>304</v>
      </c>
      <c r="N40" s="79"/>
    </row>
    <row r="41" spans="1:15" ht="14.25" customHeight="1">
      <c r="A41" s="486">
        <v>14</v>
      </c>
      <c r="B41" s="486">
        <v>20</v>
      </c>
      <c r="C41" s="486">
        <v>14</v>
      </c>
      <c r="D41" s="486">
        <v>9</v>
      </c>
      <c r="E41" s="486">
        <v>11</v>
      </c>
      <c r="F41" s="486">
        <v>2</v>
      </c>
      <c r="G41" s="486">
        <v>2</v>
      </c>
      <c r="H41" s="486">
        <v>0</v>
      </c>
      <c r="I41" s="486">
        <v>0</v>
      </c>
      <c r="J41" s="390">
        <f t="shared" si="2"/>
        <v>621</v>
      </c>
      <c r="K41" s="390">
        <f>SUM('- 26 -'!C41:E41)</f>
        <v>89</v>
      </c>
      <c r="L41" s="390">
        <f>SUM('- 26 -'!F41:O41)</f>
        <v>460</v>
      </c>
      <c r="M41" s="390">
        <f t="shared" si="3"/>
        <v>72</v>
      </c>
      <c r="N41" s="79"/>
    </row>
    <row r="42" spans="1:15" ht="14.25" customHeight="1">
      <c r="A42" s="486">
        <v>47</v>
      </c>
      <c r="B42" s="486">
        <v>34</v>
      </c>
      <c r="C42" s="486">
        <v>42</v>
      </c>
      <c r="D42" s="486">
        <v>17</v>
      </c>
      <c r="E42" s="486">
        <v>15</v>
      </c>
      <c r="F42" s="486">
        <v>4</v>
      </c>
      <c r="G42" s="486">
        <v>1</v>
      </c>
      <c r="H42" s="486">
        <v>0</v>
      </c>
      <c r="I42" s="486">
        <v>0</v>
      </c>
      <c r="J42" s="390">
        <f t="shared" si="2"/>
        <v>1067</v>
      </c>
      <c r="K42" s="390">
        <f>SUM('- 26 -'!C42:E42)</f>
        <v>128</v>
      </c>
      <c r="L42" s="390">
        <f>SUM('- 26 -'!F42:O42)</f>
        <v>779</v>
      </c>
      <c r="M42" s="390">
        <f t="shared" si="3"/>
        <v>160</v>
      </c>
      <c r="N42" s="79"/>
    </row>
    <row r="43" spans="1:15" ht="14.25" customHeight="1">
      <c r="A43" s="486">
        <v>19</v>
      </c>
      <c r="B43" s="486">
        <v>22</v>
      </c>
      <c r="C43" s="486">
        <v>17</v>
      </c>
      <c r="D43" s="486">
        <v>14</v>
      </c>
      <c r="E43" s="486">
        <v>6</v>
      </c>
      <c r="F43" s="486">
        <v>2</v>
      </c>
      <c r="G43" s="486">
        <v>1</v>
      </c>
      <c r="H43" s="486">
        <v>0</v>
      </c>
      <c r="I43" s="486">
        <v>0</v>
      </c>
      <c r="J43" s="390">
        <f t="shared" si="2"/>
        <v>725</v>
      </c>
      <c r="K43" s="390">
        <f>SUM('- 26 -'!C43:E43)</f>
        <v>98</v>
      </c>
      <c r="L43" s="390">
        <f>SUM('- 26 -'!F43:O43)</f>
        <v>546</v>
      </c>
      <c r="M43" s="390">
        <f t="shared" si="3"/>
        <v>81</v>
      </c>
      <c r="N43" s="79"/>
    </row>
    <row r="44" spans="1:15" ht="14.25" customHeight="1">
      <c r="A44" s="486">
        <v>25</v>
      </c>
      <c r="B44" s="486">
        <v>26</v>
      </c>
      <c r="C44" s="486">
        <v>28</v>
      </c>
      <c r="D44" s="486">
        <v>23</v>
      </c>
      <c r="E44" s="486">
        <v>17</v>
      </c>
      <c r="F44" s="486">
        <v>6</v>
      </c>
      <c r="G44" s="486">
        <v>3</v>
      </c>
      <c r="H44" s="486">
        <v>1</v>
      </c>
      <c r="I44" s="486">
        <v>0</v>
      </c>
      <c r="J44" s="390">
        <f t="shared" si="2"/>
        <v>877</v>
      </c>
      <c r="K44" s="390">
        <f>SUM('- 26 -'!C44:E44)</f>
        <v>113</v>
      </c>
      <c r="L44" s="390">
        <f>SUM('- 26 -'!F44:O44)</f>
        <v>635</v>
      </c>
      <c r="M44" s="390">
        <f t="shared" si="3"/>
        <v>129</v>
      </c>
      <c r="N44" s="79"/>
      <c r="O44" s="82"/>
    </row>
    <row r="45" spans="1:15" ht="9.75" customHeight="1">
      <c r="A45" s="352"/>
      <c r="B45" s="352"/>
      <c r="C45" s="352"/>
      <c r="D45" s="352"/>
      <c r="E45" s="352"/>
      <c r="F45" s="352"/>
      <c r="G45" s="352"/>
      <c r="H45" s="352"/>
      <c r="I45" s="352"/>
      <c r="J45" s="357"/>
      <c r="K45" s="357"/>
      <c r="L45" s="357"/>
      <c r="M45" s="358"/>
      <c r="O45" s="82"/>
    </row>
    <row r="46" spans="1:15" s="275" customFormat="1" ht="14.25" customHeight="1">
      <c r="A46" s="694">
        <f>SUM(A20:A45)</f>
        <v>2102</v>
      </c>
      <c r="B46" s="694">
        <f t="shared" ref="B46:M46" si="4">SUM(B20:B45)</f>
        <v>2483</v>
      </c>
      <c r="C46" s="694">
        <f t="shared" si="4"/>
        <v>2699</v>
      </c>
      <c r="D46" s="694">
        <f t="shared" si="4"/>
        <v>2327</v>
      </c>
      <c r="E46" s="694">
        <f t="shared" si="4"/>
        <v>1370</v>
      </c>
      <c r="F46" s="694">
        <f t="shared" si="4"/>
        <v>559</v>
      </c>
      <c r="G46" s="694">
        <f t="shared" si="4"/>
        <v>136</v>
      </c>
      <c r="H46" s="694">
        <f t="shared" si="4"/>
        <v>24</v>
      </c>
      <c r="I46" s="694">
        <f t="shared" si="4"/>
        <v>1</v>
      </c>
      <c r="J46" s="694">
        <f t="shared" si="4"/>
        <v>42563</v>
      </c>
      <c r="K46" s="694">
        <f t="shared" si="4"/>
        <v>5198</v>
      </c>
      <c r="L46" s="694">
        <f t="shared" si="4"/>
        <v>25664</v>
      </c>
      <c r="M46" s="694">
        <f t="shared" si="4"/>
        <v>11701</v>
      </c>
      <c r="N46" s="274"/>
    </row>
    <row r="47" spans="1:15" ht="12.75" customHeight="1">
      <c r="A47" s="600"/>
      <c r="B47" s="600"/>
      <c r="C47" s="600"/>
      <c r="D47" s="600"/>
      <c r="E47" s="600"/>
      <c r="F47" s="600"/>
      <c r="G47" s="600"/>
      <c r="H47" s="600"/>
      <c r="I47" s="600"/>
      <c r="J47" s="359"/>
      <c r="K47" s="359"/>
      <c r="L47" s="359"/>
      <c r="M47" s="359"/>
      <c r="N47" s="79"/>
    </row>
    <row r="48" spans="1:15" ht="14.25" customHeight="1">
      <c r="A48" s="486">
        <v>99</v>
      </c>
      <c r="B48" s="486">
        <v>137</v>
      </c>
      <c r="C48" s="486">
        <v>157</v>
      </c>
      <c r="D48" s="486">
        <v>113</v>
      </c>
      <c r="E48" s="486">
        <v>81</v>
      </c>
      <c r="F48" s="486">
        <v>38</v>
      </c>
      <c r="G48" s="486">
        <v>8</v>
      </c>
      <c r="H48" s="486">
        <v>0</v>
      </c>
      <c r="I48" s="486">
        <v>0</v>
      </c>
      <c r="J48" s="308">
        <f t="shared" ref="J48:J53" si="5">SUM(K48:M48)</f>
        <v>2810</v>
      </c>
      <c r="K48" s="384">
        <f>SUM('- 26 -'!C48:E48)</f>
        <v>486</v>
      </c>
      <c r="L48" s="384">
        <f>SUM('- 26 -'!F48:O48)</f>
        <v>1691</v>
      </c>
      <c r="M48" s="356">
        <f t="shared" ref="M48:M53" si="6">SUM(A48:I48)</f>
        <v>633</v>
      </c>
      <c r="N48" s="79"/>
    </row>
    <row r="49" spans="1:15" ht="14.25" customHeight="1">
      <c r="A49" s="486">
        <v>81</v>
      </c>
      <c r="B49" s="486">
        <v>93</v>
      </c>
      <c r="C49" s="486">
        <v>87</v>
      </c>
      <c r="D49" s="486">
        <v>59</v>
      </c>
      <c r="E49" s="486">
        <v>41</v>
      </c>
      <c r="F49" s="486">
        <v>24</v>
      </c>
      <c r="G49" s="486">
        <v>9</v>
      </c>
      <c r="H49" s="486">
        <v>2</v>
      </c>
      <c r="I49" s="486">
        <v>0</v>
      </c>
      <c r="J49" s="308">
        <f t="shared" si="5"/>
        <v>1989</v>
      </c>
      <c r="K49" s="384">
        <f>SUM('- 26 -'!C49:E49)</f>
        <v>323</v>
      </c>
      <c r="L49" s="384">
        <f>SUM('- 26 -'!F49:O49)</f>
        <v>1270</v>
      </c>
      <c r="M49" s="384">
        <f t="shared" si="6"/>
        <v>396</v>
      </c>
      <c r="N49" s="79"/>
    </row>
    <row r="50" spans="1:15" ht="14.25" customHeight="1">
      <c r="A50" s="486">
        <v>69</v>
      </c>
      <c r="B50" s="486">
        <v>70</v>
      </c>
      <c r="C50" s="486">
        <v>100</v>
      </c>
      <c r="D50" s="486">
        <v>102</v>
      </c>
      <c r="E50" s="486">
        <v>59</v>
      </c>
      <c r="F50" s="486">
        <v>19</v>
      </c>
      <c r="G50" s="486">
        <v>5</v>
      </c>
      <c r="H50" s="486">
        <v>2</v>
      </c>
      <c r="I50" s="486">
        <v>0</v>
      </c>
      <c r="J50" s="308">
        <f t="shared" si="5"/>
        <v>1633</v>
      </c>
      <c r="K50" s="384">
        <f>SUM('- 26 -'!C50:E50)</f>
        <v>231</v>
      </c>
      <c r="L50" s="384">
        <f>SUM('- 26 -'!F50:O50)</f>
        <v>976</v>
      </c>
      <c r="M50" s="384">
        <f t="shared" si="6"/>
        <v>426</v>
      </c>
      <c r="N50" s="79"/>
    </row>
    <row r="51" spans="1:15" ht="14.25" customHeight="1">
      <c r="A51" s="486">
        <v>94</v>
      </c>
      <c r="B51" s="486">
        <v>116</v>
      </c>
      <c r="C51" s="486">
        <v>129</v>
      </c>
      <c r="D51" s="486">
        <v>114</v>
      </c>
      <c r="E51" s="486">
        <v>63</v>
      </c>
      <c r="F51" s="486">
        <v>31</v>
      </c>
      <c r="G51" s="486">
        <v>7</v>
      </c>
      <c r="H51" s="486">
        <v>1</v>
      </c>
      <c r="I51" s="486">
        <v>0</v>
      </c>
      <c r="J51" s="308">
        <f t="shared" si="5"/>
        <v>2309</v>
      </c>
      <c r="K51" s="384">
        <f>SUM('- 26 -'!C51:E51)</f>
        <v>351</v>
      </c>
      <c r="L51" s="384">
        <f>SUM('- 26 -'!F51:O51)</f>
        <v>1403</v>
      </c>
      <c r="M51" s="384">
        <f t="shared" si="6"/>
        <v>555</v>
      </c>
      <c r="N51" s="79"/>
      <c r="O51" s="313"/>
    </row>
    <row r="52" spans="1:15" ht="14.25" customHeight="1">
      <c r="A52" s="486">
        <v>53</v>
      </c>
      <c r="B52" s="486">
        <v>75</v>
      </c>
      <c r="C52" s="486">
        <v>87</v>
      </c>
      <c r="D52" s="486">
        <v>69</v>
      </c>
      <c r="E52" s="486">
        <v>32</v>
      </c>
      <c r="F52" s="486">
        <v>9</v>
      </c>
      <c r="G52" s="486">
        <v>6</v>
      </c>
      <c r="H52" s="486">
        <v>0</v>
      </c>
      <c r="I52" s="486">
        <v>0</v>
      </c>
      <c r="J52" s="308">
        <f t="shared" si="5"/>
        <v>1520</v>
      </c>
      <c r="K52" s="384">
        <f>SUM('- 26 -'!C52:E52)</f>
        <v>213</v>
      </c>
      <c r="L52" s="384">
        <f>SUM('- 26 -'!F52:O52)</f>
        <v>976</v>
      </c>
      <c r="M52" s="384">
        <f t="shared" si="6"/>
        <v>331</v>
      </c>
      <c r="N52" s="79"/>
    </row>
    <row r="53" spans="1:15" ht="14.25" customHeight="1" thickBot="1">
      <c r="A53" s="722">
        <v>138</v>
      </c>
      <c r="B53" s="722">
        <v>139</v>
      </c>
      <c r="C53" s="722">
        <v>134</v>
      </c>
      <c r="D53" s="722">
        <v>107</v>
      </c>
      <c r="E53" s="722">
        <v>63</v>
      </c>
      <c r="F53" s="722">
        <v>31</v>
      </c>
      <c r="G53" s="722">
        <v>2</v>
      </c>
      <c r="H53" s="722">
        <v>1</v>
      </c>
      <c r="I53" s="722">
        <v>0</v>
      </c>
      <c r="J53" s="391">
        <f t="shared" si="5"/>
        <v>2297</v>
      </c>
      <c r="K53" s="385">
        <f>SUM('- 26 -'!C53:E53)</f>
        <v>230</v>
      </c>
      <c r="L53" s="385">
        <f>SUM('- 26 -'!F53:O53)</f>
        <v>1452</v>
      </c>
      <c r="M53" s="385">
        <f t="shared" si="6"/>
        <v>615</v>
      </c>
      <c r="N53" s="79"/>
    </row>
    <row r="54" spans="1:15" ht="18" customHeight="1" thickTop="1">
      <c r="A54" s="33"/>
      <c r="B54" s="33"/>
      <c r="C54" s="33"/>
      <c r="D54" s="33"/>
      <c r="E54" s="33"/>
      <c r="F54" s="33"/>
      <c r="G54" s="33"/>
      <c r="H54" s="33"/>
      <c r="I54" s="33"/>
      <c r="J54" s="33"/>
      <c r="K54" s="33"/>
      <c r="L54" s="33"/>
      <c r="M54" s="33"/>
    </row>
    <row r="55" spans="1:15" ht="12.75" customHeight="1">
      <c r="A55" s="33"/>
      <c r="B55" s="33"/>
      <c r="C55" s="33"/>
      <c r="D55" s="33"/>
      <c r="E55" s="33"/>
      <c r="F55" s="33"/>
      <c r="G55" s="33"/>
      <c r="H55" s="33"/>
      <c r="I55" s="33"/>
      <c r="J55" s="33"/>
      <c r="K55" s="33"/>
      <c r="L55" s="33"/>
      <c r="M55" s="33"/>
    </row>
    <row r="56" spans="1:15" ht="12.75" customHeight="1">
      <c r="A56" s="33"/>
      <c r="B56" s="33"/>
      <c r="C56" s="33"/>
      <c r="D56" s="33"/>
      <c r="E56" s="33"/>
      <c r="F56" s="33"/>
      <c r="G56" s="33"/>
      <c r="H56" s="33"/>
      <c r="I56" s="33"/>
      <c r="J56" s="83"/>
      <c r="K56" s="33"/>
      <c r="L56" s="33"/>
      <c r="M56" s="33"/>
    </row>
    <row r="57" spans="1:15" ht="12.75" customHeight="1">
      <c r="A57" s="33"/>
      <c r="B57" s="33"/>
      <c r="C57" s="33"/>
      <c r="D57" s="33"/>
      <c r="E57" s="33"/>
      <c r="F57" s="33"/>
      <c r="G57" s="33"/>
      <c r="H57" s="33"/>
      <c r="I57" s="33"/>
      <c r="J57" s="83"/>
      <c r="K57" s="33"/>
      <c r="L57" s="33"/>
      <c r="M57" s="33"/>
    </row>
    <row r="58" spans="1:15" ht="12.75" customHeight="1">
      <c r="A58" s="33"/>
      <c r="B58" s="33"/>
      <c r="C58" s="33"/>
      <c r="D58" s="33"/>
      <c r="E58" s="33"/>
      <c r="F58" s="33"/>
      <c r="G58" s="33"/>
      <c r="H58" s="33"/>
      <c r="I58" s="33"/>
      <c r="J58" s="83"/>
      <c r="K58" s="33"/>
      <c r="L58" s="33"/>
      <c r="M58" s="33"/>
    </row>
    <row r="59" spans="1:15" ht="18" customHeight="1">
      <c r="A59" s="81"/>
      <c r="B59" s="81"/>
      <c r="C59" s="81"/>
      <c r="D59" s="81"/>
      <c r="E59" s="81"/>
    </row>
  </sheetData>
  <sheetProtection selectLockedCells="1"/>
  <mergeCells count="5">
    <mergeCell ref="J2:M2"/>
    <mergeCell ref="A3:E3"/>
    <mergeCell ref="K3:M3"/>
    <mergeCell ref="F3:I3"/>
    <mergeCell ref="J3:J4"/>
  </mergeCells>
  <phoneticPr fontId="23"/>
  <printOptions horizontalCentered="1"/>
  <pageMargins left="0.23622047244094491" right="0.23622047244094491" top="0.6692913385826772" bottom="0.70866141732283472" header="0.31496062992125984" footer="0.31496062992125984"/>
  <pageSetup paperSize="9" orientation="portrait" blackAndWhite="1" r:id="rId1"/>
  <headerFooter alignWithMargins="0"/>
  <ignoredErrors>
    <ignoredError sqref="J5:M16 J18:M18"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48"/>
  <sheetViews>
    <sheetView zoomScale="55" zoomScaleNormal="55" workbookViewId="0"/>
  </sheetViews>
  <sheetFormatPr defaultColWidth="8" defaultRowHeight="12"/>
  <cols>
    <col min="1" max="1" width="11.875" style="31" customWidth="1"/>
    <col min="2" max="2" width="0.625" style="31" customWidth="1"/>
    <col min="3" max="15" width="6.625" style="31" customWidth="1"/>
    <col min="16" max="16384" width="8" style="31"/>
  </cols>
  <sheetData>
    <row r="1" spans="1:15" ht="26.25" customHeight="1">
      <c r="A1" s="77" t="s">
        <v>474</v>
      </c>
    </row>
    <row r="2" spans="1:15" ht="13.5" customHeight="1" thickBot="1"/>
    <row r="3" spans="1:15" ht="18.75" customHeight="1" thickTop="1">
      <c r="A3" s="1070" t="s">
        <v>410</v>
      </c>
      <c r="B3" s="1071"/>
      <c r="C3" s="1076" t="s">
        <v>443</v>
      </c>
      <c r="D3" s="1076"/>
      <c r="E3" s="1076"/>
      <c r="F3" s="1076"/>
      <c r="G3" s="1076"/>
      <c r="H3" s="1076"/>
      <c r="I3" s="1076"/>
      <c r="J3" s="1076"/>
      <c r="K3" s="1076"/>
      <c r="L3" s="1076"/>
      <c r="M3" s="1076"/>
      <c r="N3" s="1076"/>
      <c r="O3" s="1077"/>
    </row>
    <row r="4" spans="1:15" ht="23.25" customHeight="1">
      <c r="A4" s="1072"/>
      <c r="B4" s="1073"/>
      <c r="C4" s="187" t="s">
        <v>444</v>
      </c>
      <c r="D4" s="187" t="s">
        <v>445</v>
      </c>
      <c r="E4" s="187" t="s">
        <v>446</v>
      </c>
      <c r="F4" s="187" t="s">
        <v>420</v>
      </c>
      <c r="G4" s="187" t="s">
        <v>421</v>
      </c>
      <c r="H4" s="187" t="s">
        <v>611</v>
      </c>
      <c r="I4" s="187" t="s">
        <v>423</v>
      </c>
      <c r="J4" s="187" t="s">
        <v>424</v>
      </c>
      <c r="K4" s="187" t="s">
        <v>425</v>
      </c>
      <c r="L4" s="187" t="s">
        <v>426</v>
      </c>
      <c r="M4" s="187" t="s">
        <v>427</v>
      </c>
      <c r="N4" s="187" t="s">
        <v>428</v>
      </c>
      <c r="O4" s="188" t="s">
        <v>429</v>
      </c>
    </row>
    <row r="5" spans="1:15" ht="14.25" customHeight="1">
      <c r="A5" s="502" t="s">
        <v>273</v>
      </c>
      <c r="B5" s="503"/>
      <c r="C5" s="719">
        <v>52</v>
      </c>
      <c r="D5" s="719">
        <v>33</v>
      </c>
      <c r="E5" s="719">
        <v>34</v>
      </c>
      <c r="F5" s="719">
        <v>33</v>
      </c>
      <c r="G5" s="719">
        <v>41</v>
      </c>
      <c r="H5" s="719">
        <v>33</v>
      </c>
      <c r="I5" s="719">
        <v>57</v>
      </c>
      <c r="J5" s="719">
        <v>47</v>
      </c>
      <c r="K5" s="719">
        <v>59</v>
      </c>
      <c r="L5" s="719">
        <v>73</v>
      </c>
      <c r="M5" s="719">
        <v>53</v>
      </c>
      <c r="N5" s="719">
        <v>53</v>
      </c>
      <c r="O5" s="719">
        <v>49</v>
      </c>
    </row>
    <row r="6" spans="1:15" ht="14.25" customHeight="1">
      <c r="A6" s="79" t="s">
        <v>276</v>
      </c>
      <c r="B6" s="181"/>
      <c r="C6" s="486">
        <v>64</v>
      </c>
      <c r="D6" s="486">
        <v>60</v>
      </c>
      <c r="E6" s="486">
        <v>56</v>
      </c>
      <c r="F6" s="486">
        <v>31</v>
      </c>
      <c r="G6" s="486">
        <v>55</v>
      </c>
      <c r="H6" s="486">
        <v>95</v>
      </c>
      <c r="I6" s="486">
        <v>100</v>
      </c>
      <c r="J6" s="486">
        <v>104</v>
      </c>
      <c r="K6" s="486">
        <v>96</v>
      </c>
      <c r="L6" s="486">
        <v>85</v>
      </c>
      <c r="M6" s="486">
        <v>100</v>
      </c>
      <c r="N6" s="486">
        <v>88</v>
      </c>
      <c r="O6" s="486">
        <v>65</v>
      </c>
    </row>
    <row r="7" spans="1:15" ht="14.25" customHeight="1">
      <c r="A7" s="79" t="s">
        <v>279</v>
      </c>
      <c r="B7" s="181"/>
      <c r="C7" s="486">
        <v>90</v>
      </c>
      <c r="D7" s="486">
        <v>72</v>
      </c>
      <c r="E7" s="486">
        <v>54</v>
      </c>
      <c r="F7" s="486">
        <v>62</v>
      </c>
      <c r="G7" s="486">
        <v>92</v>
      </c>
      <c r="H7" s="486">
        <v>140</v>
      </c>
      <c r="I7" s="486">
        <v>158</v>
      </c>
      <c r="J7" s="486">
        <v>124</v>
      </c>
      <c r="K7" s="486">
        <v>153</v>
      </c>
      <c r="L7" s="486">
        <v>149</v>
      </c>
      <c r="M7" s="486">
        <v>121</v>
      </c>
      <c r="N7" s="486">
        <v>127</v>
      </c>
      <c r="O7" s="486">
        <v>95</v>
      </c>
    </row>
    <row r="8" spans="1:15" ht="14.25" customHeight="1">
      <c r="A8" s="79" t="s">
        <v>282</v>
      </c>
      <c r="B8" s="181"/>
      <c r="C8" s="486">
        <v>173</v>
      </c>
      <c r="D8" s="486">
        <v>262</v>
      </c>
      <c r="E8" s="486">
        <v>210</v>
      </c>
      <c r="F8" s="486">
        <v>184</v>
      </c>
      <c r="G8" s="486">
        <v>255</v>
      </c>
      <c r="H8" s="486">
        <v>318</v>
      </c>
      <c r="I8" s="486">
        <v>237</v>
      </c>
      <c r="J8" s="486">
        <v>327</v>
      </c>
      <c r="K8" s="486">
        <v>372</v>
      </c>
      <c r="L8" s="486">
        <v>328</v>
      </c>
      <c r="M8" s="486">
        <v>453</v>
      </c>
      <c r="N8" s="486">
        <v>396</v>
      </c>
      <c r="O8" s="486">
        <v>232</v>
      </c>
    </row>
    <row r="9" spans="1:15" ht="14.25" customHeight="1">
      <c r="A9" s="79" t="s">
        <v>297</v>
      </c>
      <c r="B9" s="181"/>
      <c r="C9" s="486">
        <v>97</v>
      </c>
      <c r="D9" s="486">
        <v>120</v>
      </c>
      <c r="E9" s="486">
        <v>109</v>
      </c>
      <c r="F9" s="486">
        <v>80</v>
      </c>
      <c r="G9" s="486">
        <v>83</v>
      </c>
      <c r="H9" s="486">
        <v>82</v>
      </c>
      <c r="I9" s="486">
        <v>121</v>
      </c>
      <c r="J9" s="486">
        <v>151</v>
      </c>
      <c r="K9" s="486">
        <v>148</v>
      </c>
      <c r="L9" s="486">
        <v>167</v>
      </c>
      <c r="M9" s="486">
        <v>164</v>
      </c>
      <c r="N9" s="486">
        <v>108</v>
      </c>
      <c r="O9" s="486">
        <v>95</v>
      </c>
    </row>
    <row r="10" spans="1:15" ht="14.25" customHeight="1">
      <c r="A10" s="79" t="s">
        <v>300</v>
      </c>
      <c r="B10" s="181"/>
      <c r="C10" s="486">
        <v>103</v>
      </c>
      <c r="D10" s="486">
        <v>120</v>
      </c>
      <c r="E10" s="486">
        <v>115</v>
      </c>
      <c r="F10" s="486">
        <v>108</v>
      </c>
      <c r="G10" s="486">
        <v>82</v>
      </c>
      <c r="H10" s="486">
        <v>83</v>
      </c>
      <c r="I10" s="486">
        <v>108</v>
      </c>
      <c r="J10" s="486">
        <v>118</v>
      </c>
      <c r="K10" s="486">
        <v>159</v>
      </c>
      <c r="L10" s="486">
        <v>214</v>
      </c>
      <c r="M10" s="486">
        <v>156</v>
      </c>
      <c r="N10" s="486">
        <v>155</v>
      </c>
      <c r="O10" s="486">
        <v>112</v>
      </c>
    </row>
    <row r="11" spans="1:15" ht="14.25" customHeight="1">
      <c r="A11" s="79" t="s">
        <v>302</v>
      </c>
      <c r="B11" s="181"/>
      <c r="C11" s="486">
        <v>49</v>
      </c>
      <c r="D11" s="486">
        <v>90</v>
      </c>
      <c r="E11" s="486">
        <v>112</v>
      </c>
      <c r="F11" s="486">
        <v>102</v>
      </c>
      <c r="G11" s="486">
        <v>76</v>
      </c>
      <c r="H11" s="486">
        <v>71</v>
      </c>
      <c r="I11" s="486">
        <v>64</v>
      </c>
      <c r="J11" s="486">
        <v>86</v>
      </c>
      <c r="K11" s="486">
        <v>129</v>
      </c>
      <c r="L11" s="486">
        <v>210</v>
      </c>
      <c r="M11" s="486">
        <v>176</v>
      </c>
      <c r="N11" s="486">
        <v>183</v>
      </c>
      <c r="O11" s="486">
        <v>141</v>
      </c>
    </row>
    <row r="12" spans="1:15" ht="14.25" customHeight="1">
      <c r="A12" s="79" t="s">
        <v>304</v>
      </c>
      <c r="B12" s="181"/>
      <c r="C12" s="486">
        <v>107</v>
      </c>
      <c r="D12" s="486">
        <v>160</v>
      </c>
      <c r="E12" s="486">
        <v>186</v>
      </c>
      <c r="F12" s="486">
        <v>168</v>
      </c>
      <c r="G12" s="486">
        <v>138</v>
      </c>
      <c r="H12" s="486">
        <v>126</v>
      </c>
      <c r="I12" s="486">
        <v>157</v>
      </c>
      <c r="J12" s="486">
        <v>179</v>
      </c>
      <c r="K12" s="486">
        <v>208</v>
      </c>
      <c r="L12" s="486">
        <v>288</v>
      </c>
      <c r="M12" s="486">
        <v>270</v>
      </c>
      <c r="N12" s="486">
        <v>219</v>
      </c>
      <c r="O12" s="486">
        <v>200</v>
      </c>
    </row>
    <row r="13" spans="1:15" ht="14.25" customHeight="1">
      <c r="A13" s="79" t="s">
        <v>203</v>
      </c>
      <c r="B13" s="181"/>
      <c r="C13" s="486">
        <v>31</v>
      </c>
      <c r="D13" s="486">
        <v>53</v>
      </c>
      <c r="E13" s="486">
        <v>93</v>
      </c>
      <c r="F13" s="486">
        <v>70</v>
      </c>
      <c r="G13" s="486">
        <v>67</v>
      </c>
      <c r="H13" s="486">
        <v>65</v>
      </c>
      <c r="I13" s="486">
        <v>52</v>
      </c>
      <c r="J13" s="486">
        <v>52</v>
      </c>
      <c r="K13" s="486">
        <v>71</v>
      </c>
      <c r="L13" s="486">
        <v>134</v>
      </c>
      <c r="M13" s="486">
        <v>125</v>
      </c>
      <c r="N13" s="486">
        <v>109</v>
      </c>
      <c r="O13" s="486">
        <v>93</v>
      </c>
    </row>
    <row r="14" spans="1:15" ht="14.25" customHeight="1">
      <c r="A14" s="79" t="s">
        <v>207</v>
      </c>
      <c r="B14" s="181"/>
      <c r="C14" s="486">
        <v>44</v>
      </c>
      <c r="D14" s="486">
        <v>72</v>
      </c>
      <c r="E14" s="486">
        <v>90</v>
      </c>
      <c r="F14" s="486">
        <v>118</v>
      </c>
      <c r="G14" s="486">
        <v>99</v>
      </c>
      <c r="H14" s="486">
        <v>63</v>
      </c>
      <c r="I14" s="486">
        <v>75</v>
      </c>
      <c r="J14" s="486">
        <v>74</v>
      </c>
      <c r="K14" s="486">
        <v>85</v>
      </c>
      <c r="L14" s="486">
        <v>133</v>
      </c>
      <c r="M14" s="486">
        <v>201</v>
      </c>
      <c r="N14" s="486">
        <v>176</v>
      </c>
      <c r="O14" s="486">
        <v>150</v>
      </c>
    </row>
    <row r="15" spans="1:15" ht="14.25" customHeight="1">
      <c r="A15" s="79" t="s">
        <v>211</v>
      </c>
      <c r="B15" s="181"/>
      <c r="C15" s="486">
        <v>55</v>
      </c>
      <c r="D15" s="486">
        <v>82</v>
      </c>
      <c r="E15" s="486">
        <v>89</v>
      </c>
      <c r="F15" s="486">
        <v>86</v>
      </c>
      <c r="G15" s="486">
        <v>93</v>
      </c>
      <c r="H15" s="486">
        <v>50</v>
      </c>
      <c r="I15" s="486">
        <v>56</v>
      </c>
      <c r="J15" s="486">
        <v>98</v>
      </c>
      <c r="K15" s="486">
        <v>105</v>
      </c>
      <c r="L15" s="486">
        <v>133</v>
      </c>
      <c r="M15" s="486">
        <v>190</v>
      </c>
      <c r="N15" s="486">
        <v>166</v>
      </c>
      <c r="O15" s="486">
        <v>127</v>
      </c>
    </row>
    <row r="16" spans="1:15" ht="14.25" customHeight="1">
      <c r="A16" s="79" t="s">
        <v>223</v>
      </c>
      <c r="B16" s="181"/>
      <c r="C16" s="486">
        <v>67</v>
      </c>
      <c r="D16" s="486">
        <v>78</v>
      </c>
      <c r="E16" s="486">
        <v>89</v>
      </c>
      <c r="F16" s="486">
        <v>77</v>
      </c>
      <c r="G16" s="486">
        <v>67</v>
      </c>
      <c r="H16" s="486">
        <v>45</v>
      </c>
      <c r="I16" s="486">
        <v>50</v>
      </c>
      <c r="J16" s="486">
        <v>90</v>
      </c>
      <c r="K16" s="486">
        <v>116</v>
      </c>
      <c r="L16" s="486">
        <v>123</v>
      </c>
      <c r="M16" s="486">
        <v>135</v>
      </c>
      <c r="N16" s="486">
        <v>130</v>
      </c>
      <c r="O16" s="486">
        <v>123</v>
      </c>
    </row>
    <row r="17" spans="1:15" ht="14.25" customHeight="1">
      <c r="A17" s="79" t="s">
        <v>226</v>
      </c>
      <c r="B17" s="181"/>
      <c r="C17" s="486">
        <v>33</v>
      </c>
      <c r="D17" s="486">
        <v>53</v>
      </c>
      <c r="E17" s="486">
        <v>62</v>
      </c>
      <c r="F17" s="486">
        <v>62</v>
      </c>
      <c r="G17" s="486">
        <v>48</v>
      </c>
      <c r="H17" s="486">
        <v>26</v>
      </c>
      <c r="I17" s="486">
        <v>38</v>
      </c>
      <c r="J17" s="486">
        <v>46</v>
      </c>
      <c r="K17" s="486">
        <v>64</v>
      </c>
      <c r="L17" s="486">
        <v>76</v>
      </c>
      <c r="M17" s="486">
        <v>93</v>
      </c>
      <c r="N17" s="486">
        <v>78</v>
      </c>
      <c r="O17" s="486">
        <v>64</v>
      </c>
    </row>
    <row r="18" spans="1:15" ht="14.25" customHeight="1">
      <c r="A18" s="79" t="s">
        <v>229</v>
      </c>
      <c r="B18" s="181"/>
      <c r="C18" s="486">
        <v>83</v>
      </c>
      <c r="D18" s="486">
        <v>123</v>
      </c>
      <c r="E18" s="486">
        <v>173</v>
      </c>
      <c r="F18" s="486">
        <v>154</v>
      </c>
      <c r="G18" s="486">
        <v>159</v>
      </c>
      <c r="H18" s="486">
        <v>109</v>
      </c>
      <c r="I18" s="486">
        <v>93</v>
      </c>
      <c r="J18" s="486">
        <v>119</v>
      </c>
      <c r="K18" s="486">
        <v>194</v>
      </c>
      <c r="L18" s="486">
        <v>198</v>
      </c>
      <c r="M18" s="486">
        <v>292</v>
      </c>
      <c r="N18" s="486">
        <v>264</v>
      </c>
      <c r="O18" s="486">
        <v>228</v>
      </c>
    </row>
    <row r="19" spans="1:15" ht="14.25" customHeight="1">
      <c r="A19" s="79" t="s">
        <v>233</v>
      </c>
      <c r="B19" s="181"/>
      <c r="C19" s="486">
        <v>50</v>
      </c>
      <c r="D19" s="486">
        <v>98</v>
      </c>
      <c r="E19" s="486">
        <v>117</v>
      </c>
      <c r="F19" s="486">
        <v>98</v>
      </c>
      <c r="G19" s="486">
        <v>142</v>
      </c>
      <c r="H19" s="486">
        <v>63</v>
      </c>
      <c r="I19" s="486">
        <v>54</v>
      </c>
      <c r="J19" s="486">
        <v>93</v>
      </c>
      <c r="K19" s="486">
        <v>105</v>
      </c>
      <c r="L19" s="486">
        <v>162</v>
      </c>
      <c r="M19" s="486">
        <v>222</v>
      </c>
      <c r="N19" s="486">
        <v>222</v>
      </c>
      <c r="O19" s="486">
        <v>203</v>
      </c>
    </row>
    <row r="20" spans="1:15" ht="14.25" customHeight="1">
      <c r="A20" s="79" t="s">
        <v>237</v>
      </c>
      <c r="B20" s="181"/>
      <c r="C20" s="486">
        <v>17</v>
      </c>
      <c r="D20" s="486">
        <v>45</v>
      </c>
      <c r="E20" s="486">
        <v>56</v>
      </c>
      <c r="F20" s="486">
        <v>61</v>
      </c>
      <c r="G20" s="486">
        <v>26</v>
      </c>
      <c r="H20" s="486">
        <v>27</v>
      </c>
      <c r="I20" s="486">
        <v>15</v>
      </c>
      <c r="J20" s="486">
        <v>31</v>
      </c>
      <c r="K20" s="486">
        <v>70</v>
      </c>
      <c r="L20" s="486">
        <v>112</v>
      </c>
      <c r="M20" s="486">
        <v>101</v>
      </c>
      <c r="N20" s="486">
        <v>65</v>
      </c>
      <c r="O20" s="486">
        <v>35</v>
      </c>
    </row>
    <row r="21" spans="1:15" ht="14.25" customHeight="1">
      <c r="A21" s="79" t="s">
        <v>762</v>
      </c>
      <c r="B21" s="181"/>
      <c r="C21" s="486">
        <v>75</v>
      </c>
      <c r="D21" s="486">
        <v>72</v>
      </c>
      <c r="E21" s="486">
        <v>78</v>
      </c>
      <c r="F21" s="486">
        <v>87</v>
      </c>
      <c r="G21" s="486">
        <v>108</v>
      </c>
      <c r="H21" s="486">
        <v>94</v>
      </c>
      <c r="I21" s="486">
        <v>109</v>
      </c>
      <c r="J21" s="486">
        <v>113</v>
      </c>
      <c r="K21" s="486">
        <v>133</v>
      </c>
      <c r="L21" s="486">
        <v>136</v>
      </c>
      <c r="M21" s="486">
        <v>163</v>
      </c>
      <c r="N21" s="486">
        <v>149</v>
      </c>
      <c r="O21" s="486">
        <v>123</v>
      </c>
    </row>
    <row r="22" spans="1:15" ht="14.25" customHeight="1">
      <c r="A22" s="79" t="s">
        <v>761</v>
      </c>
      <c r="B22" s="181"/>
      <c r="C22" s="486">
        <v>82</v>
      </c>
      <c r="D22" s="486">
        <v>68</v>
      </c>
      <c r="E22" s="486">
        <v>52</v>
      </c>
      <c r="F22" s="486">
        <v>66</v>
      </c>
      <c r="G22" s="486">
        <v>70</v>
      </c>
      <c r="H22" s="486">
        <v>82</v>
      </c>
      <c r="I22" s="486">
        <v>102</v>
      </c>
      <c r="J22" s="486">
        <v>120</v>
      </c>
      <c r="K22" s="486">
        <v>105</v>
      </c>
      <c r="L22" s="486">
        <v>99</v>
      </c>
      <c r="M22" s="486">
        <v>142</v>
      </c>
      <c r="N22" s="486">
        <v>118</v>
      </c>
      <c r="O22" s="486">
        <v>94</v>
      </c>
    </row>
    <row r="23" spans="1:15" ht="14.25" customHeight="1">
      <c r="A23" s="79" t="s">
        <v>763</v>
      </c>
      <c r="B23" s="181"/>
      <c r="C23" s="486">
        <v>73</v>
      </c>
      <c r="D23" s="486">
        <v>72</v>
      </c>
      <c r="E23" s="486">
        <v>76</v>
      </c>
      <c r="F23" s="486">
        <v>85</v>
      </c>
      <c r="G23" s="486">
        <v>89</v>
      </c>
      <c r="H23" s="486">
        <v>96</v>
      </c>
      <c r="I23" s="486">
        <v>90</v>
      </c>
      <c r="J23" s="486">
        <v>107</v>
      </c>
      <c r="K23" s="486">
        <v>121</v>
      </c>
      <c r="L23" s="486">
        <v>136</v>
      </c>
      <c r="M23" s="486">
        <v>160</v>
      </c>
      <c r="N23" s="486">
        <v>115</v>
      </c>
      <c r="O23" s="486">
        <v>103</v>
      </c>
    </row>
    <row r="24" spans="1:15" ht="14.25" customHeight="1">
      <c r="A24" s="79" t="s">
        <v>764</v>
      </c>
      <c r="B24" s="181"/>
      <c r="C24" s="486">
        <v>110</v>
      </c>
      <c r="D24" s="486">
        <v>147</v>
      </c>
      <c r="E24" s="486">
        <v>139</v>
      </c>
      <c r="F24" s="486">
        <v>152</v>
      </c>
      <c r="G24" s="486">
        <v>142</v>
      </c>
      <c r="H24" s="486">
        <v>97</v>
      </c>
      <c r="I24" s="486">
        <v>110</v>
      </c>
      <c r="J24" s="486">
        <v>175</v>
      </c>
      <c r="K24" s="486">
        <v>184</v>
      </c>
      <c r="L24" s="486">
        <v>233</v>
      </c>
      <c r="M24" s="486">
        <v>244</v>
      </c>
      <c r="N24" s="486">
        <v>224</v>
      </c>
      <c r="O24" s="486">
        <v>203</v>
      </c>
    </row>
    <row r="25" spans="1:15" ht="14.25" customHeight="1">
      <c r="A25" s="79" t="s">
        <v>765</v>
      </c>
      <c r="B25" s="181"/>
      <c r="C25" s="486">
        <v>72</v>
      </c>
      <c r="D25" s="486">
        <v>97</v>
      </c>
      <c r="E25" s="486">
        <v>82</v>
      </c>
      <c r="F25" s="486">
        <v>84</v>
      </c>
      <c r="G25" s="486">
        <v>90</v>
      </c>
      <c r="H25" s="486">
        <v>91</v>
      </c>
      <c r="I25" s="486">
        <v>97</v>
      </c>
      <c r="J25" s="486">
        <v>107</v>
      </c>
      <c r="K25" s="486">
        <v>113</v>
      </c>
      <c r="L25" s="486">
        <v>134</v>
      </c>
      <c r="M25" s="486">
        <v>153</v>
      </c>
      <c r="N25" s="486">
        <v>164</v>
      </c>
      <c r="O25" s="486">
        <v>143</v>
      </c>
    </row>
    <row r="26" spans="1:15" ht="14.25" customHeight="1">
      <c r="A26" s="79" t="s">
        <v>766</v>
      </c>
      <c r="B26" s="181"/>
      <c r="C26" s="486">
        <v>77</v>
      </c>
      <c r="D26" s="486">
        <v>104</v>
      </c>
      <c r="E26" s="486">
        <v>120</v>
      </c>
      <c r="F26" s="486">
        <v>115</v>
      </c>
      <c r="G26" s="486">
        <v>118</v>
      </c>
      <c r="H26" s="486">
        <v>90</v>
      </c>
      <c r="I26" s="486">
        <v>123</v>
      </c>
      <c r="J26" s="486">
        <v>127</v>
      </c>
      <c r="K26" s="486">
        <v>135</v>
      </c>
      <c r="L26" s="486">
        <v>160</v>
      </c>
      <c r="M26" s="486">
        <v>198</v>
      </c>
      <c r="N26" s="486">
        <v>167</v>
      </c>
      <c r="O26" s="486">
        <v>138</v>
      </c>
    </row>
    <row r="27" spans="1:15" ht="14.25" customHeight="1">
      <c r="A27" s="79" t="s">
        <v>767</v>
      </c>
      <c r="B27" s="181"/>
      <c r="C27" s="486">
        <v>58</v>
      </c>
      <c r="D27" s="486">
        <v>89</v>
      </c>
      <c r="E27" s="486">
        <v>80</v>
      </c>
      <c r="F27" s="486">
        <v>114</v>
      </c>
      <c r="G27" s="486">
        <v>86</v>
      </c>
      <c r="H27" s="486">
        <v>69</v>
      </c>
      <c r="I27" s="486">
        <v>71</v>
      </c>
      <c r="J27" s="486">
        <v>97</v>
      </c>
      <c r="K27" s="486">
        <v>110</v>
      </c>
      <c r="L27" s="486">
        <v>144</v>
      </c>
      <c r="M27" s="486">
        <v>193</v>
      </c>
      <c r="N27" s="486">
        <v>154</v>
      </c>
      <c r="O27" s="486">
        <v>126</v>
      </c>
    </row>
    <row r="28" spans="1:15" ht="14.25" customHeight="1">
      <c r="A28" s="79" t="s">
        <v>768</v>
      </c>
      <c r="B28" s="181"/>
      <c r="C28" s="486">
        <v>95</v>
      </c>
      <c r="D28" s="486">
        <v>116</v>
      </c>
      <c r="E28" s="486">
        <v>147</v>
      </c>
      <c r="F28" s="486">
        <v>184</v>
      </c>
      <c r="G28" s="486">
        <v>162</v>
      </c>
      <c r="H28" s="486">
        <v>114</v>
      </c>
      <c r="I28" s="486">
        <v>93</v>
      </c>
      <c r="J28" s="486">
        <v>129</v>
      </c>
      <c r="K28" s="486">
        <v>194</v>
      </c>
      <c r="L28" s="486">
        <v>247</v>
      </c>
      <c r="M28" s="486">
        <v>279</v>
      </c>
      <c r="N28" s="486">
        <v>224</v>
      </c>
      <c r="O28" s="486">
        <v>214</v>
      </c>
    </row>
    <row r="29" spans="1:15" ht="9.75" customHeight="1">
      <c r="A29" s="79"/>
      <c r="B29" s="181"/>
      <c r="C29" s="308"/>
      <c r="D29" s="308"/>
      <c r="E29" s="308"/>
      <c r="F29" s="308"/>
      <c r="G29" s="308"/>
      <c r="H29" s="308"/>
      <c r="I29" s="308"/>
      <c r="J29" s="308"/>
      <c r="K29" s="308"/>
      <c r="L29" s="308"/>
      <c r="M29" s="308"/>
      <c r="N29" s="308"/>
      <c r="O29" s="308"/>
    </row>
    <row r="30" spans="1:15" s="32" customFormat="1" ht="14.25" customHeight="1">
      <c r="A30" s="691" t="s">
        <v>571</v>
      </c>
      <c r="B30" s="181"/>
      <c r="C30" s="694">
        <f>SUM('- 26 -'!C48+'- 26 -'!C49+'- 26 -'!C50+'- 26 -'!C51+'- 26 -'!C52+'- 26 -'!C53+'- 28 -'!C5+'- 28 -'!C6+'- 28 -'!C7+'- 28 -'!C8+'- 28 -'!C9+'- 28 -'!C10+'- 28 -'!C11+'- 28 -'!C12+'- 28 -'!C13+'- 28 -'!C14+'- 28 -'!C15+'- 28 -'!C16+'- 28 -'!C17+'- 28 -'!C18+'- 28 -'!C19+'- 28 -'!C20+'- 28 -'!C21+'- 28 -'!C22+'- 28 -'!C23+'- 28 -'!C24+'- 28 -'!C25+'- 28 -'!C26+'- 28 -'!C27+'- 28 -'!C28)</f>
        <v>2319</v>
      </c>
      <c r="D30" s="694">
        <f>SUM('- 26 -'!D48+'- 26 -'!D49+'- 26 -'!D50+'- 26 -'!D51+'- 26 -'!D52+'- 26 -'!D53+'- 28 -'!D5+'- 28 -'!D6+'- 28 -'!D7+'- 28 -'!D8+'- 28 -'!D9+'- 28 -'!D10+'- 28 -'!D11+'- 28 -'!D12+'- 28 -'!D13+'- 28 -'!D14+'- 28 -'!D15+'- 28 -'!D16+'- 28 -'!D17+'- 28 -'!D18+'- 28 -'!D19+'- 28 -'!D20+'- 28 -'!D21+'- 28 -'!D22+'- 28 -'!D23+'- 28 -'!D24+'- 28 -'!D25+'- 28 -'!D26+'- 28 -'!D27+'- 28 -'!D28)</f>
        <v>2910</v>
      </c>
      <c r="E30" s="694">
        <f>SUM('- 26 -'!E48+'- 26 -'!E49+'- 26 -'!E50+'- 26 -'!E51+'- 26 -'!E52+'- 26 -'!E53+'- 28 -'!E5+'- 28 -'!E6+'- 28 -'!E7+'- 28 -'!E8+'- 28 -'!E9+'- 28 -'!E10+'- 28 -'!E11+'- 28 -'!E12+'- 28 -'!E13+'- 28 -'!E14+'- 28 -'!E15+'- 28 -'!E16+'- 28 -'!E17+'- 28 -'!E18+'- 28 -'!E19+'- 28 -'!E20+'- 28 -'!E21+'- 28 -'!E22+'- 28 -'!E23+'- 28 -'!E24+'- 28 -'!E25+'- 28 -'!E26+'- 28 -'!E27+'- 28 -'!E28)</f>
        <v>3067</v>
      </c>
      <c r="F30" s="694">
        <f>SUM('- 26 -'!F48+'- 26 -'!F49+'- 26 -'!F50+'- 26 -'!F51+'- 26 -'!F52+'- 26 -'!F53+'- 28 -'!F5+'- 28 -'!F6+'- 28 -'!F7+'- 28 -'!F8+'- 28 -'!F9+'- 28 -'!F10+'- 28 -'!F11+'- 28 -'!F12+'- 28 -'!F13+'- 28 -'!F14+'- 28 -'!F15+'- 28 -'!F16+'- 28 -'!F17+'- 28 -'!F18+'- 28 -'!F19+'- 28 -'!F20+'- 28 -'!F21+'- 28 -'!F22+'- 28 -'!F23+'- 28 -'!F24+'- 28 -'!F25+'- 28 -'!F26+'- 28 -'!F27+'- 28 -'!F28)</f>
        <v>2970</v>
      </c>
      <c r="G30" s="694">
        <f>SUM('- 26 -'!G48+'- 26 -'!G49+'- 26 -'!G50+'- 26 -'!G51+'- 26 -'!G52+'- 26 -'!G53+'- 28 -'!G5+'- 28 -'!G6+'- 28 -'!G7+'- 28 -'!G8+'- 28 -'!G9+'- 28 -'!G10+'- 28 -'!G11+'- 28 -'!G12+'- 28 -'!G13+'- 28 -'!G14+'- 28 -'!G15+'- 28 -'!G16+'- 28 -'!G17+'- 28 -'!G18+'- 28 -'!G19+'- 28 -'!G20+'- 28 -'!G21+'- 28 -'!G22+'- 28 -'!G23+'- 28 -'!G24+'- 28 -'!G25+'- 28 -'!G26+'- 28 -'!G27+'- 28 -'!G28)</f>
        <v>2964</v>
      </c>
      <c r="H30" s="694">
        <f>SUM('- 26 -'!H48+'- 26 -'!H49+'- 26 -'!H50+'- 26 -'!H51+'- 26 -'!H52+'- 26 -'!H53+'- 28 -'!H5+'- 28 -'!H6+'- 28 -'!H7+'- 28 -'!H8+'- 28 -'!H9+'- 28 -'!H10+'- 28 -'!H11+'- 28 -'!H12+'- 28 -'!H13+'- 28 -'!H14+'- 28 -'!H15+'- 28 -'!H16+'- 28 -'!H17+'- 28 -'!H18+'- 28 -'!H19+'- 28 -'!H20+'- 28 -'!H21+'- 28 -'!H22+'- 28 -'!H23+'- 28 -'!H24+'- 28 -'!H25+'- 28 -'!H26+'- 28 -'!H27+'- 28 -'!H28)</f>
        <v>2743</v>
      </c>
      <c r="I30" s="694">
        <f>SUM('- 26 -'!I48+'- 26 -'!I49+'- 26 -'!I50+'- 26 -'!I51+'- 26 -'!I52+'- 26 -'!I53+'- 28 -'!I5+'- 28 -'!I6+'- 28 -'!I7+'- 28 -'!I8+'- 28 -'!I9+'- 28 -'!I10+'- 28 -'!I11+'- 28 -'!I12+'- 28 -'!I13+'- 28 -'!I14+'- 28 -'!I15+'- 28 -'!I16+'- 28 -'!I17+'- 28 -'!I18+'- 28 -'!I19+'- 28 -'!I20+'- 28 -'!I21+'- 28 -'!I22+'- 28 -'!I23+'- 28 -'!I24+'- 28 -'!I25+'- 28 -'!I26+'- 28 -'!I27+'- 28 -'!I28)</f>
        <v>3001</v>
      </c>
      <c r="J30" s="694">
        <f>SUM('- 26 -'!J48+'- 26 -'!J49+'- 26 -'!J50+'- 26 -'!J51+'- 26 -'!J52+'- 26 -'!J53+'- 28 -'!J5+'- 28 -'!J6+'- 28 -'!J7+'- 28 -'!J8+'- 28 -'!J9+'- 28 -'!J10+'- 28 -'!J11+'- 28 -'!J12+'- 28 -'!J13+'- 28 -'!J14+'- 28 -'!J15+'- 28 -'!J16+'- 28 -'!J17+'- 28 -'!J18+'- 28 -'!J19+'- 28 -'!J20+'- 28 -'!J21+'- 28 -'!J22+'- 28 -'!J23+'- 28 -'!J24+'- 28 -'!J25+'- 28 -'!J26+'- 28 -'!J27+'- 28 -'!J28)</f>
        <v>3523</v>
      </c>
      <c r="K30" s="694">
        <f>SUM('- 26 -'!K48+'- 26 -'!K49+'- 26 -'!K50+'- 26 -'!K51+'- 26 -'!K52+'- 26 -'!K53+'- 28 -'!K5+'- 28 -'!K6+'- 28 -'!K7+'- 28 -'!K8+'- 28 -'!K9+'- 28 -'!K10+'- 28 -'!K11+'- 28 -'!K12+'- 28 -'!K13+'- 28 -'!K14+'- 28 -'!K15+'- 28 -'!K16+'- 28 -'!K17+'- 28 -'!K18+'- 28 -'!K19+'- 28 -'!K20+'- 28 -'!K21+'- 28 -'!K22+'- 28 -'!K23+'- 28 -'!K24+'- 28 -'!K25+'- 28 -'!K26+'- 28 -'!K27+'- 28 -'!K28)</f>
        <v>4174</v>
      </c>
      <c r="L30" s="694">
        <f>SUM('- 26 -'!L48+'- 26 -'!L49+'- 26 -'!L50+'- 26 -'!L51+'- 26 -'!L52+'- 26 -'!L53+'- 28 -'!L5+'- 28 -'!L6+'- 28 -'!L7+'- 28 -'!L8+'- 28 -'!L9+'- 28 -'!L10+'- 28 -'!L11+'- 28 -'!L12+'- 28 -'!L13+'- 28 -'!L14+'- 28 -'!L15+'- 28 -'!L16+'- 28 -'!L17+'- 28 -'!L18+'- 28 -'!L19+'- 28 -'!L20+'- 28 -'!L21+'- 28 -'!L22+'- 28 -'!L23+'- 28 -'!L24+'- 28 -'!L25+'- 28 -'!L26+'- 28 -'!L27+'- 28 -'!L28)</f>
        <v>4842</v>
      </c>
      <c r="M30" s="694">
        <f>SUM('- 26 -'!M48+'- 26 -'!M49+'- 26 -'!M50+'- 26 -'!M51+'- 26 -'!M52+'- 26 -'!M53+'- 28 -'!M5+'- 28 -'!M6+'- 28 -'!M7+'- 28 -'!M8+'- 28 -'!M9+'- 28 -'!M10+'- 28 -'!M11+'- 28 -'!M12+'- 28 -'!M13+'- 28 -'!M14+'- 28 -'!M15+'- 28 -'!M16+'- 28 -'!M17+'- 28 -'!M18+'- 28 -'!M19+'- 28 -'!M20+'- 28 -'!M21+'- 28 -'!M22+'- 28 -'!M23+'- 28 -'!M24+'- 28 -'!M25+'- 28 -'!M26+'- 28 -'!M27+'- 28 -'!M28)</f>
        <v>5385</v>
      </c>
      <c r="N30" s="694">
        <f>SUM('- 26 -'!N48+'- 26 -'!N49+'- 26 -'!N50+'- 26 -'!N51+'- 26 -'!N52+'- 26 -'!N53+'- 28 -'!N5+'- 28 -'!N6+'- 28 -'!N7+'- 28 -'!N8+'- 28 -'!N9+'- 28 -'!N10+'- 28 -'!N11+'- 28 -'!N12+'- 28 -'!N13+'- 28 -'!N14+'- 28 -'!N15+'- 28 -'!N16+'- 28 -'!N17+'- 28 -'!N18+'- 28 -'!N19+'- 28 -'!N20+'- 28 -'!N21+'- 28 -'!N22+'- 28 -'!N23+'- 28 -'!N24+'- 28 -'!N25+'- 28 -'!N26+'- 28 -'!N27+'- 28 -'!N28)</f>
        <v>4701</v>
      </c>
      <c r="O30" s="694">
        <f>SUM('- 26 -'!O48+'- 26 -'!O49+'- 26 -'!O50+'- 26 -'!O51+'- 26 -'!O52+'- 26 -'!O53+'- 28 -'!O5+'- 28 -'!O6+'- 28 -'!O7+'- 28 -'!O8+'- 28 -'!O9+'- 28 -'!O10+'- 28 -'!O11+'- 28 -'!O12+'- 28 -'!O13+'- 28 -'!O14+'- 28 -'!O15+'- 28 -'!O16+'- 28 -'!O17+'- 28 -'!O18+'- 28 -'!O19+'- 28 -'!O20+'- 28 -'!O21+'- 28 -'!O22+'- 28 -'!O23+'- 28 -'!O24+'- 28 -'!O25+'- 28 -'!O26+'- 28 -'!O27+'- 28 -'!O28)</f>
        <v>3804</v>
      </c>
    </row>
    <row r="31" spans="1:15" ht="12.75" customHeight="1">
      <c r="A31" s="79"/>
      <c r="B31" s="181"/>
      <c r="C31" s="308"/>
      <c r="D31" s="308"/>
      <c r="E31" s="308"/>
      <c r="F31" s="308"/>
      <c r="G31" s="308"/>
      <c r="H31" s="308"/>
      <c r="I31" s="308"/>
      <c r="J31" s="308"/>
      <c r="K31" s="308"/>
      <c r="L31" s="308"/>
      <c r="M31" s="308"/>
      <c r="N31" s="308"/>
      <c r="O31" s="308"/>
    </row>
    <row r="32" spans="1:15" ht="14.25" customHeight="1">
      <c r="A32" s="79" t="s">
        <v>251</v>
      </c>
      <c r="B32" s="181"/>
      <c r="C32" s="486">
        <v>6</v>
      </c>
      <c r="D32" s="486">
        <v>23</v>
      </c>
      <c r="E32" s="486">
        <v>20</v>
      </c>
      <c r="F32" s="486">
        <v>26</v>
      </c>
      <c r="G32" s="486">
        <v>28</v>
      </c>
      <c r="H32" s="486">
        <v>9</v>
      </c>
      <c r="I32" s="486">
        <v>16</v>
      </c>
      <c r="J32" s="486">
        <v>16</v>
      </c>
      <c r="K32" s="486">
        <v>30</v>
      </c>
      <c r="L32" s="486">
        <v>32</v>
      </c>
      <c r="M32" s="486">
        <v>34</v>
      </c>
      <c r="N32" s="486">
        <v>37</v>
      </c>
      <c r="O32" s="486">
        <v>22</v>
      </c>
    </row>
    <row r="33" spans="1:16" ht="14.25" customHeight="1">
      <c r="A33" s="79" t="s">
        <v>255</v>
      </c>
      <c r="B33" s="181"/>
      <c r="C33" s="486">
        <v>56</v>
      </c>
      <c r="D33" s="486">
        <v>76</v>
      </c>
      <c r="E33" s="486">
        <v>78</v>
      </c>
      <c r="F33" s="486">
        <v>91</v>
      </c>
      <c r="G33" s="486">
        <v>111</v>
      </c>
      <c r="H33" s="486">
        <v>71</v>
      </c>
      <c r="I33" s="486">
        <v>82</v>
      </c>
      <c r="J33" s="486">
        <v>100</v>
      </c>
      <c r="K33" s="486">
        <v>111</v>
      </c>
      <c r="L33" s="486">
        <v>138</v>
      </c>
      <c r="M33" s="486">
        <v>191</v>
      </c>
      <c r="N33" s="486">
        <v>201</v>
      </c>
      <c r="O33" s="486">
        <v>134</v>
      </c>
    </row>
    <row r="34" spans="1:16" ht="14.25" customHeight="1">
      <c r="A34" s="79" t="s">
        <v>259</v>
      </c>
      <c r="B34" s="181"/>
      <c r="C34" s="486">
        <v>130</v>
      </c>
      <c r="D34" s="486">
        <v>203</v>
      </c>
      <c r="E34" s="486">
        <v>246</v>
      </c>
      <c r="F34" s="486">
        <v>242</v>
      </c>
      <c r="G34" s="486">
        <v>249</v>
      </c>
      <c r="H34" s="486">
        <v>182</v>
      </c>
      <c r="I34" s="486">
        <v>196</v>
      </c>
      <c r="J34" s="486">
        <v>242</v>
      </c>
      <c r="K34" s="486">
        <v>342</v>
      </c>
      <c r="L34" s="486">
        <v>433</v>
      </c>
      <c r="M34" s="486">
        <v>515</v>
      </c>
      <c r="N34" s="486">
        <v>385</v>
      </c>
      <c r="O34" s="486">
        <v>304</v>
      </c>
    </row>
    <row r="35" spans="1:16" ht="14.25" customHeight="1">
      <c r="A35" s="79" t="s">
        <v>263</v>
      </c>
      <c r="B35" s="181"/>
      <c r="C35" s="486">
        <v>30</v>
      </c>
      <c r="D35" s="486">
        <v>44</v>
      </c>
      <c r="E35" s="486">
        <v>56</v>
      </c>
      <c r="F35" s="486">
        <v>61</v>
      </c>
      <c r="G35" s="486">
        <v>43</v>
      </c>
      <c r="H35" s="486">
        <v>47</v>
      </c>
      <c r="I35" s="486">
        <v>44</v>
      </c>
      <c r="J35" s="486">
        <v>50</v>
      </c>
      <c r="K35" s="486">
        <v>65</v>
      </c>
      <c r="L35" s="486">
        <v>88</v>
      </c>
      <c r="M35" s="486">
        <v>90</v>
      </c>
      <c r="N35" s="486">
        <v>83</v>
      </c>
      <c r="O35" s="486">
        <v>64</v>
      </c>
    </row>
    <row r="36" spans="1:16" ht="9.75" customHeight="1">
      <c r="A36" s="79"/>
      <c r="B36" s="181"/>
      <c r="C36" s="308"/>
      <c r="D36" s="308"/>
      <c r="E36" s="308"/>
      <c r="F36" s="308"/>
      <c r="G36" s="308"/>
      <c r="H36" s="308"/>
      <c r="I36" s="308"/>
      <c r="J36" s="308"/>
      <c r="K36" s="308"/>
      <c r="L36" s="308"/>
      <c r="M36" s="308"/>
      <c r="N36" s="308"/>
      <c r="O36" s="308"/>
    </row>
    <row r="37" spans="1:16" s="32" customFormat="1" ht="14.25" customHeight="1">
      <c r="A37" s="691" t="s">
        <v>572</v>
      </c>
      <c r="B37" s="181"/>
      <c r="C37" s="694">
        <f>SUM(C32:C36)</f>
        <v>222</v>
      </c>
      <c r="D37" s="694">
        <f t="shared" ref="D37:O37" si="0">SUM(D32:D36)</f>
        <v>346</v>
      </c>
      <c r="E37" s="694">
        <f t="shared" si="0"/>
        <v>400</v>
      </c>
      <c r="F37" s="694">
        <f t="shared" si="0"/>
        <v>420</v>
      </c>
      <c r="G37" s="694">
        <f t="shared" si="0"/>
        <v>431</v>
      </c>
      <c r="H37" s="694">
        <f t="shared" si="0"/>
        <v>309</v>
      </c>
      <c r="I37" s="694">
        <f t="shared" si="0"/>
        <v>338</v>
      </c>
      <c r="J37" s="694">
        <f t="shared" si="0"/>
        <v>408</v>
      </c>
      <c r="K37" s="694">
        <f t="shared" si="0"/>
        <v>548</v>
      </c>
      <c r="L37" s="694">
        <f t="shared" si="0"/>
        <v>691</v>
      </c>
      <c r="M37" s="694">
        <f t="shared" si="0"/>
        <v>830</v>
      </c>
      <c r="N37" s="694">
        <f t="shared" si="0"/>
        <v>706</v>
      </c>
      <c r="O37" s="694">
        <f t="shared" si="0"/>
        <v>524</v>
      </c>
    </row>
    <row r="38" spans="1:16" ht="12" customHeight="1">
      <c r="A38" s="79"/>
      <c r="B38" s="181"/>
      <c r="C38" s="308"/>
      <c r="D38" s="308"/>
      <c r="E38" s="308"/>
      <c r="F38" s="308"/>
      <c r="G38" s="308"/>
      <c r="H38" s="308"/>
      <c r="I38" s="308"/>
      <c r="J38" s="308"/>
      <c r="K38" s="308"/>
      <c r="L38" s="308"/>
      <c r="M38" s="308"/>
      <c r="N38" s="308"/>
      <c r="O38" s="308"/>
    </row>
    <row r="39" spans="1:16" ht="14.25" customHeight="1">
      <c r="A39" s="79" t="s">
        <v>442</v>
      </c>
      <c r="B39" s="181"/>
      <c r="C39" s="486">
        <v>76</v>
      </c>
      <c r="D39" s="486">
        <v>92</v>
      </c>
      <c r="E39" s="486">
        <v>94</v>
      </c>
      <c r="F39" s="486">
        <v>75</v>
      </c>
      <c r="G39" s="486">
        <v>68</v>
      </c>
      <c r="H39" s="486">
        <v>50</v>
      </c>
      <c r="I39" s="486">
        <v>72</v>
      </c>
      <c r="J39" s="486">
        <v>137</v>
      </c>
      <c r="K39" s="486">
        <v>177</v>
      </c>
      <c r="L39" s="486">
        <v>190</v>
      </c>
      <c r="M39" s="486">
        <v>244</v>
      </c>
      <c r="N39" s="486">
        <v>248</v>
      </c>
      <c r="O39" s="486">
        <v>216</v>
      </c>
    </row>
    <row r="40" spans="1:16" ht="9.75" customHeight="1">
      <c r="A40" s="79"/>
      <c r="B40" s="181"/>
      <c r="C40" s="360"/>
      <c r="D40" s="360"/>
      <c r="E40" s="360"/>
      <c r="F40" s="360"/>
      <c r="G40" s="360"/>
      <c r="H40" s="360"/>
      <c r="I40" s="360"/>
      <c r="J40" s="360"/>
      <c r="K40" s="360"/>
      <c r="L40" s="360"/>
      <c r="M40" s="360"/>
      <c r="N40" s="360"/>
      <c r="O40" s="360"/>
    </row>
    <row r="41" spans="1:16" s="32" customFormat="1" ht="14.25" customHeight="1">
      <c r="A41" s="698" t="s">
        <v>491</v>
      </c>
      <c r="B41" s="692"/>
      <c r="C41" s="694">
        <f>SUM(C39)</f>
        <v>76</v>
      </c>
      <c r="D41" s="694">
        <f t="shared" ref="D41:O41" si="1">SUM(D39)</f>
        <v>92</v>
      </c>
      <c r="E41" s="694">
        <f t="shared" si="1"/>
        <v>94</v>
      </c>
      <c r="F41" s="694">
        <f t="shared" si="1"/>
        <v>75</v>
      </c>
      <c r="G41" s="694">
        <f t="shared" si="1"/>
        <v>68</v>
      </c>
      <c r="H41" s="694">
        <f t="shared" si="1"/>
        <v>50</v>
      </c>
      <c r="I41" s="694">
        <f t="shared" si="1"/>
        <v>72</v>
      </c>
      <c r="J41" s="694">
        <f t="shared" si="1"/>
        <v>137</v>
      </c>
      <c r="K41" s="694">
        <f t="shared" si="1"/>
        <v>177</v>
      </c>
      <c r="L41" s="694">
        <f t="shared" si="1"/>
        <v>190</v>
      </c>
      <c r="M41" s="694">
        <f t="shared" si="1"/>
        <v>244</v>
      </c>
      <c r="N41" s="694">
        <f t="shared" si="1"/>
        <v>248</v>
      </c>
      <c r="O41" s="694">
        <f t="shared" si="1"/>
        <v>216</v>
      </c>
    </row>
    <row r="42" spans="1:16" ht="12.75" customHeight="1">
      <c r="A42" s="34"/>
      <c r="B42" s="181"/>
      <c r="C42" s="352"/>
      <c r="D42" s="352"/>
      <c r="E42" s="352"/>
      <c r="F42" s="352"/>
      <c r="G42" s="352"/>
      <c r="H42" s="352"/>
      <c r="I42" s="352"/>
      <c r="J42" s="352"/>
      <c r="K42" s="352"/>
      <c r="L42" s="352"/>
      <c r="M42" s="352"/>
      <c r="N42" s="352"/>
      <c r="O42" s="352"/>
    </row>
    <row r="43" spans="1:16" ht="14.25" customHeight="1">
      <c r="A43" s="504" t="s">
        <v>253</v>
      </c>
      <c r="B43" s="505"/>
      <c r="C43" s="486">
        <v>107</v>
      </c>
      <c r="D43" s="486">
        <v>73</v>
      </c>
      <c r="E43" s="486">
        <v>69</v>
      </c>
      <c r="F43" s="486">
        <v>102</v>
      </c>
      <c r="G43" s="486">
        <v>136</v>
      </c>
      <c r="H43" s="486">
        <v>121</v>
      </c>
      <c r="I43" s="486">
        <v>172</v>
      </c>
      <c r="J43" s="486">
        <v>163</v>
      </c>
      <c r="K43" s="486">
        <v>183</v>
      </c>
      <c r="L43" s="486">
        <v>272</v>
      </c>
      <c r="M43" s="486">
        <v>353</v>
      </c>
      <c r="N43" s="486">
        <v>395</v>
      </c>
      <c r="O43" s="486">
        <v>305</v>
      </c>
      <c r="P43" s="35"/>
    </row>
    <row r="44" spans="1:16" ht="9.75" customHeight="1">
      <c r="A44" s="506"/>
      <c r="B44" s="505"/>
      <c r="C44" s="352"/>
      <c r="D44" s="352"/>
      <c r="E44" s="352"/>
      <c r="F44" s="352"/>
      <c r="G44" s="352"/>
      <c r="H44" s="352"/>
      <c r="I44" s="352"/>
      <c r="J44" s="352"/>
      <c r="K44" s="352"/>
      <c r="L44" s="352"/>
      <c r="M44" s="352"/>
      <c r="N44" s="352"/>
      <c r="O44" s="352"/>
    </row>
    <row r="45" spans="1:16" s="32" customFormat="1" ht="14.25" customHeight="1">
      <c r="A45" s="699" t="s">
        <v>492</v>
      </c>
      <c r="B45" s="700"/>
      <c r="C45" s="694">
        <f>SUM(C43)</f>
        <v>107</v>
      </c>
      <c r="D45" s="694">
        <f t="shared" ref="D45:O45" si="2">SUM(D43)</f>
        <v>73</v>
      </c>
      <c r="E45" s="694">
        <f t="shared" si="2"/>
        <v>69</v>
      </c>
      <c r="F45" s="694">
        <f t="shared" si="2"/>
        <v>102</v>
      </c>
      <c r="G45" s="694">
        <f t="shared" si="2"/>
        <v>136</v>
      </c>
      <c r="H45" s="694">
        <f t="shared" si="2"/>
        <v>121</v>
      </c>
      <c r="I45" s="694">
        <f t="shared" si="2"/>
        <v>172</v>
      </c>
      <c r="J45" s="694">
        <f t="shared" si="2"/>
        <v>163</v>
      </c>
      <c r="K45" s="694">
        <f t="shared" si="2"/>
        <v>183</v>
      </c>
      <c r="L45" s="694">
        <f t="shared" si="2"/>
        <v>272</v>
      </c>
      <c r="M45" s="694">
        <f t="shared" si="2"/>
        <v>353</v>
      </c>
      <c r="N45" s="694">
        <f t="shared" si="2"/>
        <v>395</v>
      </c>
      <c r="O45" s="694">
        <f t="shared" si="2"/>
        <v>305</v>
      </c>
    </row>
    <row r="46" spans="1:16" ht="12.75" customHeight="1">
      <c r="A46" s="506"/>
      <c r="B46" s="505"/>
      <c r="C46" s="352"/>
      <c r="D46" s="352"/>
      <c r="E46" s="352"/>
      <c r="F46" s="352"/>
      <c r="G46" s="352"/>
      <c r="H46" s="352"/>
      <c r="I46" s="352"/>
      <c r="J46" s="352"/>
      <c r="K46" s="352"/>
      <c r="L46" s="352"/>
      <c r="M46" s="352"/>
      <c r="N46" s="352"/>
      <c r="O46" s="352"/>
    </row>
    <row r="47" spans="1:16" s="32" customFormat="1" ht="14.25" customHeight="1" thickBot="1">
      <c r="A47" s="701" t="s">
        <v>573</v>
      </c>
      <c r="B47" s="702"/>
      <c r="C47" s="703">
        <f>SUM('- 24 -'!C46+'- 26 -'!C18+'- 26 -'!C46+'- 28 -'!C30+'- 28 -'!C37+'- 28 -'!C41+'- 28 -'!C45)</f>
        <v>8332</v>
      </c>
      <c r="D47" s="703">
        <f>SUM('- 24 -'!D46+'- 26 -'!D18+'- 26 -'!D46+'- 28 -'!D30+'- 28 -'!D37+'- 28 -'!D41+'- 28 -'!D45)</f>
        <v>10388</v>
      </c>
      <c r="E47" s="703">
        <f>SUM('- 24 -'!E46+'- 26 -'!E18+'- 26 -'!E46+'- 28 -'!E30+'- 28 -'!E37+'- 28 -'!E41+'- 28 -'!E45)</f>
        <v>11384</v>
      </c>
      <c r="F47" s="703">
        <f>SUM('- 24 -'!F46+'- 26 -'!F18+'- 26 -'!F46+'- 28 -'!F30+'- 28 -'!F37+'- 28 -'!F41+'- 28 -'!F45)</f>
        <v>11563</v>
      </c>
      <c r="G47" s="703">
        <f>SUM('- 24 -'!G46+'- 26 -'!G18+'- 26 -'!G46+'- 28 -'!G30+'- 28 -'!G37+'- 28 -'!G41+'- 28 -'!G45)</f>
        <v>11451</v>
      </c>
      <c r="H47" s="703">
        <f>SUM('- 24 -'!H46+'- 26 -'!H18+'- 26 -'!H46+'- 28 -'!H30+'- 28 -'!H37+'- 28 -'!H41+'- 28 -'!H45)</f>
        <v>10900</v>
      </c>
      <c r="I47" s="703">
        <f>SUM('- 24 -'!I46+'- 26 -'!I18+'- 26 -'!I46+'- 28 -'!I30+'- 28 -'!I37+'- 28 -'!I41+'- 28 -'!I45)</f>
        <v>11694</v>
      </c>
      <c r="J47" s="703">
        <f>SUM('- 24 -'!J46+'- 26 -'!J18+'- 26 -'!J46+'- 28 -'!J30+'- 28 -'!J37+'- 28 -'!J41+'- 28 -'!J45)</f>
        <v>13459</v>
      </c>
      <c r="K47" s="703">
        <f>SUM('- 24 -'!K46+'- 26 -'!K18+'- 26 -'!K46+'- 28 -'!K30+'- 28 -'!K37+'- 28 -'!K41+'- 28 -'!K45)</f>
        <v>16248</v>
      </c>
      <c r="L47" s="703">
        <f>SUM('- 24 -'!L46+'- 26 -'!L18+'- 26 -'!L46+'- 28 -'!L30+'- 28 -'!L37+'- 28 -'!L41+'- 28 -'!L45)</f>
        <v>19000</v>
      </c>
      <c r="M47" s="703">
        <f>SUM('- 24 -'!M46+'- 26 -'!M18+'- 26 -'!M46+'- 28 -'!M30+'- 28 -'!M37+'- 28 -'!M41+'- 28 -'!M45)</f>
        <v>21794</v>
      </c>
      <c r="N47" s="703">
        <f>SUM('- 24 -'!N46+'- 26 -'!N18+'- 26 -'!N46+'- 28 -'!N30+'- 28 -'!N37+'- 28 -'!N41+'- 28 -'!N45)</f>
        <v>19294</v>
      </c>
      <c r="O47" s="703">
        <f>SUM('- 24 -'!O46+'- 26 -'!O18+'- 26 -'!O46+'- 28 -'!O30+'- 28 -'!O37+'- 28 -'!O41+'- 28 -'!O45)</f>
        <v>15402</v>
      </c>
    </row>
    <row r="48" spans="1:16" ht="12.75" thickTop="1">
      <c r="C48" s="599"/>
      <c r="D48" s="599"/>
      <c r="E48" s="599"/>
      <c r="F48" s="599"/>
      <c r="G48" s="599"/>
      <c r="H48" s="599"/>
      <c r="I48" s="599"/>
      <c r="J48" s="599"/>
      <c r="K48" s="599"/>
      <c r="L48" s="599"/>
      <c r="M48" s="599"/>
      <c r="N48" s="599"/>
      <c r="O48" s="599"/>
    </row>
  </sheetData>
  <mergeCells count="2">
    <mergeCell ref="A3:B4"/>
    <mergeCell ref="C3:O3"/>
  </mergeCells>
  <phoneticPr fontId="23"/>
  <printOptions horizontalCentered="1"/>
  <pageMargins left="0.23622047244094491" right="0.23622047244094491" top="0.59055118110236227" bottom="0.70866141732283472"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56"/>
  <sheetViews>
    <sheetView zoomScale="55" zoomScaleNormal="55" workbookViewId="0"/>
  </sheetViews>
  <sheetFormatPr defaultColWidth="8" defaultRowHeight="12"/>
  <cols>
    <col min="1" max="1" width="7.25" style="31" customWidth="1"/>
    <col min="2" max="3" width="7.125" style="31" bestFit="1" customWidth="1"/>
    <col min="4" max="9" width="6.5" style="31" customWidth="1"/>
    <col min="10" max="10" width="7.375" style="31" customWidth="1"/>
    <col min="11" max="13" width="7.25" style="31" customWidth="1"/>
    <col min="14" max="16" width="6.125" style="31" customWidth="1"/>
    <col min="17" max="16384" width="8" style="31"/>
  </cols>
  <sheetData>
    <row r="1" spans="1:13" ht="26.25" customHeight="1">
      <c r="A1" s="77"/>
    </row>
    <row r="2" spans="1:13" ht="13.5" customHeight="1" thickBot="1">
      <c r="A2" s="35"/>
      <c r="B2" s="35"/>
      <c r="C2" s="35"/>
      <c r="D2" s="35"/>
      <c r="E2" s="35"/>
      <c r="F2" s="35"/>
      <c r="G2" s="35"/>
      <c r="H2" s="35"/>
      <c r="I2" s="35"/>
      <c r="J2" s="1067" t="s">
        <v>876</v>
      </c>
      <c r="K2" s="1067"/>
      <c r="L2" s="1067"/>
      <c r="M2" s="1067"/>
    </row>
    <row r="3" spans="1:13" ht="18.75" customHeight="1" thickTop="1">
      <c r="A3" s="1082"/>
      <c r="B3" s="1082"/>
      <c r="C3" s="1082"/>
      <c r="D3" s="1082"/>
      <c r="E3" s="1082"/>
      <c r="F3" s="1082"/>
      <c r="G3" s="1082"/>
      <c r="H3" s="1082"/>
      <c r="I3" s="1083"/>
      <c r="J3" s="1079" t="s">
        <v>435</v>
      </c>
      <c r="K3" s="1076" t="s">
        <v>447</v>
      </c>
      <c r="L3" s="1076"/>
      <c r="M3" s="1077"/>
    </row>
    <row r="4" spans="1:13" ht="23.25" customHeight="1">
      <c r="A4" s="187" t="s">
        <v>430</v>
      </c>
      <c r="B4" s="187" t="s">
        <v>431</v>
      </c>
      <c r="C4" s="187" t="s">
        <v>432</v>
      </c>
      <c r="D4" s="187" t="s">
        <v>433</v>
      </c>
      <c r="E4" s="187" t="s">
        <v>434</v>
      </c>
      <c r="F4" s="187" t="s">
        <v>436</v>
      </c>
      <c r="G4" s="187" t="s">
        <v>437</v>
      </c>
      <c r="H4" s="187" t="s">
        <v>438</v>
      </c>
      <c r="I4" s="187" t="s">
        <v>439</v>
      </c>
      <c r="J4" s="1081"/>
      <c r="K4" s="230" t="s">
        <v>440</v>
      </c>
      <c r="L4" s="230" t="s">
        <v>441</v>
      </c>
      <c r="M4" s="231" t="s">
        <v>459</v>
      </c>
    </row>
    <row r="5" spans="1:13" ht="14.25" customHeight="1">
      <c r="A5" s="486">
        <v>26</v>
      </c>
      <c r="B5" s="486">
        <v>38</v>
      </c>
      <c r="C5" s="486">
        <v>29</v>
      </c>
      <c r="D5" s="486">
        <v>34</v>
      </c>
      <c r="E5" s="486">
        <v>29</v>
      </c>
      <c r="F5" s="486">
        <v>28</v>
      </c>
      <c r="G5" s="486">
        <v>6</v>
      </c>
      <c r="H5" s="486">
        <v>1</v>
      </c>
      <c r="I5" s="486">
        <v>0</v>
      </c>
      <c r="J5" s="392">
        <f>SUM(K5:M5)</f>
        <v>808</v>
      </c>
      <c r="K5" s="383">
        <f>SUM('- 28 -'!C5:E5)</f>
        <v>119</v>
      </c>
      <c r="L5" s="383">
        <f>SUM('- 28 -'!F5:O5)</f>
        <v>498</v>
      </c>
      <c r="M5" s="383">
        <f>SUM(A5:I5)</f>
        <v>191</v>
      </c>
    </row>
    <row r="6" spans="1:13" ht="14.25" customHeight="1">
      <c r="A6" s="486">
        <v>42</v>
      </c>
      <c r="B6" s="486">
        <v>60</v>
      </c>
      <c r="C6" s="486">
        <v>50</v>
      </c>
      <c r="D6" s="486">
        <v>32</v>
      </c>
      <c r="E6" s="486">
        <v>20</v>
      </c>
      <c r="F6" s="486">
        <v>11</v>
      </c>
      <c r="G6" s="486">
        <v>3</v>
      </c>
      <c r="H6" s="486">
        <v>2</v>
      </c>
      <c r="I6" s="486">
        <v>0</v>
      </c>
      <c r="J6" s="308">
        <f t="shared" ref="J6:J28" si="0">SUM(K6:M6)</f>
        <v>1219</v>
      </c>
      <c r="K6" s="309">
        <f>SUM('- 28 -'!C6:E6)</f>
        <v>180</v>
      </c>
      <c r="L6" s="309">
        <f>SUM('- 28 -'!F6:O6)</f>
        <v>819</v>
      </c>
      <c r="M6" s="309">
        <f t="shared" ref="M6:M28" si="1">SUM(A6:I6)</f>
        <v>220</v>
      </c>
    </row>
    <row r="7" spans="1:13" ht="14.25" customHeight="1">
      <c r="A7" s="486">
        <v>76</v>
      </c>
      <c r="B7" s="486">
        <v>93</v>
      </c>
      <c r="C7" s="486">
        <v>82</v>
      </c>
      <c r="D7" s="486">
        <v>50</v>
      </c>
      <c r="E7" s="486">
        <v>40</v>
      </c>
      <c r="F7" s="486">
        <v>23</v>
      </c>
      <c r="G7" s="486">
        <v>11</v>
      </c>
      <c r="H7" s="486">
        <v>2</v>
      </c>
      <c r="I7" s="486">
        <v>0</v>
      </c>
      <c r="J7" s="308">
        <f t="shared" si="0"/>
        <v>1814</v>
      </c>
      <c r="K7" s="309">
        <f>SUM('- 28 -'!C7:E7)</f>
        <v>216</v>
      </c>
      <c r="L7" s="309">
        <f>SUM('- 28 -'!F7:O7)</f>
        <v>1221</v>
      </c>
      <c r="M7" s="309">
        <f t="shared" si="1"/>
        <v>377</v>
      </c>
    </row>
    <row r="8" spans="1:13" ht="14.25" customHeight="1">
      <c r="A8" s="486">
        <v>201</v>
      </c>
      <c r="B8" s="486">
        <v>234</v>
      </c>
      <c r="C8" s="486">
        <v>216</v>
      </c>
      <c r="D8" s="486">
        <v>164</v>
      </c>
      <c r="E8" s="486">
        <v>97</v>
      </c>
      <c r="F8" s="486">
        <v>48</v>
      </c>
      <c r="G8" s="486">
        <v>15</v>
      </c>
      <c r="H8" s="486">
        <v>4</v>
      </c>
      <c r="I8" s="486">
        <v>0</v>
      </c>
      <c r="J8" s="308">
        <f t="shared" si="0"/>
        <v>4726</v>
      </c>
      <c r="K8" s="309">
        <f>SUM('- 28 -'!C8:E8)</f>
        <v>645</v>
      </c>
      <c r="L8" s="309">
        <f>SUM('- 28 -'!F8:O8)</f>
        <v>3102</v>
      </c>
      <c r="M8" s="309">
        <f t="shared" si="1"/>
        <v>979</v>
      </c>
    </row>
    <row r="9" spans="1:13" ht="14.25" customHeight="1">
      <c r="A9" s="486">
        <v>100</v>
      </c>
      <c r="B9" s="486">
        <v>84</v>
      </c>
      <c r="C9" s="486">
        <v>136</v>
      </c>
      <c r="D9" s="486">
        <v>96</v>
      </c>
      <c r="E9" s="486">
        <v>64</v>
      </c>
      <c r="F9" s="486">
        <v>25</v>
      </c>
      <c r="G9" s="486">
        <v>10</v>
      </c>
      <c r="H9" s="486">
        <v>1</v>
      </c>
      <c r="I9" s="486">
        <v>0</v>
      </c>
      <c r="J9" s="308">
        <f t="shared" si="0"/>
        <v>2041</v>
      </c>
      <c r="K9" s="309">
        <f>SUM('- 28 -'!C9:E9)</f>
        <v>326</v>
      </c>
      <c r="L9" s="309">
        <f>SUM('- 28 -'!F9:O9)</f>
        <v>1199</v>
      </c>
      <c r="M9" s="309">
        <f t="shared" si="1"/>
        <v>516</v>
      </c>
    </row>
    <row r="10" spans="1:13" ht="14.25" customHeight="1">
      <c r="A10" s="486">
        <v>107</v>
      </c>
      <c r="B10" s="486">
        <v>104</v>
      </c>
      <c r="C10" s="486">
        <v>148</v>
      </c>
      <c r="D10" s="486">
        <v>88</v>
      </c>
      <c r="E10" s="486">
        <v>63</v>
      </c>
      <c r="F10" s="486">
        <v>32</v>
      </c>
      <c r="G10" s="486">
        <v>5</v>
      </c>
      <c r="H10" s="486">
        <v>1</v>
      </c>
      <c r="I10" s="486">
        <v>0</v>
      </c>
      <c r="J10" s="308">
        <f t="shared" si="0"/>
        <v>2181</v>
      </c>
      <c r="K10" s="309">
        <f>SUM('- 28 -'!C10:E10)</f>
        <v>338</v>
      </c>
      <c r="L10" s="309">
        <f>SUM('- 28 -'!F10:O10)</f>
        <v>1295</v>
      </c>
      <c r="M10" s="309">
        <f t="shared" si="1"/>
        <v>548</v>
      </c>
    </row>
    <row r="11" spans="1:13" ht="14.25" customHeight="1">
      <c r="A11" s="486">
        <v>95</v>
      </c>
      <c r="B11" s="486">
        <v>112</v>
      </c>
      <c r="C11" s="486">
        <v>103</v>
      </c>
      <c r="D11" s="486">
        <v>84</v>
      </c>
      <c r="E11" s="486">
        <v>70</v>
      </c>
      <c r="F11" s="486">
        <v>24</v>
      </c>
      <c r="G11" s="486">
        <v>6</v>
      </c>
      <c r="H11" s="486">
        <v>1</v>
      </c>
      <c r="I11" s="486">
        <v>0</v>
      </c>
      <c r="J11" s="308">
        <f t="shared" si="0"/>
        <v>1984</v>
      </c>
      <c r="K11" s="309">
        <f>SUM('- 28 -'!C11:E11)</f>
        <v>251</v>
      </c>
      <c r="L11" s="309">
        <f>SUM('- 28 -'!F11:O11)</f>
        <v>1238</v>
      </c>
      <c r="M11" s="309">
        <f t="shared" si="1"/>
        <v>495</v>
      </c>
    </row>
    <row r="12" spans="1:13" ht="14.25" customHeight="1">
      <c r="A12" s="486">
        <v>187</v>
      </c>
      <c r="B12" s="486">
        <v>173</v>
      </c>
      <c r="C12" s="486">
        <v>180</v>
      </c>
      <c r="D12" s="486">
        <v>142</v>
      </c>
      <c r="E12" s="486">
        <v>99</v>
      </c>
      <c r="F12" s="486">
        <v>57</v>
      </c>
      <c r="G12" s="486">
        <v>22</v>
      </c>
      <c r="H12" s="486">
        <v>1</v>
      </c>
      <c r="I12" s="486">
        <v>0</v>
      </c>
      <c r="J12" s="308">
        <f t="shared" si="0"/>
        <v>3267</v>
      </c>
      <c r="K12" s="309">
        <f>SUM('- 28 -'!C12:E12)</f>
        <v>453</v>
      </c>
      <c r="L12" s="309">
        <f>SUM('- 28 -'!F12:O12)</f>
        <v>1953</v>
      </c>
      <c r="M12" s="309">
        <f t="shared" si="1"/>
        <v>861</v>
      </c>
    </row>
    <row r="13" spans="1:13" ht="14.25" customHeight="1">
      <c r="A13" s="486">
        <v>64</v>
      </c>
      <c r="B13" s="486">
        <v>72</v>
      </c>
      <c r="C13" s="486">
        <v>94</v>
      </c>
      <c r="D13" s="486">
        <v>56</v>
      </c>
      <c r="E13" s="486">
        <v>44</v>
      </c>
      <c r="F13" s="486">
        <v>20</v>
      </c>
      <c r="G13" s="486">
        <v>3</v>
      </c>
      <c r="H13" s="486">
        <v>2</v>
      </c>
      <c r="I13" s="486">
        <v>0</v>
      </c>
      <c r="J13" s="308">
        <f t="shared" si="0"/>
        <v>1370</v>
      </c>
      <c r="K13" s="309">
        <f>SUM('- 28 -'!C13:E13)</f>
        <v>177</v>
      </c>
      <c r="L13" s="309">
        <f>SUM('- 28 -'!F13:O13)</f>
        <v>838</v>
      </c>
      <c r="M13" s="309">
        <f t="shared" si="1"/>
        <v>355</v>
      </c>
    </row>
    <row r="14" spans="1:13" ht="14.25" customHeight="1">
      <c r="A14" s="486">
        <v>130</v>
      </c>
      <c r="B14" s="486">
        <v>99</v>
      </c>
      <c r="C14" s="486">
        <v>111</v>
      </c>
      <c r="D14" s="486">
        <v>82</v>
      </c>
      <c r="E14" s="486">
        <v>52</v>
      </c>
      <c r="F14" s="486">
        <v>30</v>
      </c>
      <c r="G14" s="486">
        <v>5</v>
      </c>
      <c r="H14" s="486">
        <v>0</v>
      </c>
      <c r="I14" s="486">
        <v>0</v>
      </c>
      <c r="J14" s="308">
        <f t="shared" si="0"/>
        <v>1889</v>
      </c>
      <c r="K14" s="309">
        <f>SUM('- 28 -'!C14:E14)</f>
        <v>206</v>
      </c>
      <c r="L14" s="309">
        <f>SUM('- 28 -'!F14:O14)</f>
        <v>1174</v>
      </c>
      <c r="M14" s="309">
        <f t="shared" si="1"/>
        <v>509</v>
      </c>
    </row>
    <row r="15" spans="1:13" ht="14.25" customHeight="1">
      <c r="A15" s="486">
        <v>105</v>
      </c>
      <c r="B15" s="486">
        <v>84</v>
      </c>
      <c r="C15" s="486">
        <v>99</v>
      </c>
      <c r="D15" s="486">
        <v>77</v>
      </c>
      <c r="E15" s="486">
        <v>78</v>
      </c>
      <c r="F15" s="486">
        <v>28</v>
      </c>
      <c r="G15" s="486">
        <v>11</v>
      </c>
      <c r="H15" s="486">
        <v>1</v>
      </c>
      <c r="I15" s="486">
        <v>0</v>
      </c>
      <c r="J15" s="308">
        <f t="shared" si="0"/>
        <v>1813</v>
      </c>
      <c r="K15" s="309">
        <f>SUM('- 28 -'!C15:E15)</f>
        <v>226</v>
      </c>
      <c r="L15" s="309">
        <f>SUM('- 28 -'!F15:O15)</f>
        <v>1104</v>
      </c>
      <c r="M15" s="309">
        <f t="shared" si="1"/>
        <v>483</v>
      </c>
    </row>
    <row r="16" spans="1:13" ht="14.25" customHeight="1">
      <c r="A16" s="486">
        <v>90</v>
      </c>
      <c r="B16" s="486">
        <v>80</v>
      </c>
      <c r="C16" s="486">
        <v>65</v>
      </c>
      <c r="D16" s="486">
        <v>57</v>
      </c>
      <c r="E16" s="486">
        <v>42</v>
      </c>
      <c r="F16" s="486">
        <v>25</v>
      </c>
      <c r="G16" s="486">
        <v>7</v>
      </c>
      <c r="H16" s="486">
        <v>0</v>
      </c>
      <c r="I16" s="486">
        <v>1</v>
      </c>
      <c r="J16" s="308">
        <f t="shared" si="0"/>
        <v>1557</v>
      </c>
      <c r="K16" s="309">
        <f>SUM('- 28 -'!C16:E16)</f>
        <v>234</v>
      </c>
      <c r="L16" s="309">
        <f>SUM('- 28 -'!F16:O16)</f>
        <v>956</v>
      </c>
      <c r="M16" s="309">
        <f t="shared" si="1"/>
        <v>367</v>
      </c>
    </row>
    <row r="17" spans="1:13" ht="14.25" customHeight="1">
      <c r="A17" s="486">
        <v>52</v>
      </c>
      <c r="B17" s="486">
        <v>48</v>
      </c>
      <c r="C17" s="486">
        <v>58</v>
      </c>
      <c r="D17" s="486">
        <v>41</v>
      </c>
      <c r="E17" s="486">
        <v>31</v>
      </c>
      <c r="F17" s="486">
        <v>17</v>
      </c>
      <c r="G17" s="486">
        <v>0</v>
      </c>
      <c r="H17" s="486">
        <v>1</v>
      </c>
      <c r="I17" s="486">
        <v>0</v>
      </c>
      <c r="J17" s="308">
        <f t="shared" si="0"/>
        <v>991</v>
      </c>
      <c r="K17" s="309">
        <f>SUM('- 28 -'!C17:E17)</f>
        <v>148</v>
      </c>
      <c r="L17" s="309">
        <f>SUM('- 28 -'!F17:O17)</f>
        <v>595</v>
      </c>
      <c r="M17" s="309">
        <f t="shared" si="1"/>
        <v>248</v>
      </c>
    </row>
    <row r="18" spans="1:13" ht="14.25" customHeight="1">
      <c r="A18" s="486">
        <v>128</v>
      </c>
      <c r="B18" s="486">
        <v>129</v>
      </c>
      <c r="C18" s="486">
        <v>167</v>
      </c>
      <c r="D18" s="486">
        <v>126</v>
      </c>
      <c r="E18" s="486">
        <v>66</v>
      </c>
      <c r="F18" s="486">
        <v>46</v>
      </c>
      <c r="G18" s="486">
        <v>15</v>
      </c>
      <c r="H18" s="486">
        <v>1</v>
      </c>
      <c r="I18" s="486">
        <v>0</v>
      </c>
      <c r="J18" s="308">
        <f t="shared" si="0"/>
        <v>2867</v>
      </c>
      <c r="K18" s="309">
        <f>SUM('- 28 -'!C18:E18)</f>
        <v>379</v>
      </c>
      <c r="L18" s="309">
        <f>SUM('- 28 -'!F18:O18)</f>
        <v>1810</v>
      </c>
      <c r="M18" s="309">
        <f t="shared" si="1"/>
        <v>678</v>
      </c>
    </row>
    <row r="19" spans="1:13" ht="14.25" customHeight="1">
      <c r="A19" s="486">
        <v>132</v>
      </c>
      <c r="B19" s="486">
        <v>95</v>
      </c>
      <c r="C19" s="486">
        <v>90</v>
      </c>
      <c r="D19" s="486">
        <v>62</v>
      </c>
      <c r="E19" s="486">
        <v>43</v>
      </c>
      <c r="F19" s="486">
        <v>18</v>
      </c>
      <c r="G19" s="486">
        <v>4</v>
      </c>
      <c r="H19" s="486">
        <v>0</v>
      </c>
      <c r="I19" s="486">
        <v>0</v>
      </c>
      <c r="J19" s="308">
        <f t="shared" si="0"/>
        <v>2073</v>
      </c>
      <c r="K19" s="309">
        <f>SUM('- 28 -'!C19:E19)</f>
        <v>265</v>
      </c>
      <c r="L19" s="309">
        <f>SUM('- 28 -'!F19:O19)</f>
        <v>1364</v>
      </c>
      <c r="M19" s="309">
        <f t="shared" si="1"/>
        <v>444</v>
      </c>
    </row>
    <row r="20" spans="1:13" ht="14.25" customHeight="1">
      <c r="A20" s="486">
        <v>27</v>
      </c>
      <c r="B20" s="486">
        <v>28</v>
      </c>
      <c r="C20" s="486">
        <v>33</v>
      </c>
      <c r="D20" s="486">
        <v>23</v>
      </c>
      <c r="E20" s="486">
        <v>17</v>
      </c>
      <c r="F20" s="486">
        <v>7</v>
      </c>
      <c r="G20" s="486">
        <v>2</v>
      </c>
      <c r="H20" s="486">
        <v>0</v>
      </c>
      <c r="I20" s="486">
        <v>0</v>
      </c>
      <c r="J20" s="308">
        <f t="shared" si="0"/>
        <v>798</v>
      </c>
      <c r="K20" s="309">
        <f>SUM('- 28 -'!C20:E20)</f>
        <v>118</v>
      </c>
      <c r="L20" s="309">
        <f>SUM('- 28 -'!F20:O20)</f>
        <v>543</v>
      </c>
      <c r="M20" s="309">
        <f t="shared" si="1"/>
        <v>137</v>
      </c>
    </row>
    <row r="21" spans="1:13" ht="14.25" customHeight="1">
      <c r="A21" s="486">
        <v>112</v>
      </c>
      <c r="B21" s="486">
        <v>74</v>
      </c>
      <c r="C21" s="486">
        <v>84</v>
      </c>
      <c r="D21" s="486">
        <v>86</v>
      </c>
      <c r="E21" s="486">
        <v>65</v>
      </c>
      <c r="F21" s="486">
        <v>32</v>
      </c>
      <c r="G21" s="486">
        <v>10</v>
      </c>
      <c r="H21" s="486">
        <v>0</v>
      </c>
      <c r="I21" s="486">
        <v>0</v>
      </c>
      <c r="J21" s="308">
        <f t="shared" si="0"/>
        <v>1903</v>
      </c>
      <c r="K21" s="309">
        <f>SUM('- 28 -'!C21:E21)</f>
        <v>225</v>
      </c>
      <c r="L21" s="309">
        <f>SUM('- 28 -'!F21:O21)</f>
        <v>1215</v>
      </c>
      <c r="M21" s="309">
        <f t="shared" si="1"/>
        <v>463</v>
      </c>
    </row>
    <row r="22" spans="1:13" ht="14.25" customHeight="1">
      <c r="A22" s="486">
        <v>60</v>
      </c>
      <c r="B22" s="486">
        <v>69</v>
      </c>
      <c r="C22" s="486">
        <v>75</v>
      </c>
      <c r="D22" s="486">
        <v>49</v>
      </c>
      <c r="E22" s="486">
        <v>39</v>
      </c>
      <c r="F22" s="486">
        <v>17</v>
      </c>
      <c r="G22" s="486">
        <v>10</v>
      </c>
      <c r="H22" s="486">
        <v>2</v>
      </c>
      <c r="I22" s="486">
        <v>0</v>
      </c>
      <c r="J22" s="308">
        <f t="shared" si="0"/>
        <v>1521</v>
      </c>
      <c r="K22" s="309">
        <f>SUM('- 28 -'!C22:E22)</f>
        <v>202</v>
      </c>
      <c r="L22" s="309">
        <f>SUM('- 28 -'!F22:O22)</f>
        <v>998</v>
      </c>
      <c r="M22" s="309">
        <f t="shared" si="1"/>
        <v>321</v>
      </c>
    </row>
    <row r="23" spans="1:13" ht="14.25" customHeight="1">
      <c r="A23" s="486">
        <v>73</v>
      </c>
      <c r="B23" s="486">
        <v>85</v>
      </c>
      <c r="C23" s="486">
        <v>89</v>
      </c>
      <c r="D23" s="486">
        <v>69</v>
      </c>
      <c r="E23" s="486">
        <v>55</v>
      </c>
      <c r="F23" s="486">
        <v>31</v>
      </c>
      <c r="G23" s="486">
        <v>7</v>
      </c>
      <c r="H23" s="486">
        <v>3</v>
      </c>
      <c r="I23" s="486">
        <v>0</v>
      </c>
      <c r="J23" s="308">
        <f t="shared" si="0"/>
        <v>1735</v>
      </c>
      <c r="K23" s="309">
        <f>SUM('- 28 -'!C23:E23)</f>
        <v>221</v>
      </c>
      <c r="L23" s="309">
        <f>SUM('- 28 -'!F23:O23)</f>
        <v>1102</v>
      </c>
      <c r="M23" s="309">
        <f t="shared" si="1"/>
        <v>412</v>
      </c>
    </row>
    <row r="24" spans="1:13" ht="14.25" customHeight="1">
      <c r="A24" s="486">
        <v>135</v>
      </c>
      <c r="B24" s="486">
        <v>125</v>
      </c>
      <c r="C24" s="486">
        <v>127</v>
      </c>
      <c r="D24" s="486">
        <v>109</v>
      </c>
      <c r="E24" s="486">
        <v>69</v>
      </c>
      <c r="F24" s="486">
        <v>47</v>
      </c>
      <c r="G24" s="486">
        <v>17</v>
      </c>
      <c r="H24" s="486">
        <v>2</v>
      </c>
      <c r="I24" s="486"/>
      <c r="J24" s="308">
        <f t="shared" si="0"/>
        <v>2791</v>
      </c>
      <c r="K24" s="309">
        <f>SUM('- 28 -'!C24:E24)</f>
        <v>396</v>
      </c>
      <c r="L24" s="309">
        <f>SUM('- 28 -'!F24:O24)</f>
        <v>1764</v>
      </c>
      <c r="M24" s="309">
        <f t="shared" si="1"/>
        <v>631</v>
      </c>
    </row>
    <row r="25" spans="1:13" ht="14.25" customHeight="1">
      <c r="A25" s="486">
        <v>84</v>
      </c>
      <c r="B25" s="486">
        <v>69</v>
      </c>
      <c r="C25" s="486">
        <v>80</v>
      </c>
      <c r="D25" s="486">
        <v>64</v>
      </c>
      <c r="E25" s="486">
        <v>45</v>
      </c>
      <c r="F25" s="486">
        <v>28</v>
      </c>
      <c r="G25" s="486">
        <v>3</v>
      </c>
      <c r="H25" s="486">
        <v>0</v>
      </c>
      <c r="I25" s="486">
        <v>0</v>
      </c>
      <c r="J25" s="308">
        <f t="shared" si="0"/>
        <v>1800</v>
      </c>
      <c r="K25" s="309">
        <f>SUM('- 28 -'!C25:E25)</f>
        <v>251</v>
      </c>
      <c r="L25" s="309">
        <f>SUM('- 28 -'!F25:O25)</f>
        <v>1176</v>
      </c>
      <c r="M25" s="309">
        <f t="shared" si="1"/>
        <v>373</v>
      </c>
    </row>
    <row r="26" spans="1:13" ht="14.25" customHeight="1">
      <c r="A26" s="486">
        <v>132</v>
      </c>
      <c r="B26" s="486">
        <v>115</v>
      </c>
      <c r="C26" s="486">
        <v>115</v>
      </c>
      <c r="D26" s="486">
        <v>92</v>
      </c>
      <c r="E26" s="486">
        <v>78</v>
      </c>
      <c r="F26" s="486">
        <v>47</v>
      </c>
      <c r="G26" s="486">
        <v>12</v>
      </c>
      <c r="H26" s="486">
        <v>0</v>
      </c>
      <c r="I26" s="486">
        <v>0</v>
      </c>
      <c r="J26" s="308">
        <f t="shared" si="0"/>
        <v>2263</v>
      </c>
      <c r="K26" s="309">
        <f>SUM('- 28 -'!C26:E26)</f>
        <v>301</v>
      </c>
      <c r="L26" s="309">
        <f>SUM('- 28 -'!F26:O26)</f>
        <v>1371</v>
      </c>
      <c r="M26" s="309">
        <f t="shared" si="1"/>
        <v>591</v>
      </c>
    </row>
    <row r="27" spans="1:13" ht="14.25" customHeight="1">
      <c r="A27" s="486">
        <v>104</v>
      </c>
      <c r="B27" s="486">
        <v>103</v>
      </c>
      <c r="C27" s="486">
        <v>111</v>
      </c>
      <c r="D27" s="486">
        <v>73</v>
      </c>
      <c r="E27" s="486">
        <v>61</v>
      </c>
      <c r="F27" s="486">
        <v>42</v>
      </c>
      <c r="G27" s="486">
        <v>8</v>
      </c>
      <c r="H27" s="486">
        <v>0</v>
      </c>
      <c r="I27" s="486">
        <v>0</v>
      </c>
      <c r="J27" s="308">
        <f t="shared" si="0"/>
        <v>1893</v>
      </c>
      <c r="K27" s="309">
        <f>SUM('- 28 -'!C27:E27)</f>
        <v>227</v>
      </c>
      <c r="L27" s="309">
        <f>SUM('- 28 -'!F27:O27)</f>
        <v>1164</v>
      </c>
      <c r="M27" s="309">
        <f t="shared" si="1"/>
        <v>502</v>
      </c>
    </row>
    <row r="28" spans="1:13" ht="14.25" customHeight="1">
      <c r="A28" s="486">
        <v>171</v>
      </c>
      <c r="B28" s="486">
        <v>143</v>
      </c>
      <c r="C28" s="486">
        <v>236</v>
      </c>
      <c r="D28" s="486">
        <v>199</v>
      </c>
      <c r="E28" s="486">
        <v>101</v>
      </c>
      <c r="F28" s="486">
        <v>43</v>
      </c>
      <c r="G28" s="486">
        <v>13</v>
      </c>
      <c r="H28" s="486">
        <v>1</v>
      </c>
      <c r="I28" s="486">
        <v>0</v>
      </c>
      <c r="J28" s="308">
        <f t="shared" si="0"/>
        <v>3105</v>
      </c>
      <c r="K28" s="309">
        <f>SUM('- 28 -'!C28:E28)</f>
        <v>358</v>
      </c>
      <c r="L28" s="309">
        <f>SUM('- 28 -'!F28:O28)</f>
        <v>1840</v>
      </c>
      <c r="M28" s="309">
        <f t="shared" si="1"/>
        <v>907</v>
      </c>
    </row>
    <row r="29" spans="1:13" ht="9.75" customHeight="1">
      <c r="A29" s="35"/>
      <c r="B29" s="35"/>
      <c r="C29" s="35"/>
      <c r="D29" s="35"/>
      <c r="E29" s="35"/>
      <c r="F29" s="35"/>
      <c r="G29" s="35"/>
      <c r="H29" s="35"/>
      <c r="I29" s="35"/>
    </row>
    <row r="30" spans="1:13" s="32" customFormat="1" ht="14.25" customHeight="1">
      <c r="A30" s="704">
        <f>SUM('- 27 -'!A48+'- 27 -'!A49+'- 27 -'!A50+'- 27 -'!A51+'- 27 -'!A52+'- 27 -'!A53+A5+A6+A7+A8+A9+A10+A11+A12+A13+A14+A15+A16+A17+A18+A19+A20+A21+A22+A23+A24+A25+A26+A27+A28)</f>
        <v>2967</v>
      </c>
      <c r="B30" s="704">
        <f>SUM('- 27 -'!B48+'- 27 -'!B49+'- 27 -'!B50+'- 27 -'!B51+'- 27 -'!B52+'- 27 -'!B53+B5+B6+B7+B8+B9+B10+B11+B12+B13+B14+B15+B16+B17+B18+B19+B20+B21+B22+B23+B24+B25+B26+B27+B28)</f>
        <v>2946</v>
      </c>
      <c r="C30" s="704">
        <f>SUM('- 27 -'!C48+'- 27 -'!C49+'- 27 -'!C50+'- 27 -'!C51+'- 27 -'!C52+'- 27 -'!C53+C5+C6+C7+C8+C9+C10+C11+C12+C13+C14+C15+C16+C17+C18+C19+C20+C21+C22+C23+C24+C25+C26+C27+C28)</f>
        <v>3272</v>
      </c>
      <c r="D30" s="704">
        <f>SUM('- 27 -'!D48+'- 27 -'!D49+'- 27 -'!D50+'- 27 -'!D51+'- 27 -'!D52+'- 27 -'!D53+D5+D6+D7+D8+D9+D10+D11+D12+D13+D14+D15+D16+D17+D18+D19+D20+D21+D22+D23+D24+D25+D26+D27+D28)</f>
        <v>2519</v>
      </c>
      <c r="E30" s="704">
        <f>SUM('- 27 -'!E48+'- 27 -'!E49+'- 27 -'!E50+'- 27 -'!E51+'- 27 -'!E52+'- 27 -'!E53+E5+E6+E7+E8+E9+E10+E11+E12+E13+E14+E15+E16+E17+E18+E19+E20+E21+E22+E23+E24+E25+E26+E27+E28)</f>
        <v>1707</v>
      </c>
      <c r="F30" s="704">
        <f>SUM('- 27 -'!F48+'- 27 -'!F49+'- 27 -'!F50+'- 27 -'!F51+'- 27 -'!F52+'- 27 -'!F53+F5+F6+F7+F8+F9+F10+F11+F12+F13+F14+F15+F16+F17+F18+F19+F20+F21+F22+F23+F24+F25+F26+F27+F28)</f>
        <v>878</v>
      </c>
      <c r="G30" s="704">
        <f>SUM('- 27 -'!G48+'- 27 -'!G49+'- 27 -'!G50+'- 27 -'!G51+'- 27 -'!G52+'- 27 -'!G53+G5+G6+G7+G8+G9+G10+G11+G12+G13+G14+G15+G16+G17+G18+G19+G20+G21+G22+G23+G24+G25+G26+G27+G28)</f>
        <v>242</v>
      </c>
      <c r="H30" s="704">
        <f>SUM('- 27 -'!H48+'- 27 -'!H49+'- 27 -'!H50+'- 27 -'!H51+'- 27 -'!H52+'- 27 -'!H53+H5+H6+H7+H8+H9+H10+H11+H12+H13+H14+H15+H16+H17+H18+H19+H20+H21+H22+H23+H24+H25+H26+H27+H28)</f>
        <v>32</v>
      </c>
      <c r="I30" s="704">
        <f>SUM('- 27 -'!I48+'- 27 -'!I49+'- 27 -'!I50+'- 27 -'!I51+'- 27 -'!I52+'- 27 -'!I53+I5+I6+I7+I8+I9+I10+I11+I12+I13+I14+I15+I16+I17+I18+I19+I20+I21+I22+I23+I24+I25+I26+I27+I28)</f>
        <v>1</v>
      </c>
      <c r="J30" s="704">
        <f>SUM('- 27 -'!J48+'- 27 -'!J49+'- 27 -'!J50+'- 27 -'!J51+'- 27 -'!J52+'- 27 -'!J53+J5+J6+J7+J8+J9+J10+J11+J12+J13+J14+J15+J16+J17+J18+J19+J20+J21+J22+J23+J24+J25+J26+J27+J28)</f>
        <v>60967</v>
      </c>
      <c r="K30" s="704">
        <f>SUM('- 27 -'!K48+'- 27 -'!K49+'- 27 -'!K50+'- 27 -'!K51+'- 27 -'!K52+'- 27 -'!K53+K5+K6+K7+K8+K9+K10+K11+K12+K13+K14+K15+K16+K17+K18+K19+K20+K21+K22+K23+K24+K25+K26+K27+K28)</f>
        <v>8296</v>
      </c>
      <c r="L30" s="704">
        <f>SUM('- 27 -'!L48+'- 27 -'!L49+'- 27 -'!L50+'- 27 -'!L51+'- 27 -'!L52+'- 27 -'!L53+L5+L6+L7+L8+L9+L10+L11+L12+L13+L14+L15+L16+L17+L18+L19+L20+L21+L22+L23+L24+L25+L26+L27+L28)</f>
        <v>38107</v>
      </c>
      <c r="M30" s="704">
        <f>SUM('- 27 -'!M48+'- 27 -'!M49+'- 27 -'!M50+'- 27 -'!M51+'- 27 -'!M52+'- 27 -'!M53+M5+M6+M7+M8+M9+M10+M11+M12+M13+M14+M15+M16+M17+M18+M19+M20+M21+M22+M23+M24+M25+M26+M27+M28)</f>
        <v>14564</v>
      </c>
    </row>
    <row r="31" spans="1:13" ht="12.75" customHeight="1">
      <c r="A31" s="308"/>
      <c r="B31" s="308"/>
      <c r="C31" s="308"/>
      <c r="D31" s="308"/>
      <c r="E31" s="308"/>
      <c r="F31" s="308"/>
      <c r="G31" s="308"/>
      <c r="H31" s="308"/>
      <c r="I31" s="308"/>
      <c r="J31" s="308"/>
      <c r="K31" s="308"/>
      <c r="L31" s="308"/>
      <c r="M31" s="308"/>
    </row>
    <row r="32" spans="1:13" ht="14.25" customHeight="1">
      <c r="A32" s="486">
        <v>17</v>
      </c>
      <c r="B32" s="486">
        <v>25</v>
      </c>
      <c r="C32" s="486">
        <v>40</v>
      </c>
      <c r="D32" s="486">
        <v>38</v>
      </c>
      <c r="E32" s="486">
        <v>25</v>
      </c>
      <c r="F32" s="486">
        <v>9</v>
      </c>
      <c r="G32" s="486">
        <v>0</v>
      </c>
      <c r="H32" s="486">
        <v>1</v>
      </c>
      <c r="I32" s="486">
        <v>0</v>
      </c>
      <c r="J32" s="308">
        <f>SUM(K32:M32)</f>
        <v>454</v>
      </c>
      <c r="K32" s="309">
        <f>SUM('- 28 -'!C32:E32)</f>
        <v>49</v>
      </c>
      <c r="L32" s="309">
        <f>SUM('- 28 -'!F32:O32)</f>
        <v>250</v>
      </c>
      <c r="M32" s="309">
        <f>SUM(A32:I32)</f>
        <v>155</v>
      </c>
    </row>
    <row r="33" spans="1:15" ht="14.25" customHeight="1">
      <c r="A33" s="486">
        <v>114</v>
      </c>
      <c r="B33" s="486">
        <v>150</v>
      </c>
      <c r="C33" s="486">
        <v>184</v>
      </c>
      <c r="D33" s="486">
        <v>173</v>
      </c>
      <c r="E33" s="486">
        <v>111</v>
      </c>
      <c r="F33" s="486">
        <v>42</v>
      </c>
      <c r="G33" s="486">
        <v>9</v>
      </c>
      <c r="H33" s="486">
        <v>2</v>
      </c>
      <c r="I33" s="486">
        <v>0</v>
      </c>
      <c r="J33" s="308">
        <f>SUM(K33:M33)</f>
        <v>2225</v>
      </c>
      <c r="K33" s="309">
        <f>SUM('- 28 -'!C33:E33)</f>
        <v>210</v>
      </c>
      <c r="L33" s="309">
        <f>SUM('- 28 -'!F33:O33)</f>
        <v>1230</v>
      </c>
      <c r="M33" s="309">
        <f>SUM(A33:I33)</f>
        <v>785</v>
      </c>
    </row>
    <row r="34" spans="1:15" ht="14.25" customHeight="1">
      <c r="A34" s="486">
        <v>281</v>
      </c>
      <c r="B34" s="486">
        <v>438</v>
      </c>
      <c r="C34" s="486">
        <v>654</v>
      </c>
      <c r="D34" s="486">
        <v>567</v>
      </c>
      <c r="E34" s="486">
        <v>264</v>
      </c>
      <c r="F34" s="486">
        <v>80</v>
      </c>
      <c r="G34" s="486">
        <v>21</v>
      </c>
      <c r="H34" s="486">
        <v>4</v>
      </c>
      <c r="I34" s="486">
        <v>1</v>
      </c>
      <c r="J34" s="308">
        <f>SUM(K34:M34)</f>
        <v>5979</v>
      </c>
      <c r="K34" s="309">
        <f>SUM('- 28 -'!C34:E34)</f>
        <v>579</v>
      </c>
      <c r="L34" s="309">
        <f>SUM('- 28 -'!F34:O34)</f>
        <v>3090</v>
      </c>
      <c r="M34" s="309">
        <f>SUM(A34:I34)</f>
        <v>2310</v>
      </c>
    </row>
    <row r="35" spans="1:15" ht="14.25" customHeight="1">
      <c r="A35" s="486">
        <v>60</v>
      </c>
      <c r="B35" s="486">
        <v>107</v>
      </c>
      <c r="C35" s="486">
        <v>106</v>
      </c>
      <c r="D35" s="486">
        <v>90</v>
      </c>
      <c r="E35" s="486">
        <v>44</v>
      </c>
      <c r="F35" s="486">
        <v>25</v>
      </c>
      <c r="G35" s="486">
        <v>9</v>
      </c>
      <c r="H35" s="486">
        <v>2</v>
      </c>
      <c r="I35" s="486">
        <v>0</v>
      </c>
      <c r="J35" s="308">
        <f>SUM(K35:M35)</f>
        <v>1208</v>
      </c>
      <c r="K35" s="309">
        <f>SUM('- 28 -'!C35:E35)</f>
        <v>130</v>
      </c>
      <c r="L35" s="309">
        <f>SUM('- 28 -'!F35:O35)</f>
        <v>635</v>
      </c>
      <c r="M35" s="309">
        <f>SUM(A35:I35)</f>
        <v>443</v>
      </c>
    </row>
    <row r="36" spans="1:15" ht="9.75" customHeight="1">
      <c r="A36" s="352"/>
      <c r="B36" s="352"/>
      <c r="C36" s="352"/>
      <c r="D36" s="352"/>
      <c r="E36" s="352"/>
      <c r="F36" s="352"/>
      <c r="G36" s="352"/>
      <c r="H36" s="352"/>
      <c r="I36" s="352"/>
      <c r="J36" s="352"/>
      <c r="K36" s="352"/>
      <c r="L36" s="352"/>
      <c r="M36" s="352"/>
    </row>
    <row r="37" spans="1:15" s="32" customFormat="1" ht="15" customHeight="1">
      <c r="A37" s="694">
        <f>SUM(A32:A36)</f>
        <v>472</v>
      </c>
      <c r="B37" s="694">
        <f t="shared" ref="B37:M37" si="2">SUM(B32:B36)</f>
        <v>720</v>
      </c>
      <c r="C37" s="694">
        <f t="shared" si="2"/>
        <v>984</v>
      </c>
      <c r="D37" s="694">
        <f t="shared" si="2"/>
        <v>868</v>
      </c>
      <c r="E37" s="694">
        <f t="shared" si="2"/>
        <v>444</v>
      </c>
      <c r="F37" s="694">
        <f t="shared" si="2"/>
        <v>156</v>
      </c>
      <c r="G37" s="694">
        <f t="shared" si="2"/>
        <v>39</v>
      </c>
      <c r="H37" s="694">
        <f t="shared" si="2"/>
        <v>9</v>
      </c>
      <c r="I37" s="694">
        <f t="shared" si="2"/>
        <v>1</v>
      </c>
      <c r="J37" s="705">
        <f t="shared" si="2"/>
        <v>9866</v>
      </c>
      <c r="K37" s="694">
        <f t="shared" si="2"/>
        <v>968</v>
      </c>
      <c r="L37" s="694">
        <f t="shared" si="2"/>
        <v>5205</v>
      </c>
      <c r="M37" s="694">
        <f t="shared" si="2"/>
        <v>3693</v>
      </c>
      <c r="O37" s="31"/>
    </row>
    <row r="38" spans="1:15" ht="12.75" customHeight="1">
      <c r="A38" s="308"/>
      <c r="B38" s="308"/>
      <c r="C38" s="308"/>
      <c r="D38" s="308"/>
      <c r="E38" s="308"/>
      <c r="F38" s="308"/>
      <c r="G38" s="308"/>
      <c r="H38" s="308"/>
      <c r="I38" s="308"/>
      <c r="J38" s="308"/>
      <c r="K38" s="308"/>
      <c r="L38" s="308"/>
      <c r="M38" s="308"/>
    </row>
    <row r="39" spans="1:15" ht="14.25" customHeight="1">
      <c r="A39" s="486">
        <v>163</v>
      </c>
      <c r="B39" s="486">
        <v>278</v>
      </c>
      <c r="C39" s="486">
        <v>340</v>
      </c>
      <c r="D39" s="486">
        <v>343</v>
      </c>
      <c r="E39" s="486">
        <v>313</v>
      </c>
      <c r="F39" s="486">
        <v>130</v>
      </c>
      <c r="G39" s="486">
        <v>23</v>
      </c>
      <c r="H39" s="486">
        <v>1</v>
      </c>
      <c r="I39" s="486">
        <v>0</v>
      </c>
      <c r="J39" s="308">
        <f>SUM(K39:M39)</f>
        <v>3330</v>
      </c>
      <c r="K39" s="309">
        <f>SUM('- 28 -'!C39:E39)</f>
        <v>262</v>
      </c>
      <c r="L39" s="309">
        <f>SUM('- 28 -'!F39:O39)</f>
        <v>1477</v>
      </c>
      <c r="M39" s="309">
        <f>SUM(A39:I39)</f>
        <v>1591</v>
      </c>
    </row>
    <row r="40" spans="1:15" ht="9.75" customHeight="1">
      <c r="A40" s="308"/>
      <c r="B40" s="308"/>
      <c r="C40" s="308"/>
      <c r="D40" s="308"/>
      <c r="E40" s="308"/>
      <c r="F40" s="308"/>
      <c r="G40" s="308"/>
      <c r="H40" s="308"/>
      <c r="I40" s="308"/>
      <c r="J40" s="308"/>
      <c r="K40" s="308"/>
      <c r="L40" s="308"/>
      <c r="M40" s="308"/>
    </row>
    <row r="41" spans="1:15" s="32" customFormat="1" ht="14.25" customHeight="1">
      <c r="A41" s="694">
        <f>SUM(A39)</f>
        <v>163</v>
      </c>
      <c r="B41" s="694">
        <f t="shared" ref="B41:I41" si="3">SUM(B39)</f>
        <v>278</v>
      </c>
      <c r="C41" s="694">
        <f t="shared" si="3"/>
        <v>340</v>
      </c>
      <c r="D41" s="694">
        <f t="shared" si="3"/>
        <v>343</v>
      </c>
      <c r="E41" s="694">
        <f t="shared" si="3"/>
        <v>313</v>
      </c>
      <c r="F41" s="694">
        <f t="shared" si="3"/>
        <v>130</v>
      </c>
      <c r="G41" s="694">
        <f t="shared" si="3"/>
        <v>23</v>
      </c>
      <c r="H41" s="694">
        <f t="shared" si="3"/>
        <v>1</v>
      </c>
      <c r="I41" s="694">
        <f t="shared" si="3"/>
        <v>0</v>
      </c>
      <c r="J41" s="705">
        <f>SUM(J39)</f>
        <v>3330</v>
      </c>
      <c r="K41" s="694">
        <f>SUM(K39)</f>
        <v>262</v>
      </c>
      <c r="L41" s="694">
        <f>SUM(L39)</f>
        <v>1477</v>
      </c>
      <c r="M41" s="694">
        <f>SUM(M39)</f>
        <v>1591</v>
      </c>
    </row>
    <row r="42" spans="1:15" ht="12.75" customHeight="1">
      <c r="A42" s="308"/>
      <c r="B42" s="308"/>
      <c r="C42" s="308"/>
      <c r="D42" s="308"/>
      <c r="E42" s="308"/>
      <c r="F42" s="308"/>
      <c r="G42" s="308"/>
      <c r="H42" s="308"/>
      <c r="I42" s="308"/>
      <c r="J42" s="308"/>
      <c r="K42" s="308"/>
      <c r="L42" s="308"/>
      <c r="M42" s="308"/>
    </row>
    <row r="43" spans="1:15" ht="14.25" customHeight="1">
      <c r="A43" s="486">
        <v>289</v>
      </c>
      <c r="B43" s="486">
        <v>380</v>
      </c>
      <c r="C43" s="486">
        <v>475</v>
      </c>
      <c r="D43" s="486">
        <v>500</v>
      </c>
      <c r="E43" s="486">
        <v>412</v>
      </c>
      <c r="F43" s="486">
        <v>113</v>
      </c>
      <c r="G43" s="486">
        <v>15</v>
      </c>
      <c r="H43" s="486">
        <v>3</v>
      </c>
      <c r="I43" s="486">
        <v>0</v>
      </c>
      <c r="J43" s="308">
        <f>SUM(K43:M43)</f>
        <v>4638</v>
      </c>
      <c r="K43" s="309">
        <f>SUM('- 28 -'!C43:E43)</f>
        <v>249</v>
      </c>
      <c r="L43" s="309">
        <f>SUM('- 28 -'!F43:O43)</f>
        <v>2202</v>
      </c>
      <c r="M43" s="309">
        <f>SUM(A43:I43)</f>
        <v>2187</v>
      </c>
    </row>
    <row r="44" spans="1:15" ht="9.75" customHeight="1">
      <c r="A44" s="500"/>
      <c r="B44" s="500"/>
      <c r="C44" s="500"/>
      <c r="D44" s="500"/>
      <c r="E44" s="500"/>
      <c r="F44" s="500"/>
      <c r="G44" s="500"/>
      <c r="H44" s="500"/>
      <c r="I44" s="500"/>
      <c r="J44" s="308"/>
      <c r="K44" s="308"/>
      <c r="L44" s="308"/>
      <c r="M44" s="308"/>
    </row>
    <row r="45" spans="1:15" s="32" customFormat="1" ht="14.25" customHeight="1">
      <c r="A45" s="694">
        <f>SUM(A43)</f>
        <v>289</v>
      </c>
      <c r="B45" s="694">
        <f t="shared" ref="B45:M45" si="4">SUM(B43)</f>
        <v>380</v>
      </c>
      <c r="C45" s="694">
        <f t="shared" si="4"/>
        <v>475</v>
      </c>
      <c r="D45" s="694">
        <f t="shared" si="4"/>
        <v>500</v>
      </c>
      <c r="E45" s="694">
        <f t="shared" si="4"/>
        <v>412</v>
      </c>
      <c r="F45" s="694">
        <f t="shared" si="4"/>
        <v>113</v>
      </c>
      <c r="G45" s="694">
        <f t="shared" si="4"/>
        <v>15</v>
      </c>
      <c r="H45" s="694">
        <f t="shared" si="4"/>
        <v>3</v>
      </c>
      <c r="I45" s="694">
        <f t="shared" si="4"/>
        <v>0</v>
      </c>
      <c r="J45" s="705">
        <f t="shared" si="4"/>
        <v>4638</v>
      </c>
      <c r="K45" s="694">
        <f t="shared" si="4"/>
        <v>249</v>
      </c>
      <c r="L45" s="694">
        <f t="shared" si="4"/>
        <v>2202</v>
      </c>
      <c r="M45" s="694">
        <f t="shared" si="4"/>
        <v>2187</v>
      </c>
    </row>
    <row r="46" spans="1:15" ht="12.75" customHeight="1">
      <c r="A46" s="353"/>
      <c r="B46" s="353"/>
      <c r="C46" s="353"/>
      <c r="D46" s="353"/>
      <c r="E46" s="353"/>
      <c r="F46" s="352"/>
      <c r="G46" s="352"/>
      <c r="H46" s="352"/>
      <c r="I46" s="352"/>
      <c r="J46" s="352"/>
      <c r="K46" s="353"/>
      <c r="L46" s="353"/>
      <c r="M46" s="353"/>
    </row>
    <row r="47" spans="1:15" s="32" customFormat="1" ht="14.25" customHeight="1" thickBot="1">
      <c r="A47" s="706">
        <f>SUM('- 25 -'!A46+'- 27 -'!A18+'- 27 -'!A46+'- 29 -'!A30+'- 29 -'!A37+'- 29 -'!A41+'- 29 -'!A45)</f>
        <v>12820</v>
      </c>
      <c r="B47" s="706">
        <f>SUM('- 25 -'!B46+'- 27 -'!B18+'- 27 -'!B46+'- 29 -'!B30+'- 29 -'!B37+'- 29 -'!B41+'- 29 -'!B45)</f>
        <v>14037</v>
      </c>
      <c r="C47" s="706">
        <f>SUM('- 25 -'!C46+'- 27 -'!C18+'- 27 -'!C46+'- 29 -'!C30+'- 29 -'!C37+'- 29 -'!C41+'- 29 -'!C45)</f>
        <v>15054</v>
      </c>
      <c r="D47" s="706">
        <f>SUM('- 25 -'!D46+'- 27 -'!D18+'- 27 -'!D46+'- 29 -'!D30+'- 29 -'!D37+'- 29 -'!D41+'- 29 -'!D45)</f>
        <v>12160</v>
      </c>
      <c r="E47" s="706">
        <f>SUM('- 25 -'!E46+'- 27 -'!E18+'- 27 -'!E46+'- 29 -'!E30+'- 29 -'!E37+'- 29 -'!E41+'- 29 -'!E45)</f>
        <v>7715</v>
      </c>
      <c r="F47" s="706">
        <f>SUM('- 25 -'!F46+'- 27 -'!F18+'- 27 -'!F46+'- 29 -'!F30+'- 29 -'!F37+'- 29 -'!F41+'- 29 -'!F45)</f>
        <v>3536</v>
      </c>
      <c r="G47" s="706">
        <f>SUM('- 25 -'!G46+'- 27 -'!G18+'- 27 -'!G46+'- 29 -'!G30+'- 29 -'!G37+'- 29 -'!G41+'- 29 -'!G45)</f>
        <v>968</v>
      </c>
      <c r="H47" s="706">
        <f>SUM('- 25 -'!H46+'- 27 -'!H18+'- 27 -'!H46+'- 29 -'!H30+'- 29 -'!H37+'- 29 -'!H41+'- 29 -'!H45)</f>
        <v>139</v>
      </c>
      <c r="I47" s="706">
        <f>SUM('- 25 -'!I46+'- 27 -'!I18+'- 27 -'!I46+'- 29 -'!I30+'- 29 -'!I37+'- 29 -'!I41+'- 29 -'!I45)</f>
        <v>7</v>
      </c>
      <c r="J47" s="706">
        <f>SUM('- 25 -'!J46+'- 27 -'!J18+'- 27 -'!J46+'- 29 -'!J30+'- 29 -'!J37+'- 29 -'!J41+'- 29 -'!J45)</f>
        <v>247345</v>
      </c>
      <c r="K47" s="706">
        <f>SUM('- 25 -'!K46+'- 27 -'!K18+'- 27 -'!K46+'- 29 -'!K30+'- 29 -'!K37+'- 29 -'!K41+'- 29 -'!K45)</f>
        <v>30104</v>
      </c>
      <c r="L47" s="706">
        <f>SUM('- 25 -'!L46+'- 27 -'!L18+'- 27 -'!L46+'- 29 -'!L30+'- 29 -'!L37+'- 29 -'!L41+'- 29 -'!L45)</f>
        <v>150805</v>
      </c>
      <c r="M47" s="706">
        <f>SUM('- 25 -'!M46+'- 27 -'!M18+'- 27 -'!M46+'- 29 -'!M30+'- 29 -'!M37+'- 29 -'!M41+'- 29 -'!M45)</f>
        <v>66436</v>
      </c>
    </row>
    <row r="48" spans="1:15" ht="18" customHeight="1" thickTop="1">
      <c r="A48" s="80" t="s">
        <v>598</v>
      </c>
      <c r="B48" s="34"/>
      <c r="C48" s="34"/>
      <c r="D48" s="34"/>
      <c r="E48" s="34"/>
      <c r="F48" s="84"/>
      <c r="G48" s="84"/>
      <c r="H48" s="84"/>
      <c r="I48" s="84"/>
      <c r="J48" s="84"/>
      <c r="K48" s="84"/>
      <c r="L48" s="84"/>
      <c r="M48" s="84"/>
    </row>
    <row r="49" spans="1:13" ht="18" customHeight="1">
      <c r="A49" s="248" t="s">
        <v>884</v>
      </c>
      <c r="B49" s="34"/>
      <c r="C49" s="34"/>
      <c r="D49" s="34"/>
      <c r="E49" s="34"/>
      <c r="F49" s="84"/>
      <c r="G49" s="84"/>
      <c r="H49" s="84"/>
      <c r="I49" s="84"/>
      <c r="J49" s="84"/>
      <c r="K49" s="84"/>
      <c r="L49" s="84"/>
      <c r="M49" s="84"/>
    </row>
    <row r="50" spans="1:13" ht="15.75" customHeight="1">
      <c r="A50" s="601"/>
      <c r="B50" s="601"/>
      <c r="C50" s="601"/>
      <c r="D50" s="601"/>
      <c r="E50" s="601"/>
      <c r="F50" s="601"/>
      <c r="G50" s="601"/>
      <c r="H50" s="601"/>
      <c r="I50" s="601"/>
      <c r="J50" s="247"/>
      <c r="K50" s="247"/>
      <c r="L50" s="247"/>
      <c r="M50" s="247"/>
    </row>
    <row r="51" spans="1:13" ht="15.75" customHeight="1">
      <c r="A51" s="601"/>
      <c r="B51" s="601"/>
      <c r="C51" s="601"/>
      <c r="D51" s="601"/>
      <c r="E51" s="601"/>
      <c r="F51" s="601"/>
      <c r="G51" s="601"/>
      <c r="H51" s="601"/>
      <c r="I51" s="601"/>
      <c r="J51" s="247"/>
      <c r="K51" s="247"/>
      <c r="L51" s="247"/>
      <c r="M51" s="247"/>
    </row>
    <row r="52" spans="1:13" ht="15.75" customHeight="1">
      <c r="A52" s="601"/>
      <c r="B52" s="601"/>
      <c r="C52" s="601"/>
      <c r="D52" s="601"/>
      <c r="E52" s="601"/>
      <c r="F52" s="601"/>
      <c r="G52" s="601"/>
      <c r="H52" s="601"/>
      <c r="I52" s="601"/>
      <c r="J52" s="247"/>
      <c r="K52" s="247"/>
      <c r="L52" s="247"/>
      <c r="M52" s="247"/>
    </row>
    <row r="53" spans="1:13">
      <c r="A53" s="84"/>
      <c r="B53" s="84"/>
      <c r="C53" s="84"/>
      <c r="D53" s="84"/>
      <c r="E53" s="84"/>
      <c r="F53" s="84"/>
      <c r="G53" s="84"/>
      <c r="H53" s="84"/>
      <c r="I53" s="84"/>
      <c r="J53" s="84"/>
      <c r="K53" s="84"/>
      <c r="L53" s="84"/>
      <c r="M53" s="84"/>
    </row>
    <row r="54" spans="1:13">
      <c r="A54" s="84"/>
      <c r="B54" s="84"/>
      <c r="C54" s="84"/>
      <c r="D54" s="84"/>
      <c r="E54" s="84"/>
      <c r="F54" s="84"/>
      <c r="G54" s="84"/>
      <c r="H54" s="84"/>
      <c r="I54" s="84"/>
      <c r="J54" s="84"/>
      <c r="K54" s="84"/>
      <c r="L54" s="84"/>
      <c r="M54" s="84"/>
    </row>
    <row r="55" spans="1:13">
      <c r="A55" s="84"/>
      <c r="B55" s="84"/>
      <c r="C55" s="84"/>
      <c r="D55" s="84"/>
      <c r="E55" s="84"/>
      <c r="F55" s="84"/>
      <c r="G55" s="84"/>
      <c r="H55" s="84"/>
      <c r="I55" s="84"/>
      <c r="J55" s="84"/>
      <c r="K55" s="84"/>
      <c r="L55" s="84"/>
      <c r="M55" s="84"/>
    </row>
    <row r="56" spans="1:13">
      <c r="A56" s="84"/>
      <c r="B56" s="84"/>
      <c r="C56" s="84"/>
      <c r="D56" s="84"/>
      <c r="E56" s="84"/>
      <c r="F56" s="84"/>
      <c r="G56" s="84"/>
      <c r="H56" s="84"/>
      <c r="I56" s="84"/>
      <c r="J56" s="84"/>
      <c r="K56" s="84"/>
      <c r="L56" s="84"/>
      <c r="M56" s="84"/>
    </row>
  </sheetData>
  <mergeCells count="4">
    <mergeCell ref="K3:M3"/>
    <mergeCell ref="J3:J4"/>
    <mergeCell ref="J2:M2"/>
    <mergeCell ref="A3:I3"/>
  </mergeCells>
  <phoneticPr fontId="23"/>
  <printOptions horizontalCentered="1"/>
  <pageMargins left="0.23622047244094491" right="0.23622047244094491" top="0.62992125984251968" bottom="0.70866141732283472"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24"/>
  <sheetViews>
    <sheetView zoomScale="55" zoomScaleNormal="55" workbookViewId="0">
      <selection activeCell="K28" sqref="K28"/>
    </sheetView>
  </sheetViews>
  <sheetFormatPr defaultRowHeight="12"/>
  <cols>
    <col min="1" max="1" width="1.625" style="13" customWidth="1"/>
    <col min="2" max="2" width="20" style="13" customWidth="1"/>
    <col min="3" max="3" width="1.625" style="13" customWidth="1"/>
    <col min="4" max="4" width="8.75" style="13" customWidth="1"/>
    <col min="5" max="6" width="6.75" style="13" customWidth="1"/>
    <col min="7" max="7" width="8.75" style="13" customWidth="1"/>
    <col min="8" max="9" width="6.75" style="13" customWidth="1"/>
    <col min="10" max="10" width="8.75" style="48" customWidth="1"/>
    <col min="11" max="11" width="6.75" style="87" customWidth="1"/>
    <col min="12" max="12" width="6.75" style="28" customWidth="1"/>
    <col min="13" max="16384" width="9" style="13"/>
  </cols>
  <sheetData>
    <row r="1" spans="1:12" s="73" customFormat="1" ht="26.25" customHeight="1" thickBot="1">
      <c r="A1" s="85" t="s">
        <v>566</v>
      </c>
      <c r="B1" s="86"/>
      <c r="C1" s="86"/>
      <c r="D1" s="86"/>
      <c r="E1" s="86"/>
      <c r="F1" s="86"/>
      <c r="G1" s="195"/>
      <c r="H1" s="195"/>
      <c r="I1" s="195"/>
      <c r="J1" s="349"/>
      <c r="K1" s="471"/>
      <c r="L1" s="468" t="s">
        <v>637</v>
      </c>
    </row>
    <row r="2" spans="1:12" s="44" customFormat="1" ht="16.5" customHeight="1" thickTop="1">
      <c r="A2" s="1024" t="s">
        <v>448</v>
      </c>
      <c r="B2" s="1024"/>
      <c r="C2" s="1084"/>
      <c r="D2" s="1089" t="s">
        <v>847</v>
      </c>
      <c r="E2" s="1086"/>
      <c r="F2" s="1090"/>
      <c r="G2" s="1086" t="s">
        <v>855</v>
      </c>
      <c r="H2" s="1086"/>
      <c r="I2" s="1086"/>
      <c r="J2" s="1087" t="s">
        <v>865</v>
      </c>
      <c r="K2" s="1088"/>
      <c r="L2" s="1088"/>
    </row>
    <row r="3" spans="1:12" s="44" customFormat="1" ht="15" customHeight="1">
      <c r="A3" s="1027"/>
      <c r="B3" s="1027"/>
      <c r="C3" s="1085"/>
      <c r="D3" s="252" t="s">
        <v>87</v>
      </c>
      <c r="E3" s="252" t="s">
        <v>30</v>
      </c>
      <c r="F3" s="602" t="s">
        <v>31</v>
      </c>
      <c r="G3" s="604" t="s">
        <v>87</v>
      </c>
      <c r="H3" s="252" t="s">
        <v>30</v>
      </c>
      <c r="I3" s="603" t="s">
        <v>31</v>
      </c>
      <c r="J3" s="709" t="s">
        <v>87</v>
      </c>
      <c r="K3" s="709" t="s">
        <v>56</v>
      </c>
      <c r="L3" s="710" t="s">
        <v>57</v>
      </c>
    </row>
    <row r="4" spans="1:12" s="335" customFormat="1" ht="20.25" customHeight="1">
      <c r="A4" s="175"/>
      <c r="B4" s="190" t="s">
        <v>499</v>
      </c>
      <c r="C4" s="191"/>
      <c r="D4" s="707">
        <v>2131</v>
      </c>
      <c r="E4" s="393">
        <v>1013</v>
      </c>
      <c r="F4" s="492">
        <v>1118</v>
      </c>
      <c r="G4" s="708">
        <v>2362</v>
      </c>
      <c r="H4" s="482">
        <v>1171</v>
      </c>
      <c r="I4" s="482">
        <v>1191</v>
      </c>
      <c r="J4" s="714">
        <v>2593</v>
      </c>
      <c r="K4" s="715">
        <v>1313</v>
      </c>
      <c r="L4" s="715">
        <v>1280</v>
      </c>
    </row>
    <row r="5" spans="1:12" s="44" customFormat="1" ht="8.25" customHeight="1">
      <c r="A5" s="76"/>
      <c r="B5" s="190"/>
      <c r="C5" s="191"/>
      <c r="D5" s="493"/>
      <c r="E5" s="393"/>
      <c r="F5" s="492"/>
      <c r="G5" s="482"/>
      <c r="H5" s="482"/>
      <c r="I5" s="482"/>
      <c r="J5" s="716"/>
      <c r="K5" s="715"/>
      <c r="L5" s="715"/>
    </row>
    <row r="6" spans="1:12" s="45" customFormat="1" ht="18" customHeight="1">
      <c r="A6" s="152"/>
      <c r="B6" s="192" t="s">
        <v>500</v>
      </c>
      <c r="C6" s="193"/>
      <c r="D6" s="493">
        <v>105</v>
      </c>
      <c r="E6" s="393">
        <v>51</v>
      </c>
      <c r="F6" s="492">
        <v>54</v>
      </c>
      <c r="G6" s="482">
        <v>107</v>
      </c>
      <c r="H6" s="482">
        <v>51</v>
      </c>
      <c r="I6" s="482">
        <v>56</v>
      </c>
      <c r="J6" s="716">
        <v>109</v>
      </c>
      <c r="K6" s="715">
        <v>53</v>
      </c>
      <c r="L6" s="715">
        <v>56</v>
      </c>
    </row>
    <row r="7" spans="1:12" ht="18" customHeight="1">
      <c r="A7" s="152"/>
      <c r="B7" s="192" t="s">
        <v>509</v>
      </c>
      <c r="C7" s="193"/>
      <c r="D7" s="493">
        <v>49</v>
      </c>
      <c r="E7" s="393">
        <v>32</v>
      </c>
      <c r="F7" s="492">
        <v>17</v>
      </c>
      <c r="G7" s="482">
        <v>63</v>
      </c>
      <c r="H7" s="482">
        <v>43</v>
      </c>
      <c r="I7" s="482">
        <v>20</v>
      </c>
      <c r="J7" s="716">
        <v>78</v>
      </c>
      <c r="K7" s="715">
        <v>53</v>
      </c>
      <c r="L7" s="715">
        <v>25</v>
      </c>
    </row>
    <row r="8" spans="1:12" ht="18" customHeight="1">
      <c r="A8" s="152"/>
      <c r="B8" s="192" t="s">
        <v>501</v>
      </c>
      <c r="C8" s="193"/>
      <c r="D8" s="493">
        <v>413</v>
      </c>
      <c r="E8" s="393">
        <v>166</v>
      </c>
      <c r="F8" s="492">
        <v>247</v>
      </c>
      <c r="G8" s="482">
        <v>450</v>
      </c>
      <c r="H8" s="482">
        <v>186</v>
      </c>
      <c r="I8" s="482">
        <v>264</v>
      </c>
      <c r="J8" s="716">
        <v>469</v>
      </c>
      <c r="K8" s="715">
        <v>195</v>
      </c>
      <c r="L8" s="715">
        <v>274</v>
      </c>
    </row>
    <row r="9" spans="1:12" ht="18" customHeight="1">
      <c r="A9" s="152"/>
      <c r="B9" s="192" t="s">
        <v>595</v>
      </c>
      <c r="C9" s="193"/>
      <c r="D9" s="493">
        <v>60</v>
      </c>
      <c r="E9" s="393">
        <v>15</v>
      </c>
      <c r="F9" s="492">
        <v>45</v>
      </c>
      <c r="G9" s="482">
        <v>72</v>
      </c>
      <c r="H9" s="482">
        <v>19</v>
      </c>
      <c r="I9" s="482">
        <v>53</v>
      </c>
      <c r="J9" s="716">
        <v>74</v>
      </c>
      <c r="K9" s="715">
        <v>21</v>
      </c>
      <c r="L9" s="715">
        <v>53</v>
      </c>
    </row>
    <row r="10" spans="1:12" ht="18" customHeight="1">
      <c r="A10" s="152"/>
      <c r="B10" s="192" t="s">
        <v>502</v>
      </c>
      <c r="C10" s="193"/>
      <c r="D10" s="493">
        <v>27</v>
      </c>
      <c r="E10" s="393">
        <v>26</v>
      </c>
      <c r="F10" s="492">
        <v>1</v>
      </c>
      <c r="G10" s="482">
        <v>36</v>
      </c>
      <c r="H10" s="482">
        <v>32</v>
      </c>
      <c r="I10" s="482">
        <v>4</v>
      </c>
      <c r="J10" s="716">
        <v>35</v>
      </c>
      <c r="K10" s="715">
        <v>28</v>
      </c>
      <c r="L10" s="715">
        <v>7</v>
      </c>
    </row>
    <row r="11" spans="1:12" ht="8.25" customHeight="1">
      <c r="A11" s="76"/>
      <c r="B11" s="350"/>
      <c r="C11" s="203"/>
      <c r="D11" s="493"/>
      <c r="E11" s="393"/>
      <c r="F11" s="492"/>
      <c r="G11" s="482"/>
      <c r="H11" s="482"/>
      <c r="I11" s="482"/>
      <c r="J11" s="716"/>
      <c r="K11" s="715"/>
      <c r="L11" s="715"/>
    </row>
    <row r="12" spans="1:12" ht="18" customHeight="1">
      <c r="A12" s="152"/>
      <c r="B12" s="192" t="s">
        <v>503</v>
      </c>
      <c r="C12" s="194"/>
      <c r="D12" s="493">
        <v>73</v>
      </c>
      <c r="E12" s="393">
        <v>29</v>
      </c>
      <c r="F12" s="492">
        <v>44</v>
      </c>
      <c r="G12" s="482">
        <v>86</v>
      </c>
      <c r="H12" s="482">
        <v>38</v>
      </c>
      <c r="I12" s="482">
        <v>48</v>
      </c>
      <c r="J12" s="716">
        <v>128</v>
      </c>
      <c r="K12" s="715">
        <v>75</v>
      </c>
      <c r="L12" s="715">
        <v>53</v>
      </c>
    </row>
    <row r="13" spans="1:12" ht="18" customHeight="1">
      <c r="A13" s="152"/>
      <c r="B13" s="192" t="s">
        <v>851</v>
      </c>
      <c r="C13" s="193"/>
      <c r="D13" s="507">
        <v>296</v>
      </c>
      <c r="E13" s="482">
        <v>149</v>
      </c>
      <c r="F13" s="499">
        <v>147</v>
      </c>
      <c r="G13" s="482">
        <v>308</v>
      </c>
      <c r="H13" s="482">
        <v>158</v>
      </c>
      <c r="I13" s="482">
        <v>150</v>
      </c>
      <c r="J13" s="716">
        <v>327</v>
      </c>
      <c r="K13" s="715">
        <v>177</v>
      </c>
      <c r="L13" s="715">
        <v>150</v>
      </c>
    </row>
    <row r="14" spans="1:12" ht="18" customHeight="1">
      <c r="A14" s="152"/>
      <c r="B14" s="192" t="s">
        <v>596</v>
      </c>
      <c r="C14" s="193"/>
      <c r="D14" s="507">
        <v>60</v>
      </c>
      <c r="E14" s="482">
        <v>28</v>
      </c>
      <c r="F14" s="499">
        <v>32</v>
      </c>
      <c r="G14" s="482">
        <v>64</v>
      </c>
      <c r="H14" s="482">
        <v>30</v>
      </c>
      <c r="I14" s="482">
        <v>34</v>
      </c>
      <c r="J14" s="716">
        <v>93</v>
      </c>
      <c r="K14" s="715">
        <v>44</v>
      </c>
      <c r="L14" s="715">
        <v>49</v>
      </c>
    </row>
    <row r="15" spans="1:12" ht="18" customHeight="1">
      <c r="A15" s="152"/>
      <c r="B15" s="192" t="s">
        <v>504</v>
      </c>
      <c r="C15" s="193"/>
      <c r="D15" s="507">
        <v>43</v>
      </c>
      <c r="E15" s="482">
        <v>23</v>
      </c>
      <c r="F15" s="499">
        <v>20</v>
      </c>
      <c r="G15" s="482">
        <v>43</v>
      </c>
      <c r="H15" s="482">
        <v>23</v>
      </c>
      <c r="I15" s="482">
        <v>20</v>
      </c>
      <c r="J15" s="716">
        <v>44</v>
      </c>
      <c r="K15" s="715">
        <v>24</v>
      </c>
      <c r="L15" s="715">
        <v>20</v>
      </c>
    </row>
    <row r="16" spans="1:12" ht="18" customHeight="1">
      <c r="A16" s="152"/>
      <c r="B16" s="192" t="s">
        <v>505</v>
      </c>
      <c r="C16" s="193"/>
      <c r="D16" s="507">
        <v>235</v>
      </c>
      <c r="E16" s="482">
        <v>37</v>
      </c>
      <c r="F16" s="499">
        <v>198</v>
      </c>
      <c r="G16" s="482">
        <v>245</v>
      </c>
      <c r="H16" s="482">
        <v>38</v>
      </c>
      <c r="I16" s="482">
        <v>207</v>
      </c>
      <c r="J16" s="716">
        <v>245</v>
      </c>
      <c r="K16" s="715">
        <v>42</v>
      </c>
      <c r="L16" s="715">
        <v>203</v>
      </c>
    </row>
    <row r="17" spans="1:12" ht="8.25" customHeight="1">
      <c r="A17" s="76"/>
      <c r="B17" s="350"/>
      <c r="C17" s="203"/>
      <c r="D17" s="507"/>
      <c r="E17" s="482"/>
      <c r="F17" s="499"/>
      <c r="G17" s="482"/>
      <c r="H17" s="482"/>
      <c r="I17" s="482"/>
      <c r="J17" s="716"/>
      <c r="K17" s="715"/>
      <c r="L17" s="715"/>
    </row>
    <row r="18" spans="1:12" ht="18" customHeight="1">
      <c r="A18" s="152"/>
      <c r="B18" s="192" t="s">
        <v>506</v>
      </c>
      <c r="C18" s="193"/>
      <c r="D18" s="507">
        <v>59</v>
      </c>
      <c r="E18" s="482">
        <v>10</v>
      </c>
      <c r="F18" s="499">
        <v>49</v>
      </c>
      <c r="G18" s="482">
        <v>62</v>
      </c>
      <c r="H18" s="482">
        <v>13</v>
      </c>
      <c r="I18" s="482">
        <v>49</v>
      </c>
      <c r="J18" s="716">
        <v>68</v>
      </c>
      <c r="K18" s="715">
        <v>14</v>
      </c>
      <c r="L18" s="715">
        <v>54</v>
      </c>
    </row>
    <row r="19" spans="1:12" s="498" customFormat="1" ht="18" customHeight="1">
      <c r="A19" s="497"/>
      <c r="B19" s="192" t="s">
        <v>852</v>
      </c>
      <c r="C19" s="193"/>
      <c r="D19" s="507">
        <v>41</v>
      </c>
      <c r="E19" s="482">
        <v>36</v>
      </c>
      <c r="F19" s="499">
        <v>5</v>
      </c>
      <c r="G19" s="482">
        <v>40</v>
      </c>
      <c r="H19" s="482">
        <v>36</v>
      </c>
      <c r="I19" s="482">
        <v>4</v>
      </c>
      <c r="J19" s="716">
        <v>41</v>
      </c>
      <c r="K19" s="715">
        <v>38</v>
      </c>
      <c r="L19" s="715">
        <v>3</v>
      </c>
    </row>
    <row r="20" spans="1:12" ht="18" customHeight="1">
      <c r="A20" s="152"/>
      <c r="B20" s="192" t="s">
        <v>507</v>
      </c>
      <c r="C20" s="193"/>
      <c r="D20" s="507">
        <v>115</v>
      </c>
      <c r="E20" s="482">
        <v>89</v>
      </c>
      <c r="F20" s="499">
        <v>26</v>
      </c>
      <c r="G20" s="482">
        <v>136</v>
      </c>
      <c r="H20" s="482">
        <v>100</v>
      </c>
      <c r="I20" s="482">
        <v>36</v>
      </c>
      <c r="J20" s="716">
        <v>136</v>
      </c>
      <c r="K20" s="715">
        <v>100</v>
      </c>
      <c r="L20" s="715">
        <v>36</v>
      </c>
    </row>
    <row r="21" spans="1:12" ht="18" customHeight="1">
      <c r="A21" s="152"/>
      <c r="B21" s="192" t="s">
        <v>510</v>
      </c>
      <c r="C21" s="193"/>
      <c r="D21" s="493">
        <v>219</v>
      </c>
      <c r="E21" s="393">
        <v>132</v>
      </c>
      <c r="F21" s="492">
        <v>87</v>
      </c>
      <c r="G21" s="482">
        <v>260</v>
      </c>
      <c r="H21" s="482">
        <v>172</v>
      </c>
      <c r="I21" s="482">
        <v>88</v>
      </c>
      <c r="J21" s="716">
        <v>319</v>
      </c>
      <c r="K21" s="715">
        <v>204</v>
      </c>
      <c r="L21" s="715">
        <v>115</v>
      </c>
    </row>
    <row r="22" spans="1:12" ht="18" customHeight="1">
      <c r="A22" s="152"/>
      <c r="B22" s="192"/>
      <c r="C22" s="193"/>
      <c r="D22" s="493"/>
      <c r="E22" s="393"/>
      <c r="F22" s="492"/>
      <c r="G22" s="482"/>
      <c r="H22" s="482"/>
      <c r="I22" s="482"/>
      <c r="J22" s="716"/>
      <c r="K22" s="715"/>
      <c r="L22" s="715"/>
    </row>
    <row r="23" spans="1:12" ht="18" customHeight="1" thickBot="1">
      <c r="A23" s="195"/>
      <c r="B23" s="196" t="s">
        <v>508</v>
      </c>
      <c r="C23" s="198"/>
      <c r="D23" s="494">
        <v>336</v>
      </c>
      <c r="E23" s="394">
        <v>190</v>
      </c>
      <c r="F23" s="495">
        <v>146</v>
      </c>
      <c r="G23" s="607">
        <v>390</v>
      </c>
      <c r="H23" s="607">
        <v>232</v>
      </c>
      <c r="I23" s="607">
        <v>158</v>
      </c>
      <c r="J23" s="717">
        <f>J4-J6-J7-J8-J9-J10-J12-J13-J14-J15-J16-J18-J19-J20-J21</f>
        <v>427</v>
      </c>
      <c r="K23" s="809">
        <f>K4-K6-K7-K8-K9-K10-K12-K13-K14-K15-K16-K18-K19-K20-K21</f>
        <v>245</v>
      </c>
      <c r="L23" s="809">
        <f>L4-L6-L7-L8-L9-L10-L12-L13-L14-L15-L16-L18-L19-L20-L21</f>
        <v>182</v>
      </c>
    </row>
    <row r="24" spans="1:12" ht="17.25" customHeight="1" thickTop="1">
      <c r="A24" s="30" t="s">
        <v>497</v>
      </c>
      <c r="J24" s="372"/>
      <c r="K24" s="373"/>
      <c r="L24" s="374"/>
    </row>
  </sheetData>
  <mergeCells count="4">
    <mergeCell ref="A2:C3"/>
    <mergeCell ref="G2:I2"/>
    <mergeCell ref="J2:L2"/>
    <mergeCell ref="D2:F2"/>
  </mergeCells>
  <phoneticPr fontId="3"/>
  <printOptions horizontalCentered="1"/>
  <pageMargins left="0.11811023622047245" right="0.23622047244094491" top="0.59055118110236227" bottom="0.70866141732283472" header="0.31496062992125984" footer="0.31496062992125984"/>
  <pageSetup paperSize="9" firstPageNumber="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5:N88"/>
  <sheetViews>
    <sheetView showZeros="0" topLeftCell="A11" zoomScale="70" zoomScaleNormal="70" workbookViewId="0">
      <selection activeCell="B55" sqref="B55:F55"/>
    </sheetView>
  </sheetViews>
  <sheetFormatPr defaultRowHeight="12"/>
  <cols>
    <col min="1" max="1" width="10.625" style="23" customWidth="1"/>
    <col min="2" max="2" width="10.625" style="11" customWidth="1"/>
    <col min="3" max="5" width="10.75" style="11" customWidth="1"/>
    <col min="6" max="6" width="10.625" style="48" customWidth="1"/>
    <col min="7" max="7" width="22.875" style="23" customWidth="1"/>
    <col min="8" max="16384" width="9" style="23"/>
  </cols>
  <sheetData>
    <row r="5" spans="1:7" s="508" customFormat="1" ht="26.25" customHeight="1">
      <c r="A5" s="820" t="s">
        <v>881</v>
      </c>
      <c r="B5" s="821"/>
      <c r="C5" s="821"/>
      <c r="D5" s="821"/>
      <c r="E5" s="821"/>
      <c r="F5" s="821"/>
      <c r="G5" s="821"/>
    </row>
    <row r="6" spans="1:7" ht="15" customHeight="1" thickBot="1">
      <c r="G6" s="509" t="s">
        <v>624</v>
      </c>
    </row>
    <row r="7" spans="1:7" ht="18.75" customHeight="1" thickTop="1">
      <c r="A7" s="813" t="s">
        <v>315</v>
      </c>
      <c r="B7" s="815" t="s">
        <v>63</v>
      </c>
      <c r="C7" s="817" t="s">
        <v>64</v>
      </c>
      <c r="D7" s="817"/>
      <c r="E7" s="817"/>
      <c r="F7" s="127" t="s">
        <v>65</v>
      </c>
      <c r="G7" s="811" t="s">
        <v>69</v>
      </c>
    </row>
    <row r="8" spans="1:7" ht="18.75" customHeight="1">
      <c r="A8" s="814"/>
      <c r="B8" s="816"/>
      <c r="C8" s="128" t="s">
        <v>66</v>
      </c>
      <c r="D8" s="128" t="s">
        <v>56</v>
      </c>
      <c r="E8" s="128" t="s">
        <v>57</v>
      </c>
      <c r="F8" s="129" t="s">
        <v>67</v>
      </c>
      <c r="G8" s="812"/>
    </row>
    <row r="9" spans="1:7" ht="15" customHeight="1">
      <c r="A9" s="653" t="s">
        <v>604</v>
      </c>
      <c r="B9" s="654">
        <v>57377</v>
      </c>
      <c r="C9" s="654">
        <f>SUM(D9:E9)</f>
        <v>185030</v>
      </c>
      <c r="D9" s="654">
        <v>92444</v>
      </c>
      <c r="E9" s="654">
        <v>92586</v>
      </c>
      <c r="F9" s="655">
        <f>D9/E9*100</f>
        <v>99.846629079990493</v>
      </c>
      <c r="G9" s="656" t="s">
        <v>68</v>
      </c>
    </row>
    <row r="10" spans="1:7" ht="15" customHeight="1">
      <c r="A10" s="134" t="s">
        <v>0</v>
      </c>
      <c r="B10" s="135">
        <v>59076</v>
      </c>
      <c r="C10" s="135">
        <f>SUM(D10:E10)</f>
        <v>188217</v>
      </c>
      <c r="D10" s="135">
        <v>94077</v>
      </c>
      <c r="E10" s="135">
        <v>94140</v>
      </c>
      <c r="F10" s="136">
        <f>D10/E10*100</f>
        <v>99.933078393881459</v>
      </c>
    </row>
    <row r="11" spans="1:7" ht="15" customHeight="1">
      <c r="A11" s="134" t="s">
        <v>35</v>
      </c>
      <c r="B11" s="135">
        <v>61254</v>
      </c>
      <c r="C11" s="135">
        <f>SUM(D11:E11)</f>
        <v>193052</v>
      </c>
      <c r="D11" s="135">
        <v>96480</v>
      </c>
      <c r="E11" s="135">
        <v>96572</v>
      </c>
      <c r="F11" s="136">
        <f>D11/E11*100</f>
        <v>99.904734291513066</v>
      </c>
    </row>
    <row r="12" spans="1:7" ht="15" customHeight="1">
      <c r="A12" s="134" t="s">
        <v>36</v>
      </c>
      <c r="B12" s="135">
        <v>63328</v>
      </c>
      <c r="C12" s="135">
        <f>SUM(D12:E12)</f>
        <v>196487</v>
      </c>
      <c r="D12" s="135">
        <v>98266</v>
      </c>
      <c r="E12" s="135">
        <v>98221</v>
      </c>
      <c r="F12" s="136">
        <f>D12/E12*100</f>
        <v>100.04581504973477</v>
      </c>
    </row>
    <row r="13" spans="1:7" ht="15" customHeight="1">
      <c r="A13" s="134" t="s">
        <v>605</v>
      </c>
      <c r="B13" s="135">
        <v>65052</v>
      </c>
      <c r="C13" s="135">
        <f>SUM(D13:E13)</f>
        <v>198972</v>
      </c>
      <c r="D13" s="135">
        <v>99607</v>
      </c>
      <c r="E13" s="135">
        <v>99365</v>
      </c>
      <c r="F13" s="136">
        <f>D13/E13*100</f>
        <v>100.24354652040456</v>
      </c>
    </row>
    <row r="14" spans="1:7" ht="15" customHeight="1">
      <c r="B14" s="141"/>
      <c r="C14" s="135"/>
      <c r="D14" s="135"/>
      <c r="E14" s="135"/>
      <c r="F14" s="136"/>
    </row>
    <row r="15" spans="1:7" ht="15" customHeight="1">
      <c r="A15" s="653" t="s">
        <v>79</v>
      </c>
      <c r="B15" s="654">
        <v>66729</v>
      </c>
      <c r="C15" s="654">
        <f>SUM(D15:E15)</f>
        <v>201675</v>
      </c>
      <c r="D15" s="654">
        <v>100820</v>
      </c>
      <c r="E15" s="654">
        <v>100855</v>
      </c>
      <c r="F15" s="655">
        <f>D15/E15*100</f>
        <v>99.965296713102973</v>
      </c>
      <c r="G15" s="656" t="s">
        <v>68</v>
      </c>
    </row>
    <row r="16" spans="1:7" ht="15" customHeight="1">
      <c r="A16" s="134" t="s">
        <v>37</v>
      </c>
      <c r="B16" s="135">
        <v>68539</v>
      </c>
      <c r="C16" s="135">
        <f>SUM(D16:E16)</f>
        <v>203848</v>
      </c>
      <c r="D16" s="135">
        <v>101908</v>
      </c>
      <c r="E16" s="135">
        <v>101940</v>
      </c>
      <c r="F16" s="136">
        <f>D16/E16*100</f>
        <v>99.968608985677861</v>
      </c>
    </row>
    <row r="17" spans="1:7" ht="15" customHeight="1">
      <c r="A17" s="134" t="s">
        <v>38</v>
      </c>
      <c r="B17" s="135">
        <v>70619</v>
      </c>
      <c r="C17" s="135">
        <f>SUM(D17:E17)</f>
        <v>207237</v>
      </c>
      <c r="D17" s="135">
        <v>103668</v>
      </c>
      <c r="E17" s="135">
        <v>103569</v>
      </c>
      <c r="F17" s="136">
        <f>D17/E17*100</f>
        <v>100.09558844828086</v>
      </c>
    </row>
    <row r="18" spans="1:7" ht="15" customHeight="1">
      <c r="A18" s="134" t="s">
        <v>39</v>
      </c>
      <c r="B18" s="135">
        <v>72237</v>
      </c>
      <c r="C18" s="135">
        <f>SUM(D18:E18)</f>
        <v>209575</v>
      </c>
      <c r="D18" s="135">
        <v>104896</v>
      </c>
      <c r="E18" s="135">
        <v>104679</v>
      </c>
      <c r="F18" s="136">
        <f>D18/E18*100</f>
        <v>100.20730041364551</v>
      </c>
    </row>
    <row r="19" spans="1:7" ht="15" customHeight="1">
      <c r="A19" s="134" t="s">
        <v>40</v>
      </c>
      <c r="B19" s="135">
        <v>73677</v>
      </c>
      <c r="C19" s="135">
        <f>SUM(D19:E19)</f>
        <v>211878</v>
      </c>
      <c r="D19" s="135">
        <v>105907</v>
      </c>
      <c r="E19" s="135">
        <v>105971</v>
      </c>
      <c r="F19" s="136">
        <f>D19/E19*100</f>
        <v>99.939606118655107</v>
      </c>
    </row>
    <row r="20" spans="1:7" ht="15" customHeight="1">
      <c r="B20" s="141"/>
      <c r="C20" s="135"/>
      <c r="D20" s="135"/>
      <c r="E20" s="135"/>
      <c r="F20" s="136"/>
    </row>
    <row r="21" spans="1:7" ht="15" customHeight="1">
      <c r="A21" s="653" t="s">
        <v>80</v>
      </c>
      <c r="B21" s="654">
        <v>74032</v>
      </c>
      <c r="C21" s="654">
        <f>SUM(D21:E21)</f>
        <v>212874</v>
      </c>
      <c r="D21" s="654">
        <v>106035</v>
      </c>
      <c r="E21" s="654">
        <v>106839</v>
      </c>
      <c r="F21" s="150">
        <f>D21/E21*100</f>
        <v>99.247465813045793</v>
      </c>
      <c r="G21" s="656" t="s">
        <v>68</v>
      </c>
    </row>
    <row r="22" spans="1:7" ht="15" customHeight="1">
      <c r="A22" s="134" t="s">
        <v>41</v>
      </c>
      <c r="B22" s="135">
        <v>75547</v>
      </c>
      <c r="C22" s="135">
        <f>SUM(D22:E22)</f>
        <v>214364</v>
      </c>
      <c r="D22" s="135">
        <v>106637</v>
      </c>
      <c r="E22" s="135">
        <v>107727</v>
      </c>
      <c r="F22" s="145">
        <f>D22/E22*100</f>
        <v>98.988183092446647</v>
      </c>
    </row>
    <row r="23" spans="1:7" ht="15" customHeight="1">
      <c r="A23" s="134" t="s">
        <v>42</v>
      </c>
      <c r="B23" s="142">
        <v>77019</v>
      </c>
      <c r="C23" s="142">
        <f>SUM(D23:E23)</f>
        <v>216015</v>
      </c>
      <c r="D23" s="142">
        <v>107358</v>
      </c>
      <c r="E23" s="142">
        <v>108657</v>
      </c>
      <c r="F23" s="145">
        <f>D23/E23*100</f>
        <v>98.804494878378762</v>
      </c>
    </row>
    <row r="24" spans="1:7" ht="15" customHeight="1">
      <c r="A24" s="134" t="s">
        <v>70</v>
      </c>
      <c r="B24" s="142">
        <v>78747</v>
      </c>
      <c r="C24" s="135">
        <f>SUM(D24:E24)</f>
        <v>217851</v>
      </c>
      <c r="D24" s="135">
        <v>108256</v>
      </c>
      <c r="E24" s="135">
        <v>109595</v>
      </c>
      <c r="F24" s="145">
        <f>D24/E24*100</f>
        <v>98.778228933801728</v>
      </c>
    </row>
    <row r="25" spans="1:7" ht="15" customHeight="1">
      <c r="A25" s="146" t="s">
        <v>328</v>
      </c>
      <c r="B25" s="141">
        <v>79901</v>
      </c>
      <c r="C25" s="142">
        <f>D25+E25</f>
        <v>218796</v>
      </c>
      <c r="D25" s="142">
        <v>108552</v>
      </c>
      <c r="E25" s="142">
        <v>110244</v>
      </c>
      <c r="F25" s="145">
        <f>D25/E25*100</f>
        <v>98.465222597148141</v>
      </c>
      <c r="G25" s="143"/>
    </row>
    <row r="26" spans="1:7" ht="15" customHeight="1">
      <c r="A26" s="147"/>
      <c r="B26" s="148"/>
      <c r="C26" s="36"/>
      <c r="D26" s="36"/>
      <c r="E26" s="36"/>
      <c r="F26" s="149"/>
      <c r="G26" s="143"/>
    </row>
    <row r="27" spans="1:7" ht="15" customHeight="1">
      <c r="A27" s="653" t="s">
        <v>408</v>
      </c>
      <c r="B27" s="661">
        <v>80959</v>
      </c>
      <c r="C27" s="661">
        <v>220809</v>
      </c>
      <c r="D27" s="661">
        <v>109494</v>
      </c>
      <c r="E27" s="654">
        <v>111315</v>
      </c>
      <c r="F27" s="150">
        <f>D27/E27*100</f>
        <v>98.364101873062921</v>
      </c>
      <c r="G27" s="656" t="s">
        <v>68</v>
      </c>
    </row>
    <row r="28" spans="1:7" ht="15" customHeight="1">
      <c r="A28" s="134" t="s">
        <v>406</v>
      </c>
      <c r="B28" s="142">
        <v>82414</v>
      </c>
      <c r="C28" s="135">
        <v>222459</v>
      </c>
      <c r="D28" s="135">
        <v>110084</v>
      </c>
      <c r="E28" s="336">
        <v>112375</v>
      </c>
      <c r="F28" s="145">
        <f>D28/E28*100</f>
        <v>97.961290322580638</v>
      </c>
    </row>
    <row r="29" spans="1:7" ht="15" customHeight="1">
      <c r="A29" s="134" t="s">
        <v>407</v>
      </c>
      <c r="B29" s="141">
        <v>84161</v>
      </c>
      <c r="C29" s="142">
        <v>224469</v>
      </c>
      <c r="D29" s="142">
        <v>111016</v>
      </c>
      <c r="E29" s="142">
        <v>113453</v>
      </c>
      <c r="F29" s="145">
        <f>D29/E29*100</f>
        <v>97.851973945157908</v>
      </c>
      <c r="G29" s="143"/>
    </row>
    <row r="30" spans="1:7" ht="15" customHeight="1">
      <c r="A30" s="134" t="s">
        <v>412</v>
      </c>
      <c r="B30" s="142">
        <v>85737</v>
      </c>
      <c r="C30" s="142">
        <v>226106</v>
      </c>
      <c r="D30" s="142">
        <v>111691</v>
      </c>
      <c r="E30" s="142">
        <v>114415</v>
      </c>
      <c r="F30" s="145">
        <f>D30/E30*100</f>
        <v>97.619193287593404</v>
      </c>
      <c r="G30" s="143"/>
    </row>
    <row r="31" spans="1:7" ht="15" customHeight="1">
      <c r="A31" s="134" t="s">
        <v>460</v>
      </c>
      <c r="B31" s="142">
        <v>87273</v>
      </c>
      <c r="C31" s="142">
        <v>227659</v>
      </c>
      <c r="D31" s="142">
        <v>112369</v>
      </c>
      <c r="E31" s="142">
        <v>115290</v>
      </c>
      <c r="F31" s="145">
        <f>D31/E31*100</f>
        <v>97.46638910573337</v>
      </c>
      <c r="G31" s="143"/>
    </row>
    <row r="32" spans="1:7" ht="15" customHeight="1">
      <c r="A32" s="134"/>
      <c r="B32" s="142"/>
      <c r="C32" s="142"/>
      <c r="D32" s="142"/>
      <c r="E32" s="142"/>
      <c r="F32" s="145"/>
      <c r="G32" s="143"/>
    </row>
    <row r="33" spans="1:7" ht="15" customHeight="1">
      <c r="A33" s="653" t="s">
        <v>475</v>
      </c>
      <c r="B33" s="654">
        <v>87992</v>
      </c>
      <c r="C33" s="654">
        <v>228420</v>
      </c>
      <c r="D33" s="654">
        <v>113272</v>
      </c>
      <c r="E33" s="654">
        <v>115148</v>
      </c>
      <c r="F33" s="150">
        <f>D33/E33*100</f>
        <v>98.370792371556604</v>
      </c>
      <c r="G33" s="656" t="s">
        <v>68</v>
      </c>
    </row>
    <row r="34" spans="1:7" ht="15" customHeight="1">
      <c r="A34" s="134" t="s">
        <v>485</v>
      </c>
      <c r="B34" s="142">
        <v>89240</v>
      </c>
      <c r="C34" s="135">
        <v>228879</v>
      </c>
      <c r="D34" s="135">
        <v>113443</v>
      </c>
      <c r="E34" s="336">
        <v>115436</v>
      </c>
      <c r="F34" s="145">
        <f>D34/E34*100</f>
        <v>98.273502200353448</v>
      </c>
      <c r="G34" s="143"/>
    </row>
    <row r="35" spans="1:7" ht="15" customHeight="1">
      <c r="A35" s="134" t="s">
        <v>513</v>
      </c>
      <c r="B35" s="141">
        <v>90732</v>
      </c>
      <c r="C35" s="142">
        <v>230565</v>
      </c>
      <c r="D35" s="142">
        <v>114292</v>
      </c>
      <c r="E35" s="142">
        <v>116273</v>
      </c>
      <c r="F35" s="145">
        <f>D35/E35*100</f>
        <v>98.296251064305565</v>
      </c>
      <c r="G35" s="143"/>
    </row>
    <row r="36" spans="1:7" ht="15" customHeight="1">
      <c r="A36" s="151" t="s">
        <v>518</v>
      </c>
      <c r="B36" s="142">
        <v>91984</v>
      </c>
      <c r="C36" s="142">
        <v>232237</v>
      </c>
      <c r="D36" s="142">
        <v>114963</v>
      </c>
      <c r="E36" s="142">
        <v>117274</v>
      </c>
      <c r="F36" s="145">
        <f>D36/E36*100</f>
        <v>98.029401231304476</v>
      </c>
      <c r="G36" s="152"/>
    </row>
    <row r="37" spans="1:7" ht="15" customHeight="1">
      <c r="A37" s="134" t="s">
        <v>519</v>
      </c>
      <c r="B37" s="142">
        <v>93505</v>
      </c>
      <c r="C37" s="142">
        <v>234114</v>
      </c>
      <c r="D37" s="142">
        <v>115740</v>
      </c>
      <c r="E37" s="142">
        <v>118374</v>
      </c>
      <c r="F37" s="145">
        <f>D37/E37*100</f>
        <v>97.774849206751483</v>
      </c>
      <c r="G37" s="143"/>
    </row>
    <row r="38" spans="1:7" ht="15" customHeight="1">
      <c r="A38" s="151"/>
      <c r="B38" s="36"/>
      <c r="C38" s="36"/>
      <c r="D38" s="36"/>
      <c r="E38" s="36"/>
      <c r="F38" s="150"/>
      <c r="G38" s="152"/>
    </row>
    <row r="39" spans="1:7" ht="15" customHeight="1">
      <c r="A39" s="653" t="s">
        <v>520</v>
      </c>
      <c r="B39" s="662">
        <v>93445</v>
      </c>
      <c r="C39" s="662">
        <v>235081</v>
      </c>
      <c r="D39" s="663">
        <v>115245</v>
      </c>
      <c r="E39" s="663">
        <v>119836</v>
      </c>
      <c r="F39" s="664">
        <v>96.2</v>
      </c>
      <c r="G39" s="656" t="s">
        <v>68</v>
      </c>
    </row>
    <row r="40" spans="1:7" ht="17.25" customHeight="1">
      <c r="A40" s="134" t="s">
        <v>525</v>
      </c>
      <c r="B40" s="36">
        <v>94324</v>
      </c>
      <c r="C40" s="36">
        <v>235659</v>
      </c>
      <c r="D40" s="154">
        <v>115358</v>
      </c>
      <c r="E40" s="154">
        <v>120301</v>
      </c>
      <c r="F40" s="155">
        <v>95.9</v>
      </c>
      <c r="G40" s="133"/>
    </row>
    <row r="41" spans="1:7" ht="17.25" customHeight="1">
      <c r="A41" s="134" t="s">
        <v>567</v>
      </c>
      <c r="B41" s="36">
        <v>95262</v>
      </c>
      <c r="C41" s="36">
        <v>236093</v>
      </c>
      <c r="D41" s="154">
        <v>115414</v>
      </c>
      <c r="E41" s="154">
        <v>120679</v>
      </c>
      <c r="F41" s="155">
        <v>95.6</v>
      </c>
      <c r="G41" s="133"/>
    </row>
    <row r="42" spans="1:7" ht="17.25" customHeight="1">
      <c r="A42" s="134" t="s">
        <v>576</v>
      </c>
      <c r="B42" s="148">
        <v>96339</v>
      </c>
      <c r="C42" s="36">
        <v>237065</v>
      </c>
      <c r="D42" s="36">
        <v>115785</v>
      </c>
      <c r="E42" s="36">
        <v>121280</v>
      </c>
      <c r="F42" s="145">
        <v>95.5</v>
      </c>
      <c r="G42" s="133"/>
    </row>
    <row r="43" spans="1:7" ht="17.25" customHeight="1">
      <c r="A43" s="134" t="s">
        <v>578</v>
      </c>
      <c r="B43" s="148">
        <v>97479</v>
      </c>
      <c r="C43" s="36">
        <v>237826</v>
      </c>
      <c r="D43" s="36">
        <v>116126</v>
      </c>
      <c r="E43" s="36">
        <v>121700</v>
      </c>
      <c r="F43" s="145">
        <v>95.419884963023833</v>
      </c>
      <c r="G43" s="133"/>
    </row>
    <row r="44" spans="1:7" ht="17.25" customHeight="1">
      <c r="A44" s="134"/>
      <c r="B44" s="148"/>
      <c r="C44" s="36"/>
      <c r="D44" s="36"/>
      <c r="E44" s="36"/>
      <c r="F44" s="145"/>
      <c r="G44" s="133"/>
    </row>
    <row r="45" spans="1:7" ht="17.25" customHeight="1">
      <c r="A45" s="653" t="s">
        <v>579</v>
      </c>
      <c r="B45" s="665">
        <v>97951</v>
      </c>
      <c r="C45" s="662">
        <v>239348</v>
      </c>
      <c r="D45" s="662">
        <v>116894</v>
      </c>
      <c r="E45" s="662">
        <v>122454</v>
      </c>
      <c r="F45" s="150">
        <f>(D45/E45)*100</f>
        <v>95.459519493034122</v>
      </c>
      <c r="G45" s="666" t="s">
        <v>587</v>
      </c>
    </row>
    <row r="46" spans="1:7" ht="17.25" customHeight="1">
      <c r="A46" s="134" t="s">
        <v>588</v>
      </c>
      <c r="B46" s="273">
        <v>99112</v>
      </c>
      <c r="C46" s="36">
        <v>240046</v>
      </c>
      <c r="D46" s="36">
        <v>117071</v>
      </c>
      <c r="E46" s="36">
        <v>122975</v>
      </c>
      <c r="F46" s="145">
        <f>(D46/E46)*100</f>
        <v>95.199024191908919</v>
      </c>
      <c r="G46" s="143"/>
    </row>
    <row r="47" spans="1:7" ht="17.25" customHeight="1">
      <c r="A47" s="134" t="s">
        <v>589</v>
      </c>
      <c r="B47" s="273">
        <v>100278</v>
      </c>
      <c r="C47" s="36">
        <v>240618</v>
      </c>
      <c r="D47" s="36">
        <v>117254</v>
      </c>
      <c r="E47" s="36">
        <v>123364</v>
      </c>
      <c r="F47" s="145">
        <f>(D47/E47)*100</f>
        <v>95.047177458577863</v>
      </c>
      <c r="G47" s="143"/>
    </row>
    <row r="48" spans="1:7" ht="17.25" customHeight="1">
      <c r="A48" s="146" t="s">
        <v>593</v>
      </c>
      <c r="B48" s="273">
        <v>101862</v>
      </c>
      <c r="C48" s="36">
        <v>242003</v>
      </c>
      <c r="D48" s="36">
        <v>117872</v>
      </c>
      <c r="E48" s="36">
        <v>124131</v>
      </c>
      <c r="F48" s="145">
        <f>(D48/E48)*100</f>
        <v>94.957746251943504</v>
      </c>
      <c r="G48" s="143"/>
    </row>
    <row r="49" spans="1:14" ht="17.25" customHeight="1">
      <c r="A49" s="146" t="s">
        <v>606</v>
      </c>
      <c r="B49" s="273">
        <v>102867</v>
      </c>
      <c r="C49" s="36">
        <v>241887</v>
      </c>
      <c r="D49" s="36">
        <v>117749</v>
      </c>
      <c r="E49" s="36">
        <v>124138</v>
      </c>
      <c r="F49" s="145">
        <v>94.85330841482866</v>
      </c>
      <c r="G49" s="143"/>
    </row>
    <row r="50" spans="1:14" ht="17.25" customHeight="1">
      <c r="A50" s="146"/>
      <c r="B50" s="273"/>
      <c r="C50" s="36"/>
      <c r="D50" s="36"/>
      <c r="E50" s="36"/>
      <c r="F50" s="145"/>
      <c r="G50" s="143"/>
    </row>
    <row r="51" spans="1:14" ht="17.25" customHeight="1">
      <c r="A51" s="653" t="s">
        <v>769</v>
      </c>
      <c r="B51" s="667">
        <v>102532</v>
      </c>
      <c r="C51" s="668">
        <v>242389</v>
      </c>
      <c r="D51" s="668">
        <v>117608</v>
      </c>
      <c r="E51" s="668">
        <v>124781</v>
      </c>
      <c r="F51" s="669">
        <f>(D51/E51)*100</f>
        <v>94.251528678244284</v>
      </c>
      <c r="G51" s="666" t="s">
        <v>587</v>
      </c>
    </row>
    <row r="52" spans="1:14" ht="17.25" customHeight="1">
      <c r="A52" s="134" t="s">
        <v>651</v>
      </c>
      <c r="B52" s="485">
        <v>104132</v>
      </c>
      <c r="C52" s="486">
        <v>243406</v>
      </c>
      <c r="D52" s="486">
        <v>117993</v>
      </c>
      <c r="E52" s="486">
        <v>125413</v>
      </c>
      <c r="F52" s="487">
        <f>(D52/E52)*100</f>
        <v>94.083547957548262</v>
      </c>
      <c r="G52" s="269"/>
    </row>
    <row r="53" spans="1:14" ht="17.25" customHeight="1">
      <c r="A53" s="134" t="s">
        <v>845</v>
      </c>
      <c r="B53" s="486">
        <v>105611</v>
      </c>
      <c r="C53" s="486">
        <v>244091</v>
      </c>
      <c r="D53" s="486">
        <v>118160</v>
      </c>
      <c r="E53" s="486">
        <v>125931</v>
      </c>
      <c r="F53" s="487">
        <f>(D53/E53)*100</f>
        <v>93.829160413242178</v>
      </c>
      <c r="G53" s="269"/>
    </row>
    <row r="54" spans="1:14" ht="17.25" customHeight="1">
      <c r="A54" s="134" t="s">
        <v>853</v>
      </c>
      <c r="B54" s="486">
        <v>107275</v>
      </c>
      <c r="C54" s="486">
        <v>245534</v>
      </c>
      <c r="D54" s="486">
        <v>118904</v>
      </c>
      <c r="E54" s="486">
        <v>126630</v>
      </c>
      <c r="F54" s="487">
        <f>(D54/E54)*100</f>
        <v>93.898760167416881</v>
      </c>
      <c r="G54" s="269"/>
    </row>
    <row r="55" spans="1:14" ht="17.25" customHeight="1" thickBot="1">
      <c r="A55" s="137" t="s">
        <v>863</v>
      </c>
      <c r="B55" s="722">
        <v>108203</v>
      </c>
      <c r="C55" s="722">
        <v>245419</v>
      </c>
      <c r="D55" s="722">
        <v>118867</v>
      </c>
      <c r="E55" s="722">
        <v>126552</v>
      </c>
      <c r="F55" s="487">
        <f>(D55/E55)*100</f>
        <v>93.927397433466083</v>
      </c>
      <c r="G55" s="269"/>
    </row>
    <row r="56" spans="1:14" ht="17.25" customHeight="1" thickTop="1">
      <c r="A56" s="30" t="s">
        <v>655</v>
      </c>
      <c r="B56" s="375"/>
      <c r="C56" s="46"/>
      <c r="D56" s="46"/>
      <c r="E56" s="46"/>
      <c r="F56" s="376"/>
      <c r="G56" s="377"/>
    </row>
    <row r="57" spans="1:14" ht="11.25" customHeight="1">
      <c r="A57" s="205" t="s">
        <v>654</v>
      </c>
      <c r="B57" s="378"/>
      <c r="C57" s="153"/>
      <c r="D57" s="153"/>
      <c r="E57" s="153"/>
      <c r="F57" s="144"/>
      <c r="G57" s="269"/>
    </row>
    <row r="58" spans="1:14" s="819" customFormat="1" ht="27" customHeight="1">
      <c r="A58" s="818"/>
    </row>
    <row r="59" spans="1:14" s="24" customFormat="1" ht="18" customHeight="1">
      <c r="A59" s="30"/>
      <c r="C59" s="112"/>
      <c r="I59" s="112"/>
      <c r="J59" s="112"/>
      <c r="K59" s="112"/>
      <c r="L59" s="112"/>
      <c r="N59" s="112"/>
    </row>
    <row r="60" spans="1:14" s="24" customFormat="1" ht="18" customHeight="1">
      <c r="A60" s="205"/>
      <c r="C60" s="112"/>
      <c r="I60" s="112"/>
      <c r="J60" s="112"/>
      <c r="K60" s="112"/>
      <c r="L60" s="112"/>
      <c r="N60" s="112"/>
    </row>
    <row r="61" spans="1:14" s="24" customFormat="1" ht="18" customHeight="1">
      <c r="A61" s="222"/>
      <c r="B61" s="206"/>
      <c r="C61" s="207"/>
      <c r="D61" s="206"/>
      <c r="E61" s="206"/>
      <c r="F61" s="206"/>
      <c r="G61" s="206"/>
      <c r="I61" s="112"/>
      <c r="J61" s="112"/>
      <c r="K61" s="112"/>
      <c r="L61" s="112"/>
      <c r="N61" s="112"/>
    </row>
    <row r="62" spans="1:14" s="24" customFormat="1" ht="18" customHeight="1">
      <c r="A62" s="223"/>
      <c r="C62" s="112"/>
      <c r="I62" s="112"/>
      <c r="J62" s="112"/>
      <c r="K62" s="112"/>
      <c r="L62" s="112"/>
      <c r="N62" s="112"/>
    </row>
    <row r="63" spans="1:14" ht="15" customHeight="1">
      <c r="A63" s="14"/>
      <c r="B63" s="12"/>
      <c r="C63" s="12"/>
      <c r="D63" s="12"/>
      <c r="E63" s="12"/>
      <c r="F63" s="12"/>
      <c r="G63" s="12"/>
      <c r="H63" s="12"/>
      <c r="I63" s="12"/>
      <c r="J63" s="12"/>
    </row>
    <row r="64" spans="1:14" ht="15" customHeight="1">
      <c r="A64" s="14" t="s">
        <v>521</v>
      </c>
      <c r="B64" s="12"/>
      <c r="C64" s="12"/>
      <c r="D64" s="12"/>
      <c r="E64" s="12"/>
      <c r="F64" s="12"/>
      <c r="G64" s="12"/>
      <c r="H64" s="12"/>
      <c r="I64" s="12"/>
      <c r="J64" s="12"/>
    </row>
    <row r="65" spans="1:10" ht="15" customHeight="1">
      <c r="A65" s="14"/>
      <c r="B65" s="12"/>
      <c r="C65" s="12"/>
      <c r="D65" s="12"/>
      <c r="E65" s="12"/>
      <c r="F65" s="12"/>
      <c r="G65" s="12"/>
      <c r="H65" s="12"/>
      <c r="I65" s="12"/>
      <c r="J65" s="12"/>
    </row>
    <row r="66" spans="1:10" ht="15" customHeight="1">
      <c r="A66" s="14"/>
      <c r="B66" s="12"/>
      <c r="C66" s="12"/>
      <c r="D66" s="12"/>
      <c r="E66" s="12"/>
      <c r="F66" s="12"/>
      <c r="G66" s="12"/>
      <c r="H66" s="12"/>
      <c r="I66" s="12"/>
      <c r="J66" s="12"/>
    </row>
    <row r="67" spans="1:10" ht="15" customHeight="1"/>
    <row r="68" spans="1:10" ht="15" customHeight="1"/>
    <row r="69" spans="1:10" ht="15" customHeight="1">
      <c r="A69" s="11"/>
    </row>
    <row r="70" spans="1:10" ht="15" customHeight="1">
      <c r="A70" s="11"/>
    </row>
    <row r="71" spans="1:10" ht="15" customHeight="1"/>
    <row r="72" spans="1:10" ht="15" customHeight="1"/>
    <row r="73" spans="1:10" ht="15" customHeight="1"/>
    <row r="74" spans="1:10" ht="15" customHeight="1"/>
    <row r="75" spans="1:10" ht="15" customHeight="1"/>
    <row r="76" spans="1:10" ht="15" customHeight="1"/>
    <row r="77" spans="1:10" ht="15" customHeight="1"/>
    <row r="78" spans="1:10" ht="15" customHeight="1"/>
    <row r="79" spans="1:10" ht="15" customHeight="1"/>
    <row r="80" spans="1:10" ht="15" customHeight="1"/>
    <row r="81" ht="15" customHeight="1"/>
    <row r="82" ht="15" customHeight="1"/>
    <row r="83" ht="15" customHeight="1"/>
    <row r="84" ht="15" customHeight="1"/>
    <row r="85" ht="15" customHeight="1"/>
    <row r="86" ht="15" customHeight="1"/>
    <row r="87" ht="15" customHeight="1"/>
    <row r="88" ht="15" customHeight="1"/>
  </sheetData>
  <mergeCells count="6">
    <mergeCell ref="A58:XFD58"/>
    <mergeCell ref="A5:G5"/>
    <mergeCell ref="A7:A8"/>
    <mergeCell ref="B7:B8"/>
    <mergeCell ref="C7:E7"/>
    <mergeCell ref="G7:G8"/>
  </mergeCells>
  <phoneticPr fontId="3"/>
  <pageMargins left="0.70866141732283472" right="0.70866141732283472" top="0" bottom="0" header="0.31496062992125984" footer="0.31496062992125984"/>
  <pageSetup paperSize="9" scale="98" firstPageNumber="5" orientation="portrait" blackAndWhite="1" r:id="rId1"/>
  <headerFooter alignWithMargins="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55" zoomScaleNormal="55" zoomScaleSheetLayoutView="110" workbookViewId="0"/>
  </sheetViews>
  <sheetFormatPr defaultRowHeight="13.5"/>
  <cols>
    <col min="1" max="1" width="5.125" style="39" bestFit="1" customWidth="1"/>
    <col min="2" max="2" width="4.875" style="39" customWidth="1"/>
    <col min="3" max="3" width="1.5" style="39" customWidth="1"/>
    <col min="4" max="11" width="10.375" style="39" customWidth="1"/>
    <col min="12" max="12" width="7.875" style="39" customWidth="1"/>
    <col min="13" max="16384" width="9" style="39"/>
  </cols>
  <sheetData>
    <row r="1" spans="1:12" ht="26.45" customHeight="1">
      <c r="A1" s="422" t="s">
        <v>883</v>
      </c>
      <c r="J1" s="518"/>
      <c r="K1" s="518"/>
    </row>
    <row r="2" spans="1:12" ht="20.100000000000001" customHeight="1" thickBot="1">
      <c r="A2" s="38" t="s">
        <v>394</v>
      </c>
      <c r="J2" s="822" t="s">
        <v>395</v>
      </c>
      <c r="K2" s="822"/>
    </row>
    <row r="3" spans="1:12" ht="15" customHeight="1" thickTop="1">
      <c r="A3" s="823" t="s">
        <v>410</v>
      </c>
      <c r="B3" s="823"/>
      <c r="C3" s="423"/>
      <c r="D3" s="424" t="s">
        <v>628</v>
      </c>
      <c r="E3" s="424" t="s">
        <v>770</v>
      </c>
      <c r="F3" s="424" t="s">
        <v>607</v>
      </c>
      <c r="G3" s="424" t="s">
        <v>638</v>
      </c>
      <c r="H3" s="425" t="s">
        <v>650</v>
      </c>
      <c r="I3" s="425" t="s">
        <v>846</v>
      </c>
      <c r="J3" s="425" t="s">
        <v>854</v>
      </c>
      <c r="K3" s="609" t="s">
        <v>864</v>
      </c>
      <c r="L3" s="426"/>
    </row>
    <row r="4" spans="1:12" ht="15" customHeight="1">
      <c r="A4" s="824" t="s">
        <v>396</v>
      </c>
      <c r="B4" s="824"/>
      <c r="C4" s="428"/>
      <c r="D4" s="429">
        <v>99269</v>
      </c>
      <c r="E4" s="429">
        <v>100544</v>
      </c>
      <c r="F4" s="430">
        <v>102035</v>
      </c>
      <c r="G4" s="430">
        <v>103077</v>
      </c>
      <c r="H4" s="430">
        <v>102768</v>
      </c>
      <c r="I4" s="430">
        <v>104552</v>
      </c>
      <c r="J4" s="430">
        <v>105912</v>
      </c>
      <c r="K4" s="723">
        <v>107474</v>
      </c>
      <c r="L4" s="426"/>
    </row>
    <row r="5" spans="1:12" ht="15" customHeight="1">
      <c r="A5" s="824" t="s">
        <v>43</v>
      </c>
      <c r="B5" s="824"/>
      <c r="C5" s="428"/>
      <c r="D5" s="429">
        <v>99313</v>
      </c>
      <c r="E5" s="429">
        <v>100559</v>
      </c>
      <c r="F5" s="430">
        <v>102033</v>
      </c>
      <c r="G5" s="430">
        <v>103052</v>
      </c>
      <c r="H5" s="430">
        <v>102761</v>
      </c>
      <c r="I5" s="430">
        <v>104576</v>
      </c>
      <c r="J5" s="430">
        <v>105906</v>
      </c>
      <c r="K5" s="723">
        <v>107503</v>
      </c>
      <c r="L5" s="426"/>
    </row>
    <row r="6" spans="1:12" ht="15" customHeight="1">
      <c r="A6" s="824" t="s">
        <v>44</v>
      </c>
      <c r="B6" s="824"/>
      <c r="C6" s="428"/>
      <c r="D6" s="429">
        <v>99300</v>
      </c>
      <c r="E6" s="429">
        <v>100866</v>
      </c>
      <c r="F6" s="430">
        <v>102111</v>
      </c>
      <c r="G6" s="430">
        <v>103091</v>
      </c>
      <c r="H6" s="430">
        <v>102875</v>
      </c>
      <c r="I6" s="430">
        <v>104611</v>
      </c>
      <c r="J6" s="430">
        <v>105959</v>
      </c>
      <c r="K6" s="723">
        <v>107501</v>
      </c>
      <c r="L6" s="426"/>
    </row>
    <row r="7" spans="1:12" ht="15" customHeight="1">
      <c r="A7" s="824" t="s">
        <v>45</v>
      </c>
      <c r="B7" s="824"/>
      <c r="C7" s="428"/>
      <c r="D7" s="429">
        <v>99583</v>
      </c>
      <c r="E7" s="429">
        <v>101149</v>
      </c>
      <c r="F7" s="430">
        <v>102286</v>
      </c>
      <c r="G7" s="430">
        <v>103428</v>
      </c>
      <c r="H7" s="430">
        <v>103179</v>
      </c>
      <c r="I7" s="430">
        <v>104898</v>
      </c>
      <c r="J7" s="430">
        <v>106424</v>
      </c>
      <c r="K7" s="723">
        <v>107780</v>
      </c>
      <c r="L7" s="426"/>
    </row>
    <row r="8" spans="1:12" ht="15" customHeight="1">
      <c r="A8" s="824" t="s">
        <v>46</v>
      </c>
      <c r="B8" s="824"/>
      <c r="C8" s="428"/>
      <c r="D8" s="429">
        <v>99846</v>
      </c>
      <c r="E8" s="429">
        <v>101390</v>
      </c>
      <c r="F8" s="430">
        <v>102522</v>
      </c>
      <c r="G8" s="430">
        <v>103778</v>
      </c>
      <c r="H8" s="430">
        <v>103424</v>
      </c>
      <c r="I8" s="430">
        <v>105087</v>
      </c>
      <c r="J8" s="430">
        <v>106707</v>
      </c>
      <c r="K8" s="723">
        <v>107961</v>
      </c>
      <c r="L8" s="426"/>
    </row>
    <row r="9" spans="1:12" ht="15" customHeight="1">
      <c r="A9" s="824" t="s">
        <v>391</v>
      </c>
      <c r="B9" s="824"/>
      <c r="C9" s="428"/>
      <c r="D9" s="429">
        <v>99878</v>
      </c>
      <c r="E9" s="429">
        <v>101473</v>
      </c>
      <c r="F9" s="430">
        <v>102658</v>
      </c>
      <c r="G9" s="430">
        <v>103806</v>
      </c>
      <c r="H9" s="430">
        <v>103552</v>
      </c>
      <c r="I9" s="430">
        <v>105225</v>
      </c>
      <c r="J9" s="430">
        <v>106829</v>
      </c>
      <c r="K9" s="723">
        <v>108019</v>
      </c>
      <c r="L9" s="426"/>
    </row>
    <row r="10" spans="1:12" ht="15" customHeight="1">
      <c r="A10" s="824" t="s">
        <v>47</v>
      </c>
      <c r="B10" s="824"/>
      <c r="C10" s="428"/>
      <c r="D10" s="429">
        <v>100005</v>
      </c>
      <c r="E10" s="429">
        <v>101587</v>
      </c>
      <c r="F10" s="430">
        <v>102696</v>
      </c>
      <c r="G10" s="430">
        <v>103868</v>
      </c>
      <c r="H10" s="430">
        <v>103731</v>
      </c>
      <c r="I10" s="430">
        <v>105280</v>
      </c>
      <c r="J10" s="430">
        <v>106949</v>
      </c>
      <c r="K10" s="723">
        <v>108065</v>
      </c>
      <c r="L10" s="426"/>
    </row>
    <row r="11" spans="1:12" ht="15" customHeight="1">
      <c r="A11" s="824" t="s">
        <v>48</v>
      </c>
      <c r="B11" s="824"/>
      <c r="C11" s="428"/>
      <c r="D11" s="429">
        <v>100117</v>
      </c>
      <c r="E11" s="429">
        <v>101744</v>
      </c>
      <c r="F11" s="430">
        <v>102783</v>
      </c>
      <c r="G11" s="430">
        <v>103974</v>
      </c>
      <c r="H11" s="430">
        <v>103824</v>
      </c>
      <c r="I11" s="430">
        <v>105346</v>
      </c>
      <c r="J11" s="430">
        <v>107079</v>
      </c>
      <c r="K11" s="723">
        <v>108123</v>
      </c>
      <c r="L11" s="426"/>
    </row>
    <row r="12" spans="1:12" ht="15" customHeight="1">
      <c r="A12" s="824" t="s">
        <v>49</v>
      </c>
      <c r="B12" s="824"/>
      <c r="C12" s="428"/>
      <c r="D12" s="429">
        <v>100210</v>
      </c>
      <c r="E12" s="429">
        <v>101812</v>
      </c>
      <c r="F12" s="430">
        <v>102827</v>
      </c>
      <c r="G12" s="430">
        <v>104040</v>
      </c>
      <c r="H12" s="430">
        <v>103978</v>
      </c>
      <c r="I12" s="430">
        <v>105473</v>
      </c>
      <c r="J12" s="430">
        <v>107172</v>
      </c>
      <c r="K12" s="723">
        <v>108145</v>
      </c>
      <c r="L12" s="426"/>
    </row>
    <row r="13" spans="1:12" ht="15" customHeight="1">
      <c r="A13" s="824" t="s">
        <v>583</v>
      </c>
      <c r="B13" s="824"/>
      <c r="C13" s="431"/>
      <c r="D13" s="429">
        <v>100278</v>
      </c>
      <c r="E13" s="429">
        <v>101862</v>
      </c>
      <c r="F13" s="432">
        <v>102867</v>
      </c>
      <c r="G13" s="432">
        <v>102532</v>
      </c>
      <c r="H13" s="432">
        <v>104132</v>
      </c>
      <c r="I13" s="432">
        <v>105611</v>
      </c>
      <c r="J13" s="432">
        <v>107275</v>
      </c>
      <c r="K13" s="724">
        <v>108203</v>
      </c>
      <c r="L13" s="466"/>
    </row>
    <row r="14" spans="1:12" ht="15" customHeight="1">
      <c r="A14" s="824" t="s">
        <v>584</v>
      </c>
      <c r="B14" s="824"/>
      <c r="C14" s="431"/>
      <c r="D14" s="429">
        <v>100388</v>
      </c>
      <c r="E14" s="429">
        <v>101941</v>
      </c>
      <c r="F14" s="432">
        <v>102959</v>
      </c>
      <c r="G14" s="432">
        <v>102652</v>
      </c>
      <c r="H14" s="432">
        <v>104285</v>
      </c>
      <c r="I14" s="432">
        <v>105756</v>
      </c>
      <c r="J14" s="432">
        <v>107363</v>
      </c>
      <c r="K14" s="724">
        <v>108225</v>
      </c>
      <c r="L14" s="466"/>
    </row>
    <row r="15" spans="1:12" ht="15" customHeight="1" thickBot="1">
      <c r="A15" s="825" t="s">
        <v>585</v>
      </c>
      <c r="B15" s="825"/>
      <c r="C15" s="434"/>
      <c r="D15" s="435">
        <v>100435</v>
      </c>
      <c r="E15" s="435">
        <v>101991</v>
      </c>
      <c r="F15" s="436">
        <v>103041</v>
      </c>
      <c r="G15" s="436">
        <v>102708</v>
      </c>
      <c r="H15" s="436">
        <v>104424</v>
      </c>
      <c r="I15" s="436">
        <v>105849</v>
      </c>
      <c r="J15" s="436">
        <v>107372</v>
      </c>
      <c r="K15" s="725">
        <v>108283</v>
      </c>
      <c r="L15" s="466"/>
    </row>
    <row r="16" spans="1:12" ht="8.25" customHeight="1" thickTop="1">
      <c r="A16" s="40"/>
      <c r="B16" s="426"/>
      <c r="C16" s="426"/>
      <c r="D16" s="426"/>
      <c r="E16" s="426"/>
      <c r="F16" s="426"/>
      <c r="G16" s="426"/>
      <c r="H16" s="426"/>
      <c r="I16" s="426"/>
      <c r="J16" s="426"/>
      <c r="K16" s="426"/>
      <c r="L16" s="426"/>
    </row>
    <row r="17" spans="1:12" ht="19.5" customHeight="1" thickBot="1">
      <c r="A17" s="38" t="s">
        <v>397</v>
      </c>
      <c r="B17" s="426"/>
      <c r="C17" s="426"/>
      <c r="D17" s="426"/>
      <c r="E17" s="426"/>
      <c r="F17" s="426"/>
      <c r="G17" s="426"/>
      <c r="H17" s="426"/>
      <c r="I17" s="426"/>
      <c r="J17" s="826" t="s">
        <v>395</v>
      </c>
      <c r="K17" s="826"/>
      <c r="L17" s="426"/>
    </row>
    <row r="18" spans="1:12" ht="15" customHeight="1" thickTop="1">
      <c r="A18" s="823" t="s">
        <v>410</v>
      </c>
      <c r="B18" s="823"/>
      <c r="C18" s="823"/>
      <c r="D18" s="424" t="s">
        <v>628</v>
      </c>
      <c r="E18" s="424" t="s">
        <v>770</v>
      </c>
      <c r="F18" s="424" t="s">
        <v>607</v>
      </c>
      <c r="G18" s="424" t="s">
        <v>639</v>
      </c>
      <c r="H18" s="424" t="s">
        <v>650</v>
      </c>
      <c r="I18" s="425" t="s">
        <v>846</v>
      </c>
      <c r="J18" s="425" t="s">
        <v>854</v>
      </c>
      <c r="K18" s="609" t="s">
        <v>864</v>
      </c>
      <c r="L18" s="426"/>
    </row>
    <row r="19" spans="1:12" ht="15" customHeight="1">
      <c r="A19" s="427" t="s">
        <v>396</v>
      </c>
      <c r="B19" s="437" t="s">
        <v>398</v>
      </c>
      <c r="C19" s="438"/>
      <c r="D19" s="429">
        <v>240155</v>
      </c>
      <c r="E19" s="429">
        <v>240951</v>
      </c>
      <c r="F19" s="429">
        <v>242079</v>
      </c>
      <c r="G19" s="429">
        <v>242012</v>
      </c>
      <c r="H19" s="429">
        <v>242470</v>
      </c>
      <c r="I19" s="429">
        <v>243835</v>
      </c>
      <c r="J19" s="429">
        <v>244359</v>
      </c>
      <c r="K19" s="726">
        <v>245728</v>
      </c>
      <c r="L19" s="426"/>
    </row>
    <row r="20" spans="1:12" ht="15" customHeight="1">
      <c r="A20" s="427"/>
      <c r="B20" s="437" t="s">
        <v>399</v>
      </c>
      <c r="C20" s="438"/>
      <c r="D20" s="429">
        <v>117073</v>
      </c>
      <c r="E20" s="429">
        <v>117421</v>
      </c>
      <c r="F20" s="429">
        <v>117892</v>
      </c>
      <c r="G20" s="429">
        <v>117768</v>
      </c>
      <c r="H20" s="429">
        <v>117594</v>
      </c>
      <c r="I20" s="429">
        <v>118155</v>
      </c>
      <c r="J20" s="429">
        <v>118280</v>
      </c>
      <c r="K20" s="726">
        <v>118982</v>
      </c>
      <c r="L20" s="426"/>
    </row>
    <row r="21" spans="1:12" ht="15" customHeight="1">
      <c r="A21" s="427"/>
      <c r="B21" s="437" t="s">
        <v>400</v>
      </c>
      <c r="C21" s="438"/>
      <c r="D21" s="429">
        <v>123082</v>
      </c>
      <c r="E21" s="429">
        <v>123530</v>
      </c>
      <c r="F21" s="429">
        <v>124187</v>
      </c>
      <c r="G21" s="429">
        <v>124244</v>
      </c>
      <c r="H21" s="429">
        <v>124876</v>
      </c>
      <c r="I21" s="429">
        <v>125680</v>
      </c>
      <c r="J21" s="429">
        <v>126079</v>
      </c>
      <c r="K21" s="727">
        <v>126746</v>
      </c>
      <c r="L21" s="426"/>
    </row>
    <row r="22" spans="1:12" ht="15" customHeight="1">
      <c r="A22" s="439" t="s">
        <v>401</v>
      </c>
      <c r="B22" s="440" t="s">
        <v>398</v>
      </c>
      <c r="C22" s="441"/>
      <c r="D22" s="442">
        <v>240127</v>
      </c>
      <c r="E22" s="442">
        <v>240934</v>
      </c>
      <c r="F22" s="442">
        <v>242069</v>
      </c>
      <c r="G22" s="442">
        <v>241886</v>
      </c>
      <c r="H22" s="442">
        <v>242336</v>
      </c>
      <c r="I22" s="442">
        <v>243799</v>
      </c>
      <c r="J22" s="442">
        <v>244212</v>
      </c>
      <c r="K22" s="726">
        <v>245647</v>
      </c>
      <c r="L22" s="426"/>
    </row>
    <row r="23" spans="1:12" ht="15" customHeight="1">
      <c r="A23" s="427"/>
      <c r="B23" s="437" t="s">
        <v>399</v>
      </c>
      <c r="C23" s="438"/>
      <c r="D23" s="429">
        <v>117039</v>
      </c>
      <c r="E23" s="429">
        <v>117409</v>
      </c>
      <c r="F23" s="429">
        <v>117879</v>
      </c>
      <c r="G23" s="429">
        <v>117692</v>
      </c>
      <c r="H23" s="429">
        <v>117544</v>
      </c>
      <c r="I23" s="429">
        <v>118162</v>
      </c>
      <c r="J23" s="429">
        <v>118211</v>
      </c>
      <c r="K23" s="726">
        <v>118972</v>
      </c>
      <c r="L23" s="426"/>
    </row>
    <row r="24" spans="1:12" ht="15" customHeight="1">
      <c r="A24" s="443"/>
      <c r="B24" s="444" t="s">
        <v>400</v>
      </c>
      <c r="C24" s="445"/>
      <c r="D24" s="446">
        <v>123088</v>
      </c>
      <c r="E24" s="446">
        <v>123525</v>
      </c>
      <c r="F24" s="446">
        <v>124190</v>
      </c>
      <c r="G24" s="446">
        <v>124194</v>
      </c>
      <c r="H24" s="446">
        <v>124792</v>
      </c>
      <c r="I24" s="446">
        <v>125637</v>
      </c>
      <c r="J24" s="446">
        <v>126001</v>
      </c>
      <c r="K24" s="727">
        <v>126675</v>
      </c>
      <c r="L24" s="426"/>
    </row>
    <row r="25" spans="1:12" ht="15" customHeight="1">
      <c r="A25" s="427" t="s">
        <v>402</v>
      </c>
      <c r="B25" s="437" t="s">
        <v>398</v>
      </c>
      <c r="C25" s="438"/>
      <c r="D25" s="429">
        <v>239993</v>
      </c>
      <c r="E25" s="429">
        <v>241485</v>
      </c>
      <c r="F25" s="429">
        <v>242023</v>
      </c>
      <c r="G25" s="429">
        <v>241854</v>
      </c>
      <c r="H25" s="429">
        <v>242317</v>
      </c>
      <c r="I25" s="429">
        <v>243714</v>
      </c>
      <c r="J25" s="442">
        <v>244203</v>
      </c>
      <c r="K25" s="726">
        <v>245469</v>
      </c>
      <c r="L25" s="426"/>
    </row>
    <row r="26" spans="1:12" ht="15" customHeight="1">
      <c r="A26" s="427"/>
      <c r="B26" s="437" t="s">
        <v>399</v>
      </c>
      <c r="C26" s="438"/>
      <c r="D26" s="429">
        <v>116975</v>
      </c>
      <c r="E26" s="429">
        <v>117680</v>
      </c>
      <c r="F26" s="429">
        <v>117831</v>
      </c>
      <c r="G26" s="429">
        <v>117650</v>
      </c>
      <c r="H26" s="429">
        <v>117519</v>
      </c>
      <c r="I26" s="429">
        <v>118128</v>
      </c>
      <c r="J26" s="429">
        <v>118203</v>
      </c>
      <c r="K26" s="726">
        <v>118898</v>
      </c>
      <c r="L26" s="426"/>
    </row>
    <row r="27" spans="1:12" ht="15" customHeight="1">
      <c r="A27" s="427"/>
      <c r="B27" s="437" t="s">
        <v>400</v>
      </c>
      <c r="C27" s="438"/>
      <c r="D27" s="429">
        <v>123018</v>
      </c>
      <c r="E27" s="429">
        <v>123805</v>
      </c>
      <c r="F27" s="429">
        <v>124192</v>
      </c>
      <c r="G27" s="429">
        <v>124204</v>
      </c>
      <c r="H27" s="429">
        <v>124798</v>
      </c>
      <c r="I27" s="429">
        <v>125586</v>
      </c>
      <c r="J27" s="429">
        <v>126000</v>
      </c>
      <c r="K27" s="727">
        <v>126571</v>
      </c>
      <c r="L27" s="426"/>
    </row>
    <row r="28" spans="1:12" ht="15" customHeight="1">
      <c r="A28" s="439" t="s">
        <v>45</v>
      </c>
      <c r="B28" s="440" t="s">
        <v>398</v>
      </c>
      <c r="C28" s="441"/>
      <c r="D28" s="442">
        <v>239891</v>
      </c>
      <c r="E28" s="442">
        <v>241532</v>
      </c>
      <c r="F28" s="442">
        <v>241723</v>
      </c>
      <c r="G28" s="442">
        <v>241925</v>
      </c>
      <c r="H28" s="442">
        <v>242371</v>
      </c>
      <c r="I28" s="442">
        <v>243670</v>
      </c>
      <c r="J28" s="442">
        <v>244610</v>
      </c>
      <c r="K28" s="726">
        <v>245437</v>
      </c>
      <c r="L28" s="426"/>
    </row>
    <row r="29" spans="1:12" ht="15" customHeight="1">
      <c r="A29" s="427"/>
      <c r="B29" s="437" t="s">
        <v>399</v>
      </c>
      <c r="C29" s="438"/>
      <c r="D29" s="429">
        <v>116888</v>
      </c>
      <c r="E29" s="429">
        <v>117648</v>
      </c>
      <c r="F29" s="429">
        <v>117637</v>
      </c>
      <c r="G29" s="429">
        <v>117625</v>
      </c>
      <c r="H29" s="429">
        <v>117533</v>
      </c>
      <c r="I29" s="429">
        <v>118073</v>
      </c>
      <c r="J29" s="429">
        <v>118435</v>
      </c>
      <c r="K29" s="726">
        <v>118858</v>
      </c>
      <c r="L29" s="426"/>
    </row>
    <row r="30" spans="1:12" ht="15" customHeight="1">
      <c r="A30" s="443"/>
      <c r="B30" s="444" t="s">
        <v>400</v>
      </c>
      <c r="C30" s="445"/>
      <c r="D30" s="446">
        <v>123003</v>
      </c>
      <c r="E30" s="446">
        <v>123884</v>
      </c>
      <c r="F30" s="446">
        <v>124086</v>
      </c>
      <c r="G30" s="446">
        <v>124300</v>
      </c>
      <c r="H30" s="446">
        <v>124838</v>
      </c>
      <c r="I30" s="446">
        <v>125597</v>
      </c>
      <c r="J30" s="446">
        <v>126175</v>
      </c>
      <c r="K30" s="727">
        <v>126579</v>
      </c>
      <c r="L30" s="426"/>
    </row>
    <row r="31" spans="1:12" ht="15" customHeight="1">
      <c r="A31" s="427" t="s">
        <v>46</v>
      </c>
      <c r="B31" s="437" t="s">
        <v>398</v>
      </c>
      <c r="C31" s="438"/>
      <c r="D31" s="429">
        <v>240220</v>
      </c>
      <c r="E31" s="429">
        <v>241775</v>
      </c>
      <c r="F31" s="429">
        <v>241862</v>
      </c>
      <c r="G31" s="429">
        <v>242230</v>
      </c>
      <c r="H31" s="429">
        <v>242542</v>
      </c>
      <c r="I31" s="429">
        <v>243848</v>
      </c>
      <c r="J31" s="429">
        <v>245011</v>
      </c>
      <c r="K31" s="726">
        <v>245578</v>
      </c>
      <c r="L31" s="426"/>
    </row>
    <row r="32" spans="1:12" ht="15" customHeight="1">
      <c r="A32" s="427"/>
      <c r="B32" s="437" t="s">
        <v>399</v>
      </c>
      <c r="C32" s="438"/>
      <c r="D32" s="429">
        <v>117011</v>
      </c>
      <c r="E32" s="429">
        <v>117751</v>
      </c>
      <c r="F32" s="429">
        <v>117674</v>
      </c>
      <c r="G32" s="429">
        <v>117765</v>
      </c>
      <c r="H32" s="429">
        <v>117601</v>
      </c>
      <c r="I32" s="429">
        <v>118126</v>
      </c>
      <c r="J32" s="429">
        <v>118660</v>
      </c>
      <c r="K32" s="726">
        <v>118918</v>
      </c>
      <c r="L32" s="426"/>
    </row>
    <row r="33" spans="1:12" ht="15" customHeight="1">
      <c r="A33" s="427"/>
      <c r="B33" s="437" t="s">
        <v>400</v>
      </c>
      <c r="C33" s="438"/>
      <c r="D33" s="429">
        <v>123209</v>
      </c>
      <c r="E33" s="429">
        <v>124024</v>
      </c>
      <c r="F33" s="429">
        <v>124188</v>
      </c>
      <c r="G33" s="429">
        <v>124465</v>
      </c>
      <c r="H33" s="429">
        <v>124941</v>
      </c>
      <c r="I33" s="429">
        <v>125722</v>
      </c>
      <c r="J33" s="429">
        <v>126351</v>
      </c>
      <c r="K33" s="727">
        <v>126660</v>
      </c>
      <c r="L33" s="426"/>
    </row>
    <row r="34" spans="1:12" ht="15" customHeight="1">
      <c r="A34" s="439" t="s">
        <v>391</v>
      </c>
      <c r="B34" s="440" t="s">
        <v>398</v>
      </c>
      <c r="C34" s="441"/>
      <c r="D34" s="442">
        <v>240210</v>
      </c>
      <c r="E34" s="442">
        <v>241804</v>
      </c>
      <c r="F34" s="442">
        <v>241945</v>
      </c>
      <c r="G34" s="442">
        <v>242235</v>
      </c>
      <c r="H34" s="442">
        <v>242682</v>
      </c>
      <c r="I34" s="442">
        <v>243951</v>
      </c>
      <c r="J34" s="442">
        <v>245157</v>
      </c>
      <c r="K34" s="726">
        <v>245521</v>
      </c>
      <c r="L34" s="426"/>
    </row>
    <row r="35" spans="1:12" ht="15" customHeight="1">
      <c r="A35" s="427"/>
      <c r="B35" s="437" t="s">
        <v>399</v>
      </c>
      <c r="C35" s="438"/>
      <c r="D35" s="429">
        <v>117012</v>
      </c>
      <c r="E35" s="429">
        <v>117748</v>
      </c>
      <c r="F35" s="429">
        <v>117735</v>
      </c>
      <c r="G35" s="429">
        <v>117756</v>
      </c>
      <c r="H35" s="429">
        <v>117672</v>
      </c>
      <c r="I35" s="429">
        <v>118163</v>
      </c>
      <c r="J35" s="429">
        <v>118754</v>
      </c>
      <c r="K35" s="726">
        <v>118914</v>
      </c>
      <c r="L35" s="426"/>
    </row>
    <row r="36" spans="1:12" ht="15" customHeight="1">
      <c r="A36" s="443"/>
      <c r="B36" s="444" t="s">
        <v>400</v>
      </c>
      <c r="C36" s="445"/>
      <c r="D36" s="446">
        <v>123198</v>
      </c>
      <c r="E36" s="446">
        <v>124056</v>
      </c>
      <c r="F36" s="446">
        <v>124210</v>
      </c>
      <c r="G36" s="446">
        <v>124479</v>
      </c>
      <c r="H36" s="446">
        <v>125010</v>
      </c>
      <c r="I36" s="446">
        <v>125788</v>
      </c>
      <c r="J36" s="446">
        <v>126403</v>
      </c>
      <c r="K36" s="727">
        <v>126607</v>
      </c>
      <c r="L36" s="426"/>
    </row>
    <row r="37" spans="1:12" ht="15" customHeight="1">
      <c r="A37" s="427" t="s">
        <v>47</v>
      </c>
      <c r="B37" s="437" t="s">
        <v>398</v>
      </c>
      <c r="C37" s="438"/>
      <c r="D37" s="429">
        <v>240372</v>
      </c>
      <c r="E37" s="429">
        <v>241889</v>
      </c>
      <c r="F37" s="429">
        <v>241991</v>
      </c>
      <c r="G37" s="429">
        <v>242280</v>
      </c>
      <c r="H37" s="429">
        <v>242901</v>
      </c>
      <c r="I37" s="429">
        <v>243921</v>
      </c>
      <c r="J37" s="442">
        <v>245243</v>
      </c>
      <c r="K37" s="726">
        <v>245523</v>
      </c>
      <c r="L37" s="426"/>
    </row>
    <row r="38" spans="1:12" ht="15" customHeight="1">
      <c r="A38" s="427"/>
      <c r="B38" s="437" t="s">
        <v>399</v>
      </c>
      <c r="C38" s="438"/>
      <c r="D38" s="429">
        <v>117125</v>
      </c>
      <c r="E38" s="429">
        <v>117778</v>
      </c>
      <c r="F38" s="429">
        <v>117731</v>
      </c>
      <c r="G38" s="429">
        <v>117743</v>
      </c>
      <c r="H38" s="429">
        <v>117770</v>
      </c>
      <c r="I38" s="429">
        <v>118137</v>
      </c>
      <c r="J38" s="429">
        <v>118786</v>
      </c>
      <c r="K38" s="726">
        <v>118913</v>
      </c>
      <c r="L38" s="426"/>
    </row>
    <row r="39" spans="1:12" ht="15" customHeight="1">
      <c r="A39" s="427"/>
      <c r="B39" s="437" t="s">
        <v>400</v>
      </c>
      <c r="C39" s="438"/>
      <c r="D39" s="429">
        <v>123247</v>
      </c>
      <c r="E39" s="429">
        <v>124111</v>
      </c>
      <c r="F39" s="429">
        <v>124260</v>
      </c>
      <c r="G39" s="429">
        <v>124537</v>
      </c>
      <c r="H39" s="429">
        <v>125131</v>
      </c>
      <c r="I39" s="429">
        <v>125784</v>
      </c>
      <c r="J39" s="429">
        <v>126457</v>
      </c>
      <c r="K39" s="727">
        <v>126610</v>
      </c>
      <c r="L39" s="426"/>
    </row>
    <row r="40" spans="1:12" ht="15" customHeight="1">
      <c r="A40" s="439" t="s">
        <v>48</v>
      </c>
      <c r="B40" s="440" t="s">
        <v>398</v>
      </c>
      <c r="C40" s="441"/>
      <c r="D40" s="442">
        <v>240452</v>
      </c>
      <c r="E40" s="442">
        <v>242003</v>
      </c>
      <c r="F40" s="442">
        <v>241981</v>
      </c>
      <c r="G40" s="442">
        <v>242335</v>
      </c>
      <c r="H40" s="442">
        <v>243025</v>
      </c>
      <c r="I40" s="442">
        <v>243918</v>
      </c>
      <c r="J40" s="442">
        <v>245418</v>
      </c>
      <c r="K40" s="726">
        <v>245525</v>
      </c>
      <c r="L40" s="426"/>
    </row>
    <row r="41" spans="1:12" ht="15" customHeight="1">
      <c r="A41" s="427"/>
      <c r="B41" s="437" t="s">
        <v>399</v>
      </c>
      <c r="C41" s="438"/>
      <c r="D41" s="429">
        <v>117162</v>
      </c>
      <c r="E41" s="429">
        <v>117849</v>
      </c>
      <c r="F41" s="429">
        <v>117762</v>
      </c>
      <c r="G41" s="429">
        <v>117737</v>
      </c>
      <c r="H41" s="429">
        <v>117807</v>
      </c>
      <c r="I41" s="429">
        <v>118118</v>
      </c>
      <c r="J41" s="429">
        <v>118885</v>
      </c>
      <c r="K41" s="726">
        <v>118909</v>
      </c>
      <c r="L41" s="426"/>
    </row>
    <row r="42" spans="1:12" ht="15" customHeight="1">
      <c r="A42" s="443"/>
      <c r="B42" s="444" t="s">
        <v>400</v>
      </c>
      <c r="C42" s="445"/>
      <c r="D42" s="446">
        <v>123290</v>
      </c>
      <c r="E42" s="446">
        <v>124154</v>
      </c>
      <c r="F42" s="446">
        <v>124219</v>
      </c>
      <c r="G42" s="446">
        <v>124598</v>
      </c>
      <c r="H42" s="446">
        <v>125218</v>
      </c>
      <c r="I42" s="446">
        <v>125800</v>
      </c>
      <c r="J42" s="446">
        <v>126533</v>
      </c>
      <c r="K42" s="727">
        <v>126616</v>
      </c>
      <c r="L42" s="426"/>
    </row>
    <row r="43" spans="1:12" ht="15" customHeight="1">
      <c r="A43" s="427" t="s">
        <v>49</v>
      </c>
      <c r="B43" s="437" t="s">
        <v>398</v>
      </c>
      <c r="C43" s="438"/>
      <c r="D43" s="429">
        <v>240572</v>
      </c>
      <c r="E43" s="429">
        <v>242003</v>
      </c>
      <c r="F43" s="429">
        <v>241913</v>
      </c>
      <c r="G43" s="429">
        <v>242347</v>
      </c>
      <c r="H43" s="429">
        <v>243198</v>
      </c>
      <c r="I43" s="429">
        <v>243957</v>
      </c>
      <c r="J43" s="442">
        <v>245484</v>
      </c>
      <c r="K43" s="726">
        <v>245451</v>
      </c>
      <c r="L43" s="426"/>
    </row>
    <row r="44" spans="1:12" ht="15" customHeight="1">
      <c r="A44" s="427"/>
      <c r="B44" s="437" t="s">
        <v>399</v>
      </c>
      <c r="C44" s="438"/>
      <c r="D44" s="429">
        <v>117227</v>
      </c>
      <c r="E44" s="429">
        <v>117882</v>
      </c>
      <c r="F44" s="429">
        <v>117766</v>
      </c>
      <c r="G44" s="429">
        <v>117745</v>
      </c>
      <c r="H44" s="429">
        <v>117883</v>
      </c>
      <c r="I44" s="429">
        <v>118120</v>
      </c>
      <c r="J44" s="429">
        <v>118901</v>
      </c>
      <c r="K44" s="726">
        <v>118876</v>
      </c>
      <c r="L44" s="426"/>
    </row>
    <row r="45" spans="1:12" ht="15" customHeight="1">
      <c r="A45" s="427"/>
      <c r="B45" s="437" t="s">
        <v>400</v>
      </c>
      <c r="C45" s="438"/>
      <c r="D45" s="429">
        <v>123345</v>
      </c>
      <c r="E45" s="429">
        <v>124121</v>
      </c>
      <c r="F45" s="429">
        <v>124147</v>
      </c>
      <c r="G45" s="429">
        <v>124602</v>
      </c>
      <c r="H45" s="429">
        <v>125315</v>
      </c>
      <c r="I45" s="446">
        <v>125837</v>
      </c>
      <c r="J45" s="429">
        <v>126583</v>
      </c>
      <c r="K45" s="727">
        <v>126575</v>
      </c>
      <c r="L45" s="426"/>
    </row>
    <row r="46" spans="1:12" ht="15" customHeight="1">
      <c r="A46" s="439" t="s">
        <v>586</v>
      </c>
      <c r="B46" s="440" t="s">
        <v>398</v>
      </c>
      <c r="C46" s="441"/>
      <c r="D46" s="442">
        <v>240618</v>
      </c>
      <c r="E46" s="442">
        <v>242003</v>
      </c>
      <c r="F46" s="447">
        <v>241887</v>
      </c>
      <c r="G46" s="447">
        <v>242389</v>
      </c>
      <c r="H46" s="447">
        <v>243406</v>
      </c>
      <c r="I46" s="429">
        <v>244091</v>
      </c>
      <c r="J46" s="442">
        <v>245534</v>
      </c>
      <c r="K46" s="726">
        <v>245419</v>
      </c>
      <c r="L46" s="466"/>
    </row>
    <row r="47" spans="1:12" ht="15" customHeight="1">
      <c r="A47" s="448"/>
      <c r="B47" s="437" t="s">
        <v>399</v>
      </c>
      <c r="C47" s="438"/>
      <c r="D47" s="449">
        <v>117254</v>
      </c>
      <c r="E47" s="449">
        <v>117872</v>
      </c>
      <c r="F47" s="449">
        <v>117749</v>
      </c>
      <c r="G47" s="449">
        <v>117608</v>
      </c>
      <c r="H47" s="449">
        <v>117993</v>
      </c>
      <c r="I47" s="449">
        <v>118160</v>
      </c>
      <c r="J47" s="449">
        <v>118904</v>
      </c>
      <c r="K47" s="728">
        <v>118867</v>
      </c>
      <c r="L47" s="466"/>
    </row>
    <row r="48" spans="1:12" ht="15" customHeight="1">
      <c r="A48" s="443"/>
      <c r="B48" s="444" t="s">
        <v>400</v>
      </c>
      <c r="C48" s="445"/>
      <c r="D48" s="450">
        <v>123364</v>
      </c>
      <c r="E48" s="450">
        <v>124131</v>
      </c>
      <c r="F48" s="450">
        <v>124138</v>
      </c>
      <c r="G48" s="450">
        <v>124781</v>
      </c>
      <c r="H48" s="450">
        <v>125413</v>
      </c>
      <c r="I48" s="450">
        <v>125931</v>
      </c>
      <c r="J48" s="450">
        <v>126630</v>
      </c>
      <c r="K48" s="729">
        <v>126552</v>
      </c>
      <c r="L48" s="466"/>
    </row>
    <row r="49" spans="1:14" ht="15" customHeight="1">
      <c r="A49" s="427" t="s">
        <v>392</v>
      </c>
      <c r="B49" s="437" t="s">
        <v>398</v>
      </c>
      <c r="C49" s="438"/>
      <c r="D49" s="429">
        <v>240773</v>
      </c>
      <c r="E49" s="429">
        <v>242048</v>
      </c>
      <c r="F49" s="449">
        <v>241946</v>
      </c>
      <c r="G49" s="449">
        <v>242394</v>
      </c>
      <c r="H49" s="449">
        <v>243567</v>
      </c>
      <c r="I49" s="429">
        <v>244242</v>
      </c>
      <c r="J49" s="429">
        <v>245569</v>
      </c>
      <c r="K49" s="726">
        <v>245358</v>
      </c>
      <c r="L49" s="466"/>
    </row>
    <row r="50" spans="1:14" ht="15" customHeight="1">
      <c r="A50" s="448"/>
      <c r="B50" s="437" t="s">
        <v>399</v>
      </c>
      <c r="C50" s="438"/>
      <c r="D50" s="449">
        <v>117374</v>
      </c>
      <c r="E50" s="449">
        <v>117926</v>
      </c>
      <c r="F50" s="449">
        <v>117772</v>
      </c>
      <c r="G50" s="449">
        <v>117584</v>
      </c>
      <c r="H50" s="449">
        <v>118043</v>
      </c>
      <c r="I50" s="449">
        <v>118248</v>
      </c>
      <c r="J50" s="449">
        <v>118924</v>
      </c>
      <c r="K50" s="728">
        <v>118814</v>
      </c>
      <c r="L50" s="466"/>
    </row>
    <row r="51" spans="1:14" ht="15" customHeight="1">
      <c r="A51" s="427"/>
      <c r="B51" s="437" t="s">
        <v>400</v>
      </c>
      <c r="C51" s="438"/>
      <c r="D51" s="449">
        <v>123399</v>
      </c>
      <c r="E51" s="449">
        <v>124122</v>
      </c>
      <c r="F51" s="449">
        <v>124174</v>
      </c>
      <c r="G51" s="449">
        <v>124810</v>
      </c>
      <c r="H51" s="449">
        <v>125524</v>
      </c>
      <c r="I51" s="450">
        <v>125994</v>
      </c>
      <c r="J51" s="450">
        <v>126645</v>
      </c>
      <c r="K51" s="729">
        <v>126544</v>
      </c>
      <c r="L51" s="466"/>
    </row>
    <row r="52" spans="1:14" ht="15" customHeight="1">
      <c r="A52" s="439" t="s">
        <v>393</v>
      </c>
      <c r="B52" s="440" t="s">
        <v>398</v>
      </c>
      <c r="C52" s="441"/>
      <c r="D52" s="442">
        <v>240790</v>
      </c>
      <c r="E52" s="442">
        <v>242021</v>
      </c>
      <c r="F52" s="447">
        <v>242013</v>
      </c>
      <c r="G52" s="447">
        <v>242427</v>
      </c>
      <c r="H52" s="447">
        <v>243685</v>
      </c>
      <c r="I52" s="429">
        <v>244312</v>
      </c>
      <c r="J52" s="429">
        <v>245604</v>
      </c>
      <c r="K52" s="726">
        <v>245294</v>
      </c>
      <c r="L52" s="466"/>
    </row>
    <row r="53" spans="1:14" ht="15" customHeight="1">
      <c r="A53" s="448"/>
      <c r="B53" s="437" t="s">
        <v>399</v>
      </c>
      <c r="C53" s="438"/>
      <c r="D53" s="449">
        <v>117357</v>
      </c>
      <c r="E53" s="449">
        <v>117872</v>
      </c>
      <c r="F53" s="449">
        <v>117773</v>
      </c>
      <c r="G53" s="449">
        <v>117588</v>
      </c>
      <c r="H53" s="449">
        <v>118081</v>
      </c>
      <c r="I53" s="449">
        <v>118260</v>
      </c>
      <c r="J53" s="449">
        <v>118935</v>
      </c>
      <c r="K53" s="728">
        <v>118758</v>
      </c>
      <c r="L53" s="466"/>
    </row>
    <row r="54" spans="1:14" ht="15" customHeight="1" thickBot="1">
      <c r="A54" s="433"/>
      <c r="B54" s="451" t="s">
        <v>400</v>
      </c>
      <c r="C54" s="452"/>
      <c r="D54" s="436">
        <v>123433</v>
      </c>
      <c r="E54" s="436">
        <v>124149</v>
      </c>
      <c r="F54" s="436">
        <v>124240</v>
      </c>
      <c r="G54" s="436">
        <v>124839</v>
      </c>
      <c r="H54" s="436">
        <v>125604</v>
      </c>
      <c r="I54" s="436">
        <v>126052</v>
      </c>
      <c r="J54" s="436">
        <v>126669</v>
      </c>
      <c r="K54" s="725">
        <v>126536</v>
      </c>
      <c r="L54" s="466"/>
    </row>
    <row r="55" spans="1:14" ht="18" customHeight="1" thickTop="1">
      <c r="A55" s="453" t="s">
        <v>495</v>
      </c>
      <c r="B55" s="426"/>
      <c r="C55" s="426"/>
      <c r="D55" s="426"/>
      <c r="E55" s="454"/>
      <c r="F55" s="455"/>
      <c r="G55" s="455"/>
      <c r="H55" s="455"/>
      <c r="I55" s="455"/>
      <c r="J55" s="292"/>
      <c r="K55" s="426"/>
      <c r="L55" s="426"/>
    </row>
    <row r="56" spans="1:14" s="24" customFormat="1" ht="18" customHeight="1">
      <c r="A56" s="456" t="s">
        <v>652</v>
      </c>
      <c r="B56" s="457"/>
      <c r="C56" s="458"/>
      <c r="D56" s="457"/>
      <c r="E56" s="457"/>
      <c r="F56" s="457"/>
      <c r="G56" s="457"/>
      <c r="H56" s="457"/>
      <c r="I56" s="458"/>
      <c r="J56" s="458"/>
      <c r="K56" s="458"/>
      <c r="L56" s="458"/>
      <c r="N56" s="112"/>
    </row>
    <row r="57" spans="1:14" s="396" customFormat="1" ht="18" customHeight="1">
      <c r="A57" s="401" t="s">
        <v>653</v>
      </c>
      <c r="B57" s="459"/>
      <c r="C57" s="460"/>
      <c r="D57" s="459"/>
      <c r="E57" s="459"/>
      <c r="F57" s="459"/>
      <c r="G57" s="459"/>
      <c r="H57" s="459"/>
      <c r="I57" s="460"/>
      <c r="J57" s="460"/>
      <c r="K57" s="460"/>
      <c r="L57" s="460"/>
      <c r="N57" s="397"/>
    </row>
    <row r="58" spans="1:14" s="415" customFormat="1" ht="18" customHeight="1">
      <c r="A58" s="461"/>
      <c r="B58" s="462"/>
      <c r="C58" s="463"/>
      <c r="D58" s="462"/>
      <c r="E58" s="462"/>
      <c r="F58" s="462"/>
      <c r="G58" s="462"/>
      <c r="H58" s="464"/>
      <c r="I58" s="321"/>
      <c r="J58" s="321"/>
      <c r="K58" s="321"/>
      <c r="L58" s="321"/>
      <c r="N58" s="416"/>
    </row>
    <row r="59" spans="1:14" s="24" customFormat="1" ht="18" customHeight="1">
      <c r="A59" s="465"/>
      <c r="B59" s="457"/>
      <c r="C59" s="458"/>
      <c r="D59" s="457"/>
      <c r="E59" s="457"/>
      <c r="F59" s="457"/>
      <c r="G59" s="457"/>
      <c r="H59" s="457"/>
      <c r="I59" s="458"/>
      <c r="J59" s="458"/>
      <c r="K59" s="458"/>
      <c r="L59" s="458"/>
      <c r="N59" s="112"/>
    </row>
    <row r="60" spans="1:14">
      <c r="A60" s="426"/>
      <c r="B60" s="426"/>
      <c r="C60" s="426"/>
      <c r="D60" s="426"/>
      <c r="E60" s="426"/>
      <c r="F60" s="426"/>
      <c r="G60" s="426"/>
      <c r="H60" s="426"/>
      <c r="I60" s="426"/>
      <c r="J60" s="426"/>
      <c r="K60" s="426"/>
      <c r="L60" s="426"/>
    </row>
    <row r="61" spans="1:14">
      <c r="A61" s="426"/>
      <c r="B61" s="426"/>
      <c r="C61" s="426"/>
      <c r="D61" s="426"/>
      <c r="E61" s="426"/>
      <c r="F61" s="426"/>
      <c r="G61" s="426"/>
      <c r="H61" s="426"/>
      <c r="I61" s="426"/>
      <c r="J61" s="426"/>
      <c r="K61" s="426"/>
      <c r="L61" s="426"/>
    </row>
  </sheetData>
  <mergeCells count="16">
    <mergeCell ref="A7:B7"/>
    <mergeCell ref="A14:B14"/>
    <mergeCell ref="A15:B15"/>
    <mergeCell ref="J17:K17"/>
    <mergeCell ref="A18:C18"/>
    <mergeCell ref="A8:B8"/>
    <mergeCell ref="A9:B9"/>
    <mergeCell ref="A10:B10"/>
    <mergeCell ref="A11:B11"/>
    <mergeCell ref="A12:B12"/>
    <mergeCell ref="A13:B13"/>
    <mergeCell ref="J2:K2"/>
    <mergeCell ref="A3:B3"/>
    <mergeCell ref="A4:B4"/>
    <mergeCell ref="A5:B5"/>
    <mergeCell ref="A6:B6"/>
  </mergeCells>
  <phoneticPr fontId="3"/>
  <pageMargins left="0.59055118110236227" right="3.937007874015748E-2" top="0.74803149606299213" bottom="0.74803149606299213" header="0.31496062992125984" footer="0.31496062992125984"/>
  <pageSetup paperSize="9" scale="9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62"/>
  <sheetViews>
    <sheetView showZeros="0" zoomScale="70" zoomScaleNormal="70" workbookViewId="0">
      <selection sqref="A1:K1"/>
    </sheetView>
  </sheetViews>
  <sheetFormatPr defaultRowHeight="12"/>
  <cols>
    <col min="1" max="1" width="9.875" style="13" customWidth="1"/>
    <col min="2" max="2" width="9.625" style="13" customWidth="1"/>
    <col min="3" max="11" width="7.625" style="11" customWidth="1"/>
    <col min="12" max="14" width="9" style="11"/>
    <col min="15" max="16384" width="9" style="13"/>
  </cols>
  <sheetData>
    <row r="1" spans="1:16" ht="26.25" customHeight="1">
      <c r="A1" s="840" t="s">
        <v>480</v>
      </c>
      <c r="B1" s="840"/>
      <c r="C1" s="840"/>
      <c r="D1" s="840"/>
      <c r="E1" s="840"/>
      <c r="F1" s="840"/>
      <c r="G1" s="840"/>
      <c r="H1" s="840"/>
      <c r="I1" s="840"/>
      <c r="J1" s="840"/>
      <c r="K1" s="840"/>
      <c r="M1" s="41"/>
      <c r="N1" s="41"/>
    </row>
    <row r="2" spans="1:16" ht="22.5" customHeight="1" thickBot="1">
      <c r="A2" s="405" t="s">
        <v>656</v>
      </c>
      <c r="B2" s="399"/>
      <c r="C2" s="399"/>
      <c r="D2" s="399"/>
      <c r="E2" s="399"/>
      <c r="F2" s="399"/>
      <c r="G2" s="399"/>
      <c r="H2" s="399"/>
      <c r="I2" s="399"/>
      <c r="K2" s="398"/>
      <c r="M2" s="41"/>
      <c r="N2" s="41"/>
    </row>
    <row r="3" spans="1:16" ht="16.5" customHeight="1" thickTop="1">
      <c r="A3" s="844" t="s">
        <v>315</v>
      </c>
      <c r="B3" s="842" t="s">
        <v>613</v>
      </c>
      <c r="C3" s="841" t="s">
        <v>332</v>
      </c>
      <c r="D3" s="841"/>
      <c r="E3" s="841"/>
      <c r="F3" s="834" t="s">
        <v>333</v>
      </c>
      <c r="G3" s="835"/>
      <c r="H3" s="836"/>
      <c r="I3" s="834" t="s">
        <v>612</v>
      </c>
      <c r="J3" s="835"/>
      <c r="K3" s="835"/>
      <c r="M3" s="41"/>
      <c r="N3" s="41"/>
    </row>
    <row r="4" spans="1:16" ht="16.5" customHeight="1">
      <c r="A4" s="845"/>
      <c r="B4" s="843"/>
      <c r="C4" s="200" t="s">
        <v>471</v>
      </c>
      <c r="D4" s="200" t="s">
        <v>81</v>
      </c>
      <c r="E4" s="200" t="s">
        <v>84</v>
      </c>
      <c r="F4" s="200" t="s">
        <v>471</v>
      </c>
      <c r="G4" s="200" t="s">
        <v>478</v>
      </c>
      <c r="H4" s="200" t="s">
        <v>479</v>
      </c>
      <c r="I4" s="200" t="s">
        <v>331</v>
      </c>
      <c r="J4" s="200" t="s">
        <v>332</v>
      </c>
      <c r="K4" s="201" t="s">
        <v>333</v>
      </c>
    </row>
    <row r="5" spans="1:16" ht="19.5" customHeight="1">
      <c r="A5" s="192" t="s">
        <v>620</v>
      </c>
      <c r="B5" s="407">
        <v>458</v>
      </c>
      <c r="C5" s="208">
        <v>-698</v>
      </c>
      <c r="D5" s="157">
        <v>1549</v>
      </c>
      <c r="E5" s="157">
        <v>2247</v>
      </c>
      <c r="F5" s="156">
        <v>1156</v>
      </c>
      <c r="G5" s="157">
        <v>9283</v>
      </c>
      <c r="H5" s="157">
        <v>8127</v>
      </c>
      <c r="I5" s="202">
        <v>0.19</v>
      </c>
      <c r="J5" s="202">
        <v>-0.28999999999999998</v>
      </c>
      <c r="K5" s="202">
        <v>0.48</v>
      </c>
      <c r="N5" s="41"/>
      <c r="O5" s="42"/>
      <c r="P5" s="42"/>
    </row>
    <row r="6" spans="1:16" ht="19.5" customHeight="1">
      <c r="A6" s="406" t="s">
        <v>657</v>
      </c>
      <c r="B6" s="407">
        <v>1365</v>
      </c>
      <c r="C6" s="208">
        <v>-793</v>
      </c>
      <c r="D6" s="157">
        <v>1525</v>
      </c>
      <c r="E6" s="157">
        <v>2318</v>
      </c>
      <c r="F6" s="156">
        <v>2158</v>
      </c>
      <c r="G6" s="157">
        <v>10146</v>
      </c>
      <c r="H6" s="157">
        <v>7988</v>
      </c>
      <c r="I6" s="202">
        <v>0.56000000000000005</v>
      </c>
      <c r="J6" s="202">
        <v>-0.33</v>
      </c>
      <c r="K6" s="202">
        <v>0.89</v>
      </c>
      <c r="N6" s="41"/>
      <c r="O6" s="42"/>
      <c r="P6" s="42"/>
    </row>
    <row r="7" spans="1:16" ht="19.5" customHeight="1">
      <c r="A7" s="472" t="s">
        <v>847</v>
      </c>
      <c r="B7" s="407">
        <v>524</v>
      </c>
      <c r="C7" s="208">
        <v>-978</v>
      </c>
      <c r="D7" s="488">
        <v>1527</v>
      </c>
      <c r="E7" s="488">
        <v>2505</v>
      </c>
      <c r="F7" s="208">
        <v>1502</v>
      </c>
      <c r="G7" s="488">
        <v>9992</v>
      </c>
      <c r="H7" s="488">
        <v>8490</v>
      </c>
      <c r="I7" s="202">
        <v>0.21</v>
      </c>
      <c r="J7" s="202">
        <v>-0.4</v>
      </c>
      <c r="K7" s="202">
        <v>0.62</v>
      </c>
      <c r="N7" s="41"/>
      <c r="O7" s="42"/>
      <c r="P7" s="42"/>
    </row>
    <row r="8" spans="1:16" ht="19.5" customHeight="1">
      <c r="A8" s="491" t="s">
        <v>855</v>
      </c>
      <c r="B8" s="407">
        <v>1369</v>
      </c>
      <c r="C8" s="208">
        <v>-1173</v>
      </c>
      <c r="D8" s="488">
        <v>1445</v>
      </c>
      <c r="E8" s="488">
        <v>2618</v>
      </c>
      <c r="F8" s="208">
        <v>2542</v>
      </c>
      <c r="G8" s="488">
        <v>10911</v>
      </c>
      <c r="H8" s="488">
        <v>8369</v>
      </c>
      <c r="I8" s="202">
        <v>0.56000000000000005</v>
      </c>
      <c r="J8" s="202">
        <v>-0.48</v>
      </c>
      <c r="K8" s="202">
        <v>1.04</v>
      </c>
      <c r="M8" s="239"/>
      <c r="N8" s="41"/>
      <c r="O8" s="42"/>
      <c r="P8" s="42"/>
    </row>
    <row r="9" spans="1:16" ht="19.5" customHeight="1" thickBot="1">
      <c r="A9" s="610" t="s">
        <v>865</v>
      </c>
      <c r="B9" s="730">
        <v>-458</v>
      </c>
      <c r="C9" s="731">
        <v>-1272</v>
      </c>
      <c r="D9" s="732">
        <v>1447</v>
      </c>
      <c r="E9" s="732">
        <v>2719</v>
      </c>
      <c r="F9" s="731">
        <v>814</v>
      </c>
      <c r="G9" s="732">
        <v>9327</v>
      </c>
      <c r="H9" s="732">
        <v>8513</v>
      </c>
      <c r="I9" s="807">
        <v>-0.19</v>
      </c>
      <c r="J9" s="807">
        <v>-0.52</v>
      </c>
      <c r="K9" s="808">
        <v>0.33</v>
      </c>
      <c r="M9" s="239"/>
      <c r="N9" s="41"/>
      <c r="O9" s="42"/>
      <c r="P9" s="42"/>
    </row>
    <row r="10" spans="1:16" ht="19.5" customHeight="1" thickTop="1">
      <c r="A10" s="30" t="s">
        <v>594</v>
      </c>
      <c r="B10" s="408"/>
      <c r="C10" s="208"/>
      <c r="J10" s="11">
        <v>0</v>
      </c>
    </row>
    <row r="11" spans="1:16" s="401" customFormat="1" ht="10.5" customHeight="1">
      <c r="A11" s="27" t="s">
        <v>521</v>
      </c>
      <c r="B11" s="409"/>
      <c r="C11" s="410"/>
      <c r="D11" s="400"/>
      <c r="E11" s="400"/>
      <c r="F11" s="400"/>
      <c r="G11" s="400"/>
      <c r="H11" s="400"/>
      <c r="I11" s="400"/>
      <c r="J11" s="400"/>
      <c r="K11" s="400"/>
      <c r="L11" s="400"/>
      <c r="M11" s="400"/>
      <c r="N11" s="400"/>
    </row>
    <row r="12" spans="1:16" s="401" customFormat="1" ht="18.95" customHeight="1">
      <c r="A12" s="205"/>
      <c r="B12" s="409"/>
      <c r="C12" s="410"/>
      <c r="D12" s="400"/>
      <c r="E12" s="400"/>
      <c r="F12" s="400"/>
      <c r="G12" s="400"/>
      <c r="H12" s="400"/>
      <c r="I12" s="400"/>
      <c r="J12" s="400"/>
      <c r="K12" s="400"/>
      <c r="L12" s="400"/>
      <c r="M12" s="400"/>
      <c r="N12" s="400"/>
    </row>
    <row r="13" spans="1:16" s="43" customFormat="1" ht="22.5" customHeight="1" thickBot="1">
      <c r="A13" s="838" t="s">
        <v>522</v>
      </c>
      <c r="B13" s="839"/>
      <c r="C13" s="839"/>
      <c r="D13" s="839"/>
      <c r="E13" s="839"/>
      <c r="F13" s="839"/>
      <c r="G13" s="839"/>
      <c r="H13" s="839"/>
      <c r="I13" s="839"/>
      <c r="J13" s="839"/>
      <c r="K13" s="839"/>
    </row>
    <row r="14" spans="1:16" s="44" customFormat="1" ht="16.5" customHeight="1" thickTop="1">
      <c r="A14" s="830" t="s">
        <v>318</v>
      </c>
      <c r="B14" s="831"/>
      <c r="C14" s="834" t="s">
        <v>59</v>
      </c>
      <c r="D14" s="835"/>
      <c r="E14" s="836"/>
      <c r="F14" s="834" t="s">
        <v>60</v>
      </c>
      <c r="G14" s="835"/>
      <c r="H14" s="836"/>
      <c r="I14" s="834" t="s">
        <v>61</v>
      </c>
      <c r="J14" s="835"/>
      <c r="K14" s="835"/>
    </row>
    <row r="15" spans="1:16" s="44" customFormat="1" ht="16.5" customHeight="1">
      <c r="A15" s="832"/>
      <c r="B15" s="833"/>
      <c r="C15" s="200" t="s">
        <v>62</v>
      </c>
      <c r="D15" s="200" t="s">
        <v>56</v>
      </c>
      <c r="E15" s="200" t="s">
        <v>57</v>
      </c>
      <c r="F15" s="200" t="s">
        <v>62</v>
      </c>
      <c r="G15" s="200" t="s">
        <v>56</v>
      </c>
      <c r="H15" s="200" t="s">
        <v>57</v>
      </c>
      <c r="I15" s="200" t="s">
        <v>62</v>
      </c>
      <c r="J15" s="200" t="s">
        <v>56</v>
      </c>
      <c r="K15" s="201" t="s">
        <v>57</v>
      </c>
    </row>
    <row r="16" spans="1:16" s="45" customFormat="1" ht="15" customHeight="1">
      <c r="A16" s="828" t="s">
        <v>865</v>
      </c>
      <c r="B16" s="829"/>
      <c r="C16" s="733">
        <f>SUM(D16:E16)</f>
        <v>-1272</v>
      </c>
      <c r="D16" s="734">
        <f>G16-J16</f>
        <v>-663</v>
      </c>
      <c r="E16" s="734">
        <f>H16-K16</f>
        <v>-609</v>
      </c>
      <c r="F16" s="734">
        <f>SUM(G16:H16)</f>
        <v>1447</v>
      </c>
      <c r="G16" s="734">
        <f>SUM(G19:G30)</f>
        <v>757</v>
      </c>
      <c r="H16" s="734">
        <f>SUM(H19:H30)</f>
        <v>690</v>
      </c>
      <c r="I16" s="734">
        <f>SUM(J16:K16)</f>
        <v>2719</v>
      </c>
      <c r="J16" s="734">
        <f>SUM(J19:J30)</f>
        <v>1420</v>
      </c>
      <c r="K16" s="734">
        <f>SUM(K19:K30)</f>
        <v>1299</v>
      </c>
    </row>
    <row r="17" spans="1:14" s="45" customFormat="1" ht="15" customHeight="1">
      <c r="A17" s="827" t="s">
        <v>58</v>
      </c>
      <c r="B17" s="827"/>
      <c r="C17" s="735">
        <f>SUM(D17:E17)</f>
        <v>-106</v>
      </c>
      <c r="D17" s="735">
        <f>D16/12</f>
        <v>-55.25</v>
      </c>
      <c r="E17" s="735">
        <f t="shared" ref="E17:K17" si="0">E16/12</f>
        <v>-50.75</v>
      </c>
      <c r="F17" s="735">
        <f t="shared" si="0"/>
        <v>120.58333333333333</v>
      </c>
      <c r="G17" s="735">
        <f t="shared" si="0"/>
        <v>63.083333333333336</v>
      </c>
      <c r="H17" s="735">
        <f t="shared" si="0"/>
        <v>57.5</v>
      </c>
      <c r="I17" s="735">
        <f>I16/12</f>
        <v>226.58333333333334</v>
      </c>
      <c r="J17" s="735">
        <f t="shared" si="0"/>
        <v>118.33333333333333</v>
      </c>
      <c r="K17" s="735">
        <f t="shared" si="0"/>
        <v>108.25</v>
      </c>
    </row>
    <row r="18" spans="1:14" ht="11.25" customHeight="1">
      <c r="A18" s="241"/>
      <c r="B18" s="411"/>
      <c r="C18" s="307"/>
      <c r="D18" s="306"/>
      <c r="E18" s="306"/>
      <c r="F18" s="306"/>
      <c r="G18" s="306"/>
      <c r="H18" s="306"/>
      <c r="I18" s="306"/>
      <c r="J18" s="306"/>
      <c r="K18" s="306"/>
      <c r="L18" s="13"/>
      <c r="M18" s="253"/>
      <c r="N18" s="253"/>
    </row>
    <row r="19" spans="1:14" ht="13.5" customHeight="1">
      <c r="A19" s="420"/>
      <c r="B19" s="421" t="s">
        <v>641</v>
      </c>
      <c r="C19" s="306">
        <f>SUM(D19:E19)</f>
        <v>-153</v>
      </c>
      <c r="D19" s="306">
        <f>G19-J19</f>
        <v>-76</v>
      </c>
      <c r="E19" s="306">
        <f>H19-K19</f>
        <v>-77</v>
      </c>
      <c r="F19" s="306">
        <f>SUM(G19:H19)</f>
        <v>130</v>
      </c>
      <c r="G19" s="307">
        <v>76</v>
      </c>
      <c r="H19" s="307">
        <v>54</v>
      </c>
      <c r="I19" s="306">
        <f>SUM(J19:K19)</f>
        <v>283</v>
      </c>
      <c r="J19" s="307">
        <v>152</v>
      </c>
      <c r="K19" s="307">
        <v>131</v>
      </c>
      <c r="L19" s="13"/>
      <c r="M19" s="13"/>
      <c r="N19" s="13"/>
    </row>
    <row r="20" spans="1:14" ht="13.5" customHeight="1">
      <c r="A20" s="420"/>
      <c r="B20" s="421" t="s">
        <v>642</v>
      </c>
      <c r="C20" s="306">
        <f t="shared" ref="C20:C30" si="1">SUM(D20:E20)</f>
        <v>-156</v>
      </c>
      <c r="D20" s="306">
        <f t="shared" ref="D20:E30" si="2">G20-J20</f>
        <v>-72</v>
      </c>
      <c r="E20" s="306">
        <f t="shared" si="2"/>
        <v>-84</v>
      </c>
      <c r="F20" s="306">
        <f t="shared" ref="F20:F30" si="3">SUM(G20:H20)</f>
        <v>96</v>
      </c>
      <c r="G20" s="307">
        <v>55</v>
      </c>
      <c r="H20" s="306">
        <v>41</v>
      </c>
      <c r="I20" s="306">
        <f t="shared" ref="I20:I30" si="4">SUM(J20:K20)</f>
        <v>252</v>
      </c>
      <c r="J20" s="307">
        <v>127</v>
      </c>
      <c r="K20" s="307">
        <v>125</v>
      </c>
      <c r="L20" s="13"/>
      <c r="M20" s="13"/>
      <c r="N20" s="13"/>
    </row>
    <row r="21" spans="1:14" ht="13.5" customHeight="1">
      <c r="A21" s="420"/>
      <c r="B21" s="421" t="s">
        <v>643</v>
      </c>
      <c r="C21" s="306">
        <f t="shared" si="1"/>
        <v>-122</v>
      </c>
      <c r="D21" s="306">
        <f t="shared" si="2"/>
        <v>-61</v>
      </c>
      <c r="E21" s="306">
        <f t="shared" si="2"/>
        <v>-61</v>
      </c>
      <c r="F21" s="306">
        <f t="shared" si="3"/>
        <v>98</v>
      </c>
      <c r="G21" s="307">
        <v>58</v>
      </c>
      <c r="H21" s="307">
        <v>40</v>
      </c>
      <c r="I21" s="306">
        <f t="shared" si="4"/>
        <v>220</v>
      </c>
      <c r="J21" s="307">
        <v>119</v>
      </c>
      <c r="K21" s="307">
        <v>101</v>
      </c>
      <c r="L21" s="13"/>
      <c r="M21" s="13"/>
      <c r="N21" s="13"/>
    </row>
    <row r="22" spans="1:14" ht="13.5" customHeight="1">
      <c r="A22" s="420"/>
      <c r="B22" s="421" t="s">
        <v>644</v>
      </c>
      <c r="C22" s="306">
        <f t="shared" si="1"/>
        <v>-118</v>
      </c>
      <c r="D22" s="306">
        <f t="shared" si="2"/>
        <v>-58</v>
      </c>
      <c r="E22" s="306">
        <f t="shared" si="2"/>
        <v>-60</v>
      </c>
      <c r="F22" s="306">
        <f t="shared" si="3"/>
        <v>121</v>
      </c>
      <c r="G22" s="307">
        <v>65</v>
      </c>
      <c r="H22" s="307">
        <v>56</v>
      </c>
      <c r="I22" s="306">
        <f t="shared" si="4"/>
        <v>239</v>
      </c>
      <c r="J22" s="307">
        <v>123</v>
      </c>
      <c r="K22" s="307">
        <v>116</v>
      </c>
      <c r="L22" s="13"/>
      <c r="M22" s="13"/>
      <c r="N22" s="13"/>
    </row>
    <row r="23" spans="1:14" ht="13.5" customHeight="1">
      <c r="A23" s="420"/>
      <c r="B23" s="421" t="s">
        <v>649</v>
      </c>
      <c r="C23" s="306">
        <f t="shared" si="1"/>
        <v>-87</v>
      </c>
      <c r="D23" s="306">
        <f t="shared" si="2"/>
        <v>-57</v>
      </c>
      <c r="E23" s="306">
        <f t="shared" si="2"/>
        <v>-30</v>
      </c>
      <c r="F23" s="306">
        <f t="shared" si="3"/>
        <v>135</v>
      </c>
      <c r="G23" s="307">
        <v>65</v>
      </c>
      <c r="H23" s="307">
        <v>70</v>
      </c>
      <c r="I23" s="306">
        <f t="shared" si="4"/>
        <v>222</v>
      </c>
      <c r="J23" s="307">
        <v>122</v>
      </c>
      <c r="K23" s="307">
        <v>100</v>
      </c>
      <c r="L23" s="13"/>
      <c r="M23" s="13"/>
      <c r="N23" s="13"/>
    </row>
    <row r="24" spans="1:14" ht="13.5" customHeight="1">
      <c r="A24" s="420"/>
      <c r="B24" s="421" t="s">
        <v>648</v>
      </c>
      <c r="C24" s="306">
        <f t="shared" si="1"/>
        <v>-44</v>
      </c>
      <c r="D24" s="306">
        <f t="shared" si="2"/>
        <v>-15</v>
      </c>
      <c r="E24" s="306">
        <f t="shared" si="2"/>
        <v>-29</v>
      </c>
      <c r="F24" s="306">
        <f t="shared" si="3"/>
        <v>123</v>
      </c>
      <c r="G24" s="307">
        <v>66</v>
      </c>
      <c r="H24" s="307">
        <v>57</v>
      </c>
      <c r="I24" s="306">
        <f t="shared" si="4"/>
        <v>167</v>
      </c>
      <c r="J24" s="307">
        <v>81</v>
      </c>
      <c r="K24" s="307">
        <v>86</v>
      </c>
      <c r="L24" s="13"/>
      <c r="M24" s="13"/>
      <c r="N24" s="13"/>
    </row>
    <row r="25" spans="1:14" ht="13.5" customHeight="1">
      <c r="A25" s="420"/>
      <c r="B25" s="421" t="s">
        <v>647</v>
      </c>
      <c r="C25" s="306">
        <f t="shared" si="1"/>
        <v>-84</v>
      </c>
      <c r="D25" s="306">
        <f t="shared" si="2"/>
        <v>-47</v>
      </c>
      <c r="E25" s="306">
        <f t="shared" si="2"/>
        <v>-37</v>
      </c>
      <c r="F25" s="306">
        <f t="shared" si="3"/>
        <v>147</v>
      </c>
      <c r="G25" s="307">
        <v>80</v>
      </c>
      <c r="H25" s="307">
        <v>67</v>
      </c>
      <c r="I25" s="306">
        <f t="shared" si="4"/>
        <v>231</v>
      </c>
      <c r="J25" s="307">
        <v>127</v>
      </c>
      <c r="K25" s="307">
        <v>104</v>
      </c>
      <c r="L25" s="13"/>
      <c r="M25" s="13"/>
      <c r="N25" s="13"/>
    </row>
    <row r="26" spans="1:14" ht="13.5" customHeight="1">
      <c r="A26" s="420"/>
      <c r="B26" s="421" t="s">
        <v>646</v>
      </c>
      <c r="C26" s="306">
        <f t="shared" si="1"/>
        <v>-91</v>
      </c>
      <c r="D26" s="306">
        <f t="shared" si="2"/>
        <v>-48</v>
      </c>
      <c r="E26" s="306">
        <f t="shared" si="2"/>
        <v>-43</v>
      </c>
      <c r="F26" s="306">
        <f t="shared" si="3"/>
        <v>131</v>
      </c>
      <c r="G26" s="307">
        <v>62</v>
      </c>
      <c r="H26" s="307">
        <v>69</v>
      </c>
      <c r="I26" s="306">
        <f t="shared" si="4"/>
        <v>222</v>
      </c>
      <c r="J26" s="307">
        <v>110</v>
      </c>
      <c r="K26" s="307">
        <v>112</v>
      </c>
      <c r="L26" s="13"/>
      <c r="M26" s="13"/>
      <c r="N26" s="13"/>
    </row>
    <row r="27" spans="1:14" ht="13.5" customHeight="1">
      <c r="A27" s="420"/>
      <c r="B27" s="421" t="s">
        <v>645</v>
      </c>
      <c r="C27" s="306">
        <f t="shared" si="1"/>
        <v>-114</v>
      </c>
      <c r="D27" s="306">
        <f t="shared" si="2"/>
        <v>-43</v>
      </c>
      <c r="E27" s="306">
        <f t="shared" si="2"/>
        <v>-71</v>
      </c>
      <c r="F27" s="306">
        <f t="shared" si="3"/>
        <v>120</v>
      </c>
      <c r="G27" s="307">
        <v>69</v>
      </c>
      <c r="H27" s="307">
        <v>51</v>
      </c>
      <c r="I27" s="306">
        <f t="shared" si="4"/>
        <v>234</v>
      </c>
      <c r="J27" s="307">
        <v>112</v>
      </c>
      <c r="K27" s="307">
        <v>122</v>
      </c>
      <c r="L27" s="13"/>
      <c r="M27" s="13"/>
      <c r="N27" s="13"/>
    </row>
    <row r="28" spans="1:14" ht="13.5" customHeight="1">
      <c r="A28" s="420"/>
      <c r="B28" s="417" t="s">
        <v>658</v>
      </c>
      <c r="C28" s="306">
        <f t="shared" si="1"/>
        <v>-98</v>
      </c>
      <c r="D28" s="306">
        <f t="shared" si="2"/>
        <v>-59</v>
      </c>
      <c r="E28" s="306">
        <f t="shared" si="2"/>
        <v>-39</v>
      </c>
      <c r="F28" s="306">
        <f t="shared" si="3"/>
        <v>128</v>
      </c>
      <c r="G28" s="307">
        <v>60</v>
      </c>
      <c r="H28" s="307">
        <v>68</v>
      </c>
      <c r="I28" s="306">
        <f t="shared" si="4"/>
        <v>226</v>
      </c>
      <c r="J28" s="307">
        <v>119</v>
      </c>
      <c r="K28" s="307">
        <v>107</v>
      </c>
      <c r="L28" s="13"/>
      <c r="M28" s="13"/>
      <c r="N28" s="13"/>
    </row>
    <row r="29" spans="1:14" ht="13.5" customHeight="1">
      <c r="A29" s="420"/>
      <c r="B29" s="417" t="s">
        <v>626</v>
      </c>
      <c r="C29" s="306">
        <f t="shared" si="1"/>
        <v>-107</v>
      </c>
      <c r="D29" s="306">
        <f t="shared" si="2"/>
        <v>-58</v>
      </c>
      <c r="E29" s="306">
        <f t="shared" si="2"/>
        <v>-49</v>
      </c>
      <c r="F29" s="306">
        <f t="shared" si="3"/>
        <v>110</v>
      </c>
      <c r="G29" s="307">
        <v>55</v>
      </c>
      <c r="H29" s="307">
        <v>55</v>
      </c>
      <c r="I29" s="306">
        <f t="shared" si="4"/>
        <v>217</v>
      </c>
      <c r="J29" s="307">
        <v>113</v>
      </c>
      <c r="K29" s="307">
        <v>104</v>
      </c>
      <c r="L29" s="13"/>
      <c r="M29" s="13"/>
      <c r="N29" s="13"/>
    </row>
    <row r="30" spans="1:14" ht="13.5" customHeight="1" thickBot="1">
      <c r="A30" s="418"/>
      <c r="B30" s="419" t="s">
        <v>659</v>
      </c>
      <c r="C30" s="736">
        <f t="shared" si="1"/>
        <v>-98</v>
      </c>
      <c r="D30" s="737">
        <f t="shared" si="2"/>
        <v>-69</v>
      </c>
      <c r="E30" s="737">
        <f t="shared" si="2"/>
        <v>-29</v>
      </c>
      <c r="F30" s="737">
        <f t="shared" si="3"/>
        <v>108</v>
      </c>
      <c r="G30" s="737">
        <v>46</v>
      </c>
      <c r="H30" s="737">
        <v>62</v>
      </c>
      <c r="I30" s="737">
        <f t="shared" si="4"/>
        <v>206</v>
      </c>
      <c r="J30" s="737">
        <v>115</v>
      </c>
      <c r="K30" s="737">
        <v>91</v>
      </c>
      <c r="L30" s="13"/>
      <c r="M30" s="13"/>
      <c r="N30" s="13"/>
    </row>
    <row r="31" spans="1:14" ht="13.5" customHeight="1" thickTop="1">
      <c r="A31" s="241"/>
      <c r="B31" s="241"/>
      <c r="C31" s="307"/>
      <c r="D31" s="307"/>
      <c r="E31" s="307"/>
      <c r="F31" s="307"/>
      <c r="G31" s="307"/>
      <c r="H31" s="307"/>
      <c r="I31" s="306"/>
      <c r="J31" s="307"/>
      <c r="K31" s="307"/>
      <c r="L31" s="13"/>
      <c r="M31" s="13"/>
      <c r="N31" s="13"/>
    </row>
    <row r="32" spans="1:14" ht="15.75" customHeight="1">
      <c r="A32" s="30"/>
      <c r="B32" s="30"/>
      <c r="C32" s="36"/>
      <c r="I32" s="36"/>
    </row>
    <row r="33" spans="1:14" ht="19.5" customHeight="1" thickBot="1">
      <c r="A33" s="837" t="s">
        <v>472</v>
      </c>
      <c r="B33" s="837"/>
      <c r="C33" s="837"/>
      <c r="D33" s="837"/>
      <c r="E33" s="837"/>
      <c r="F33" s="837"/>
      <c r="G33" s="837"/>
      <c r="H33" s="837"/>
      <c r="I33" s="837"/>
      <c r="J33" s="837"/>
      <c r="K33" s="837"/>
    </row>
    <row r="34" spans="1:14" s="44" customFormat="1" ht="16.5" customHeight="1" thickTop="1">
      <c r="A34" s="830" t="s">
        <v>318</v>
      </c>
      <c r="B34" s="831"/>
      <c r="C34" s="834" t="s">
        <v>54</v>
      </c>
      <c r="D34" s="835"/>
      <c r="E34" s="836"/>
      <c r="F34" s="834" t="s">
        <v>476</v>
      </c>
      <c r="G34" s="835"/>
      <c r="H34" s="836"/>
      <c r="I34" s="834" t="s">
        <v>477</v>
      </c>
      <c r="J34" s="835"/>
      <c r="K34" s="835"/>
    </row>
    <row r="35" spans="1:14" s="44" customFormat="1" ht="16.5" customHeight="1">
      <c r="A35" s="832"/>
      <c r="B35" s="833"/>
      <c r="C35" s="200" t="s">
        <v>55</v>
      </c>
      <c r="D35" s="200" t="s">
        <v>56</v>
      </c>
      <c r="E35" s="200" t="s">
        <v>57</v>
      </c>
      <c r="F35" s="200" t="s">
        <v>55</v>
      </c>
      <c r="G35" s="200" t="s">
        <v>56</v>
      </c>
      <c r="H35" s="200" t="s">
        <v>57</v>
      </c>
      <c r="I35" s="200" t="s">
        <v>55</v>
      </c>
      <c r="J35" s="200" t="s">
        <v>56</v>
      </c>
      <c r="K35" s="201" t="s">
        <v>57</v>
      </c>
    </row>
    <row r="36" spans="1:14" s="45" customFormat="1" ht="15" customHeight="1">
      <c r="A36" s="828" t="s">
        <v>865</v>
      </c>
      <c r="B36" s="829"/>
      <c r="C36" s="733">
        <f>SUM(D36:E36)</f>
        <v>814</v>
      </c>
      <c r="D36" s="734">
        <f>G36-J36</f>
        <v>399</v>
      </c>
      <c r="E36" s="734">
        <f>H36-K36</f>
        <v>415</v>
      </c>
      <c r="F36" s="734">
        <f>SUM(G36:H36)</f>
        <v>9327</v>
      </c>
      <c r="G36" s="734">
        <f>SUM(G39:G50)</f>
        <v>4727</v>
      </c>
      <c r="H36" s="734">
        <f>SUM(H39:H50)</f>
        <v>4600</v>
      </c>
      <c r="I36" s="734">
        <f>SUM(J36:K36)</f>
        <v>8513</v>
      </c>
      <c r="J36" s="734">
        <f>SUM(J39:J50)</f>
        <v>4328</v>
      </c>
      <c r="K36" s="734">
        <f>SUM(K39:K50)</f>
        <v>4185</v>
      </c>
    </row>
    <row r="37" spans="1:14" s="45" customFormat="1" ht="15" customHeight="1">
      <c r="A37" s="827" t="s">
        <v>58</v>
      </c>
      <c r="B37" s="827"/>
      <c r="C37" s="735">
        <f>SUM(D37:E37)</f>
        <v>67.833333333333343</v>
      </c>
      <c r="D37" s="735">
        <f t="shared" ref="D37:K37" si="5">D36/12</f>
        <v>33.25</v>
      </c>
      <c r="E37" s="735">
        <f t="shared" si="5"/>
        <v>34.583333333333336</v>
      </c>
      <c r="F37" s="735">
        <f t="shared" si="5"/>
        <v>777.25</v>
      </c>
      <c r="G37" s="735">
        <f t="shared" si="5"/>
        <v>393.91666666666669</v>
      </c>
      <c r="H37" s="735">
        <f t="shared" si="5"/>
        <v>383.33333333333331</v>
      </c>
      <c r="I37" s="735">
        <f t="shared" si="5"/>
        <v>709.41666666666663</v>
      </c>
      <c r="J37" s="735">
        <f t="shared" si="5"/>
        <v>360.66666666666669</v>
      </c>
      <c r="K37" s="735">
        <f t="shared" si="5"/>
        <v>348.75</v>
      </c>
    </row>
    <row r="38" spans="1:14" s="45" customFormat="1" ht="11.25" customHeight="1">
      <c r="A38" s="240"/>
      <c r="B38" s="517"/>
      <c r="C38" s="307"/>
      <c r="D38" s="306"/>
      <c r="E38" s="306"/>
      <c r="F38" s="306"/>
      <c r="G38" s="306"/>
      <c r="H38" s="306"/>
      <c r="I38" s="306"/>
      <c r="J38" s="306"/>
      <c r="K38" s="306"/>
    </row>
    <row r="39" spans="1:14" ht="13.5" customHeight="1">
      <c r="A39" s="420"/>
      <c r="B39" s="421" t="s">
        <v>641</v>
      </c>
      <c r="C39" s="306">
        <f>SUM(D39:E39)</f>
        <v>72</v>
      </c>
      <c r="D39" s="306">
        <f>G39-J39</f>
        <v>66</v>
      </c>
      <c r="E39" s="306">
        <f>H39-K39</f>
        <v>6</v>
      </c>
      <c r="F39" s="306">
        <f>SUM(G39:H39)</f>
        <v>671</v>
      </c>
      <c r="G39" s="307">
        <v>348</v>
      </c>
      <c r="H39" s="307">
        <v>323</v>
      </c>
      <c r="I39" s="306">
        <f>SUM(J39:K39)</f>
        <v>599</v>
      </c>
      <c r="J39" s="307">
        <v>282</v>
      </c>
      <c r="K39" s="307">
        <v>317</v>
      </c>
      <c r="L39" s="13"/>
      <c r="M39" s="13"/>
      <c r="N39" s="13"/>
    </row>
    <row r="40" spans="1:14" ht="13.5" customHeight="1">
      <c r="A40" s="420"/>
      <c r="B40" s="421" t="s">
        <v>642</v>
      </c>
      <c r="C40" s="306">
        <f t="shared" ref="C40:C50" si="6">SUM(D40:E40)</f>
        <v>-22</v>
      </c>
      <c r="D40" s="306">
        <f t="shared" ref="D40:D50" si="7">G40-J40</f>
        <v>-2</v>
      </c>
      <c r="E40" s="306">
        <f t="shared" ref="E40:E50" si="8">H40-K40</f>
        <v>-20</v>
      </c>
      <c r="F40" s="306">
        <f t="shared" ref="F40:F50" si="9">SUM(G40:H40)</f>
        <v>662</v>
      </c>
      <c r="G40" s="307">
        <v>342</v>
      </c>
      <c r="H40" s="307">
        <v>320</v>
      </c>
      <c r="I40" s="306">
        <f t="shared" ref="I40:I50" si="10">SUM(J40:K40)</f>
        <v>684</v>
      </c>
      <c r="J40" s="307">
        <v>344</v>
      </c>
      <c r="K40" s="307">
        <v>340</v>
      </c>
      <c r="L40" s="13"/>
      <c r="M40" s="13"/>
      <c r="N40" s="13"/>
    </row>
    <row r="41" spans="1:14" ht="13.5" customHeight="1">
      <c r="A41" s="420"/>
      <c r="B41" s="421" t="s">
        <v>643</v>
      </c>
      <c r="C41" s="306">
        <f t="shared" si="6"/>
        <v>90</v>
      </c>
      <c r="D41" s="306">
        <f t="shared" si="7"/>
        <v>21</v>
      </c>
      <c r="E41" s="306">
        <f t="shared" si="8"/>
        <v>69</v>
      </c>
      <c r="F41" s="799">
        <f t="shared" si="9"/>
        <v>1452</v>
      </c>
      <c r="G41" s="800">
        <v>723</v>
      </c>
      <c r="H41" s="799">
        <v>729</v>
      </c>
      <c r="I41" s="799">
        <f t="shared" si="10"/>
        <v>1362</v>
      </c>
      <c r="J41" s="307">
        <v>702</v>
      </c>
      <c r="K41" s="307">
        <v>660</v>
      </c>
      <c r="L41" s="13"/>
      <c r="M41" s="13"/>
      <c r="N41" s="13"/>
    </row>
    <row r="42" spans="1:14" ht="13.5" customHeight="1">
      <c r="A42" s="420"/>
      <c r="B42" s="421" t="s">
        <v>644</v>
      </c>
      <c r="C42" s="306">
        <f t="shared" si="6"/>
        <v>259</v>
      </c>
      <c r="D42" s="306">
        <f t="shared" si="7"/>
        <v>118</v>
      </c>
      <c r="E42" s="306">
        <f t="shared" si="8"/>
        <v>141</v>
      </c>
      <c r="F42" s="799">
        <f t="shared" si="9"/>
        <v>1097</v>
      </c>
      <c r="G42" s="800">
        <v>555</v>
      </c>
      <c r="H42" s="800">
        <v>542</v>
      </c>
      <c r="I42" s="799">
        <f t="shared" si="10"/>
        <v>838</v>
      </c>
      <c r="J42" s="307">
        <v>437</v>
      </c>
      <c r="K42" s="307">
        <v>401</v>
      </c>
      <c r="L42" s="13"/>
      <c r="M42" s="13"/>
      <c r="N42" s="13"/>
    </row>
    <row r="43" spans="1:14" ht="13.5" customHeight="1">
      <c r="A43" s="420"/>
      <c r="B43" s="421" t="s">
        <v>649</v>
      </c>
      <c r="C43" s="306">
        <f t="shared" si="6"/>
        <v>30</v>
      </c>
      <c r="D43" s="306">
        <f t="shared" si="7"/>
        <v>53</v>
      </c>
      <c r="E43" s="306">
        <f t="shared" si="8"/>
        <v>-23</v>
      </c>
      <c r="F43" s="306">
        <f t="shared" si="9"/>
        <v>710</v>
      </c>
      <c r="G43" s="307">
        <v>378</v>
      </c>
      <c r="H43" s="307">
        <v>332</v>
      </c>
      <c r="I43" s="306">
        <f t="shared" si="10"/>
        <v>680</v>
      </c>
      <c r="J43" s="307">
        <v>325</v>
      </c>
      <c r="K43" s="307">
        <v>355</v>
      </c>
      <c r="L43" s="13"/>
      <c r="M43" s="13"/>
      <c r="N43" s="13"/>
    </row>
    <row r="44" spans="1:14" ht="13.5" customHeight="1">
      <c r="A44" s="420"/>
      <c r="B44" s="421" t="s">
        <v>648</v>
      </c>
      <c r="C44" s="306">
        <f t="shared" si="6"/>
        <v>46</v>
      </c>
      <c r="D44" s="306">
        <f t="shared" si="7"/>
        <v>14</v>
      </c>
      <c r="E44" s="306">
        <f t="shared" si="8"/>
        <v>32</v>
      </c>
      <c r="F44" s="306">
        <f t="shared" si="9"/>
        <v>640</v>
      </c>
      <c r="G44" s="307">
        <v>321</v>
      </c>
      <c r="H44" s="307">
        <v>319</v>
      </c>
      <c r="I44" s="306">
        <f t="shared" si="10"/>
        <v>594</v>
      </c>
      <c r="J44" s="307">
        <v>307</v>
      </c>
      <c r="K44" s="307">
        <v>287</v>
      </c>
      <c r="L44" s="13"/>
      <c r="M44" s="13"/>
      <c r="N44" s="13"/>
    </row>
    <row r="45" spans="1:14" ht="13.5" customHeight="1">
      <c r="A45" s="420"/>
      <c r="B45" s="421" t="s">
        <v>647</v>
      </c>
      <c r="C45" s="306">
        <f t="shared" si="6"/>
        <v>86</v>
      </c>
      <c r="D45" s="306">
        <f t="shared" si="7"/>
        <v>43</v>
      </c>
      <c r="E45" s="306">
        <f t="shared" si="8"/>
        <v>43</v>
      </c>
      <c r="F45" s="306">
        <f t="shared" si="9"/>
        <v>767</v>
      </c>
      <c r="G45" s="307">
        <v>383</v>
      </c>
      <c r="H45" s="307">
        <v>384</v>
      </c>
      <c r="I45" s="306">
        <f t="shared" si="10"/>
        <v>681</v>
      </c>
      <c r="J45" s="307">
        <v>340</v>
      </c>
      <c r="K45" s="307">
        <v>341</v>
      </c>
      <c r="L45" s="13"/>
      <c r="M45" s="13"/>
      <c r="N45" s="13"/>
    </row>
    <row r="46" spans="1:14" ht="13.5" customHeight="1">
      <c r="A46" s="420"/>
      <c r="B46" s="421" t="s">
        <v>646</v>
      </c>
      <c r="C46" s="306">
        <f t="shared" si="6"/>
        <v>17</v>
      </c>
      <c r="D46" s="306">
        <f t="shared" si="7"/>
        <v>15</v>
      </c>
      <c r="E46" s="306">
        <f t="shared" si="8"/>
        <v>2</v>
      </c>
      <c r="F46" s="306">
        <f t="shared" si="9"/>
        <v>663</v>
      </c>
      <c r="G46" s="307">
        <v>340</v>
      </c>
      <c r="H46" s="307">
        <v>323</v>
      </c>
      <c r="I46" s="306">
        <f t="shared" si="10"/>
        <v>646</v>
      </c>
      <c r="J46" s="307">
        <v>325</v>
      </c>
      <c r="K46" s="307">
        <v>321</v>
      </c>
      <c r="L46" s="13"/>
      <c r="M46" s="47"/>
      <c r="N46" s="47"/>
    </row>
    <row r="47" spans="1:14" ht="13.5" customHeight="1">
      <c r="A47" s="420"/>
      <c r="B47" s="421" t="s">
        <v>645</v>
      </c>
      <c r="C47" s="306">
        <f t="shared" si="6"/>
        <v>82</v>
      </c>
      <c r="D47" s="306">
        <f t="shared" si="7"/>
        <v>34</v>
      </c>
      <c r="E47" s="306">
        <f t="shared" si="8"/>
        <v>48</v>
      </c>
      <c r="F47" s="306">
        <f t="shared" si="9"/>
        <v>659</v>
      </c>
      <c r="G47" s="307">
        <v>347</v>
      </c>
      <c r="H47" s="307">
        <v>312</v>
      </c>
      <c r="I47" s="306">
        <f t="shared" si="10"/>
        <v>577</v>
      </c>
      <c r="J47" s="307">
        <v>313</v>
      </c>
      <c r="K47" s="307">
        <v>264</v>
      </c>
      <c r="L47" s="13"/>
      <c r="M47" s="47"/>
      <c r="N47" s="47"/>
    </row>
    <row r="48" spans="1:14" ht="13.5" customHeight="1">
      <c r="A48" s="420"/>
      <c r="B48" s="417" t="s">
        <v>660</v>
      </c>
      <c r="C48" s="306">
        <f t="shared" si="6"/>
        <v>37</v>
      </c>
      <c r="D48" s="306">
        <f t="shared" si="7"/>
        <v>6</v>
      </c>
      <c r="E48" s="306">
        <f t="shared" si="8"/>
        <v>31</v>
      </c>
      <c r="F48" s="306">
        <f t="shared" si="9"/>
        <v>676</v>
      </c>
      <c r="G48" s="307">
        <v>324</v>
      </c>
      <c r="H48" s="307">
        <v>352</v>
      </c>
      <c r="I48" s="306">
        <f t="shared" si="10"/>
        <v>639</v>
      </c>
      <c r="J48" s="307">
        <v>318</v>
      </c>
      <c r="K48" s="307">
        <v>321</v>
      </c>
      <c r="L48" s="13"/>
      <c r="M48" s="13"/>
      <c r="N48" s="13"/>
    </row>
    <row r="49" spans="1:14" ht="13.5" customHeight="1">
      <c r="A49" s="420"/>
      <c r="B49" s="417" t="s">
        <v>661</v>
      </c>
      <c r="C49" s="306">
        <f t="shared" si="6"/>
        <v>43</v>
      </c>
      <c r="D49" s="306">
        <f t="shared" si="7"/>
        <v>2</v>
      </c>
      <c r="E49" s="306">
        <f t="shared" si="8"/>
        <v>41</v>
      </c>
      <c r="F49" s="306">
        <f t="shared" si="9"/>
        <v>615</v>
      </c>
      <c r="G49" s="307">
        <v>303</v>
      </c>
      <c r="H49" s="307">
        <v>312</v>
      </c>
      <c r="I49" s="306">
        <f t="shared" si="10"/>
        <v>572</v>
      </c>
      <c r="J49" s="307">
        <v>301</v>
      </c>
      <c r="K49" s="307">
        <v>271</v>
      </c>
      <c r="L49" s="13"/>
      <c r="M49" s="13"/>
      <c r="N49" s="13"/>
    </row>
    <row r="50" spans="1:14" s="23" customFormat="1" ht="13.5" customHeight="1" thickBot="1">
      <c r="A50" s="418"/>
      <c r="B50" s="419" t="s">
        <v>625</v>
      </c>
      <c r="C50" s="736">
        <f t="shared" si="6"/>
        <v>74</v>
      </c>
      <c r="D50" s="737">
        <f t="shared" si="7"/>
        <v>29</v>
      </c>
      <c r="E50" s="737">
        <f t="shared" si="8"/>
        <v>45</v>
      </c>
      <c r="F50" s="737">
        <f t="shared" si="9"/>
        <v>715</v>
      </c>
      <c r="G50" s="737">
        <v>363</v>
      </c>
      <c r="H50" s="737">
        <v>352</v>
      </c>
      <c r="I50" s="737">
        <f t="shared" si="10"/>
        <v>641</v>
      </c>
      <c r="J50" s="737">
        <v>334</v>
      </c>
      <c r="K50" s="737">
        <v>307</v>
      </c>
    </row>
    <row r="51" spans="1:14" ht="18" customHeight="1" thickTop="1">
      <c r="A51" s="30" t="s">
        <v>494</v>
      </c>
      <c r="B51" s="30"/>
      <c r="C51" s="36"/>
      <c r="K51" s="119"/>
    </row>
    <row r="52" spans="1:14" s="24" customFormat="1" ht="18" customHeight="1">
      <c r="A52" s="30" t="s">
        <v>655</v>
      </c>
      <c r="C52" s="112"/>
      <c r="I52" s="112"/>
      <c r="J52" s="112"/>
      <c r="K52" s="112"/>
      <c r="L52" s="112"/>
      <c r="N52" s="112"/>
    </row>
    <row r="53" spans="1:14" s="24" customFormat="1" ht="18" customHeight="1">
      <c r="A53" s="27" t="s">
        <v>662</v>
      </c>
      <c r="C53" s="112"/>
      <c r="I53" s="112"/>
      <c r="J53" s="112"/>
      <c r="K53" s="112"/>
      <c r="L53" s="112"/>
      <c r="N53" s="112"/>
    </row>
    <row r="54" spans="1:14" s="24" customFormat="1" ht="18" customHeight="1">
      <c r="A54" s="222"/>
      <c r="B54" s="206"/>
      <c r="C54" s="207"/>
      <c r="D54" s="206"/>
      <c r="E54" s="206"/>
      <c r="F54" s="206"/>
      <c r="G54" s="206"/>
      <c r="I54" s="112"/>
      <c r="J54" s="112"/>
      <c r="K54" s="112"/>
      <c r="L54" s="112"/>
      <c r="N54" s="112"/>
    </row>
    <row r="55" spans="1:14" s="24" customFormat="1" ht="18" customHeight="1">
      <c r="A55" s="223"/>
      <c r="C55" s="112"/>
      <c r="I55" s="112"/>
      <c r="J55" s="112"/>
      <c r="K55" s="112"/>
      <c r="L55" s="112"/>
      <c r="N55" s="112"/>
    </row>
    <row r="56" spans="1:14">
      <c r="A56" s="118" t="s">
        <v>577</v>
      </c>
    </row>
    <row r="61" spans="1:14">
      <c r="A61" s="11"/>
    </row>
    <row r="62" spans="1:14">
      <c r="A62" s="11"/>
    </row>
  </sheetData>
  <mergeCells count="20">
    <mergeCell ref="A1:K1"/>
    <mergeCell ref="I3:K3"/>
    <mergeCell ref="F3:H3"/>
    <mergeCell ref="C3:E3"/>
    <mergeCell ref="B3:B4"/>
    <mergeCell ref="A3:A4"/>
    <mergeCell ref="I34:K34"/>
    <mergeCell ref="C34:E34"/>
    <mergeCell ref="F34:H34"/>
    <mergeCell ref="A33:K33"/>
    <mergeCell ref="A13:K13"/>
    <mergeCell ref="C14:E14"/>
    <mergeCell ref="F14:H14"/>
    <mergeCell ref="I14:K14"/>
    <mergeCell ref="A37:B37"/>
    <mergeCell ref="A36:B36"/>
    <mergeCell ref="A34:B35"/>
    <mergeCell ref="A14:B15"/>
    <mergeCell ref="A17:B17"/>
    <mergeCell ref="A16:B16"/>
  </mergeCells>
  <phoneticPr fontId="3"/>
  <pageMargins left="0.70866141732283472" right="0.17" top="0.35433070866141736" bottom="0.74803149606299213" header="0.31496062992125984" footer="0.31496062992125984"/>
  <pageSetup paperSize="9" scale="99" firstPageNumber="7" orientation="portrait" blackAndWhite="1" r:id="rId1"/>
  <headerFooter alignWithMargins="0"/>
  <ignoredErrors>
    <ignoredError sqref="I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61"/>
  <sheetViews>
    <sheetView topLeftCell="A13" zoomScale="55" zoomScaleNormal="55" zoomScaleSheetLayoutView="100" workbookViewId="0">
      <selection activeCell="L17" sqref="L17"/>
    </sheetView>
  </sheetViews>
  <sheetFormatPr defaultRowHeight="13.5"/>
  <cols>
    <col min="1" max="1" width="15" style="51" customWidth="1"/>
    <col min="2" max="5" width="6.75" style="50" customWidth="1"/>
    <col min="6" max="7" width="6.75" style="282" customWidth="1"/>
    <col min="8" max="11" width="6.75" style="279" customWidth="1"/>
    <col min="12" max="16384" width="9" style="50"/>
  </cols>
  <sheetData>
    <row r="1" spans="1:12" ht="21" customHeight="1">
      <c r="A1" s="49" t="s">
        <v>877</v>
      </c>
      <c r="G1" s="280"/>
      <c r="L1" s="287"/>
    </row>
    <row r="2" spans="1:12" ht="12.75" customHeight="1" thickBot="1">
      <c r="A2" s="49"/>
      <c r="G2" s="280"/>
      <c r="I2" s="473"/>
      <c r="K2" s="473" t="s">
        <v>629</v>
      </c>
    </row>
    <row r="3" spans="1:12" ht="14.25" thickTop="1">
      <c r="A3" s="853" t="s">
        <v>311</v>
      </c>
      <c r="B3" s="850" t="s">
        <v>621</v>
      </c>
      <c r="C3" s="852"/>
      <c r="D3" s="850" t="s">
        <v>663</v>
      </c>
      <c r="E3" s="852"/>
      <c r="F3" s="850" t="s">
        <v>664</v>
      </c>
      <c r="G3" s="852"/>
      <c r="H3" s="850" t="s">
        <v>856</v>
      </c>
      <c r="I3" s="851"/>
      <c r="J3" s="846" t="s">
        <v>866</v>
      </c>
      <c r="K3" s="847"/>
    </row>
    <row r="4" spans="1:12">
      <c r="A4" s="854"/>
      <c r="B4" s="337" t="s">
        <v>317</v>
      </c>
      <c r="C4" s="300" t="s">
        <v>316</v>
      </c>
      <c r="D4" s="300" t="s">
        <v>317</v>
      </c>
      <c r="E4" s="281" t="s">
        <v>316</v>
      </c>
      <c r="F4" s="337" t="s">
        <v>317</v>
      </c>
      <c r="G4" s="477" t="s">
        <v>316</v>
      </c>
      <c r="H4" s="337" t="s">
        <v>317</v>
      </c>
      <c r="I4" s="477" t="s">
        <v>316</v>
      </c>
      <c r="J4" s="670" t="s">
        <v>317</v>
      </c>
      <c r="K4" s="671" t="s">
        <v>316</v>
      </c>
    </row>
    <row r="5" spans="1:12">
      <c r="A5" s="276" t="s">
        <v>405</v>
      </c>
      <c r="B5" s="338">
        <v>102867</v>
      </c>
      <c r="C5" s="474">
        <v>241887</v>
      </c>
      <c r="D5" s="280">
        <v>102532</v>
      </c>
      <c r="E5" s="280">
        <v>242389</v>
      </c>
      <c r="F5" s="338">
        <v>104132</v>
      </c>
      <c r="G5" s="489">
        <v>243406</v>
      </c>
      <c r="H5" s="519">
        <v>105611</v>
      </c>
      <c r="I5" s="520">
        <v>244091</v>
      </c>
      <c r="J5" s="519">
        <v>107275</v>
      </c>
      <c r="K5" s="520">
        <v>245534</v>
      </c>
    </row>
    <row r="6" spans="1:12" ht="8.25" customHeight="1">
      <c r="A6" s="158"/>
      <c r="B6" s="339"/>
      <c r="C6" s="475"/>
      <c r="D6" s="282"/>
      <c r="E6" s="282"/>
      <c r="F6" s="339"/>
      <c r="G6" s="340"/>
      <c r="H6" s="338"/>
      <c r="I6" s="489"/>
      <c r="J6" s="338"/>
      <c r="K6" s="489"/>
    </row>
    <row r="7" spans="1:12">
      <c r="A7" s="159" t="s">
        <v>192</v>
      </c>
      <c r="B7" s="339">
        <v>445</v>
      </c>
      <c r="C7" s="475">
        <v>955</v>
      </c>
      <c r="D7" s="282">
        <v>434</v>
      </c>
      <c r="E7" s="282">
        <v>942</v>
      </c>
      <c r="F7" s="339">
        <v>447</v>
      </c>
      <c r="G7" s="340">
        <v>943</v>
      </c>
      <c r="H7" s="339">
        <v>456</v>
      </c>
      <c r="I7" s="340">
        <v>943</v>
      </c>
      <c r="J7" s="338">
        <v>462</v>
      </c>
      <c r="K7" s="489">
        <v>975</v>
      </c>
    </row>
    <row r="8" spans="1:12">
      <c r="A8" s="159" t="s">
        <v>196</v>
      </c>
      <c r="B8" s="339">
        <v>241</v>
      </c>
      <c r="C8" s="475">
        <v>493</v>
      </c>
      <c r="D8" s="282">
        <v>229</v>
      </c>
      <c r="E8" s="282">
        <v>453</v>
      </c>
      <c r="F8" s="339">
        <v>222</v>
      </c>
      <c r="G8" s="340">
        <v>428</v>
      </c>
      <c r="H8" s="339">
        <v>227</v>
      </c>
      <c r="I8" s="340">
        <v>424</v>
      </c>
      <c r="J8" s="338">
        <v>228</v>
      </c>
      <c r="K8" s="489">
        <v>423</v>
      </c>
    </row>
    <row r="9" spans="1:12">
      <c r="A9" s="159" t="s">
        <v>200</v>
      </c>
      <c r="B9" s="339">
        <v>413</v>
      </c>
      <c r="C9" s="475">
        <v>901</v>
      </c>
      <c r="D9" s="282">
        <v>413</v>
      </c>
      <c r="E9" s="282">
        <v>900</v>
      </c>
      <c r="F9" s="339">
        <v>426</v>
      </c>
      <c r="G9" s="340">
        <v>923</v>
      </c>
      <c r="H9" s="339">
        <v>438</v>
      </c>
      <c r="I9" s="340">
        <v>935</v>
      </c>
      <c r="J9" s="338">
        <v>554</v>
      </c>
      <c r="K9" s="489">
        <v>1195</v>
      </c>
    </row>
    <row r="10" spans="1:12">
      <c r="A10" s="159" t="s">
        <v>204</v>
      </c>
      <c r="B10" s="402" t="s">
        <v>568</v>
      </c>
      <c r="C10" s="476" t="s">
        <v>568</v>
      </c>
      <c r="D10" s="312">
        <v>8</v>
      </c>
      <c r="E10" s="312">
        <v>8</v>
      </c>
      <c r="F10" s="402">
        <v>131</v>
      </c>
      <c r="G10" s="312">
        <v>284</v>
      </c>
      <c r="H10" s="402">
        <v>168</v>
      </c>
      <c r="I10" s="312">
        <v>375</v>
      </c>
      <c r="J10" s="738">
        <v>167</v>
      </c>
      <c r="K10" s="739">
        <v>384</v>
      </c>
    </row>
    <row r="11" spans="1:12">
      <c r="A11" s="159"/>
      <c r="B11" s="339"/>
      <c r="C11" s="475"/>
      <c r="D11" s="282"/>
      <c r="E11" s="282"/>
      <c r="F11" s="339"/>
      <c r="G11" s="340"/>
      <c r="H11" s="339"/>
      <c r="I11" s="340"/>
      <c r="J11" s="338"/>
      <c r="K11" s="489"/>
    </row>
    <row r="12" spans="1:12">
      <c r="A12" s="159" t="s">
        <v>208</v>
      </c>
      <c r="B12" s="339">
        <v>586</v>
      </c>
      <c r="C12" s="475">
        <v>1305</v>
      </c>
      <c r="D12" s="282">
        <v>607</v>
      </c>
      <c r="E12" s="282">
        <v>1347</v>
      </c>
      <c r="F12" s="339">
        <v>643</v>
      </c>
      <c r="G12" s="340">
        <v>1408</v>
      </c>
      <c r="H12" s="339">
        <v>659</v>
      </c>
      <c r="I12" s="340">
        <v>1415</v>
      </c>
      <c r="J12" s="338">
        <v>664</v>
      </c>
      <c r="K12" s="489">
        <v>1406</v>
      </c>
    </row>
    <row r="13" spans="1:12">
      <c r="A13" s="159" t="s">
        <v>212</v>
      </c>
      <c r="B13" s="339">
        <v>430</v>
      </c>
      <c r="C13" s="475">
        <v>984</v>
      </c>
      <c r="D13" s="282">
        <v>419</v>
      </c>
      <c r="E13" s="282">
        <v>963</v>
      </c>
      <c r="F13" s="339">
        <v>431</v>
      </c>
      <c r="G13" s="340">
        <v>973</v>
      </c>
      <c r="H13" s="339">
        <v>436</v>
      </c>
      <c r="I13" s="340">
        <v>965</v>
      </c>
      <c r="J13" s="338">
        <v>439</v>
      </c>
      <c r="K13" s="489">
        <v>956</v>
      </c>
    </row>
    <row r="14" spans="1:12">
      <c r="A14" s="159" t="s">
        <v>216</v>
      </c>
      <c r="B14" s="339">
        <v>521</v>
      </c>
      <c r="C14" s="475">
        <v>1347</v>
      </c>
      <c r="D14" s="282">
        <v>516</v>
      </c>
      <c r="E14" s="282">
        <v>1329</v>
      </c>
      <c r="F14" s="339">
        <v>529</v>
      </c>
      <c r="G14" s="340">
        <v>1337</v>
      </c>
      <c r="H14" s="339">
        <v>537</v>
      </c>
      <c r="I14" s="340">
        <v>1342</v>
      </c>
      <c r="J14" s="338">
        <v>550</v>
      </c>
      <c r="K14" s="489">
        <v>1345</v>
      </c>
    </row>
    <row r="15" spans="1:12">
      <c r="A15" s="159" t="s">
        <v>220</v>
      </c>
      <c r="B15" s="339">
        <v>799</v>
      </c>
      <c r="C15" s="475">
        <v>1767</v>
      </c>
      <c r="D15" s="282">
        <v>799</v>
      </c>
      <c r="E15" s="282">
        <v>1789</v>
      </c>
      <c r="F15" s="339">
        <v>814</v>
      </c>
      <c r="G15" s="340">
        <v>1790</v>
      </c>
      <c r="H15" s="339">
        <v>835</v>
      </c>
      <c r="I15" s="340">
        <v>1813</v>
      </c>
      <c r="J15" s="338">
        <v>839</v>
      </c>
      <c r="K15" s="489">
        <v>1810</v>
      </c>
    </row>
    <row r="16" spans="1:12">
      <c r="A16" s="159" t="s">
        <v>224</v>
      </c>
      <c r="B16" s="339">
        <v>886</v>
      </c>
      <c r="C16" s="475">
        <v>1905</v>
      </c>
      <c r="D16" s="282">
        <v>878</v>
      </c>
      <c r="E16" s="282">
        <v>1905</v>
      </c>
      <c r="F16" s="339">
        <v>913</v>
      </c>
      <c r="G16" s="340">
        <v>1959</v>
      </c>
      <c r="H16" s="339">
        <v>922</v>
      </c>
      <c r="I16" s="340">
        <v>1965</v>
      </c>
      <c r="J16" s="338">
        <v>918</v>
      </c>
      <c r="K16" s="489">
        <v>1950</v>
      </c>
    </row>
    <row r="17" spans="1:11">
      <c r="A17" s="159"/>
      <c r="B17" s="339"/>
      <c r="C17" s="475"/>
      <c r="D17" s="282"/>
      <c r="E17" s="282"/>
      <c r="F17" s="339"/>
      <c r="G17" s="340"/>
      <c r="H17" s="339"/>
      <c r="I17" s="340"/>
      <c r="J17" s="338"/>
      <c r="K17" s="489"/>
    </row>
    <row r="18" spans="1:11">
      <c r="A18" s="159" t="s">
        <v>227</v>
      </c>
      <c r="B18" s="339">
        <v>929</v>
      </c>
      <c r="C18" s="475">
        <v>1749</v>
      </c>
      <c r="D18" s="282">
        <v>981</v>
      </c>
      <c r="E18" s="282">
        <v>1831</v>
      </c>
      <c r="F18" s="339">
        <v>1014</v>
      </c>
      <c r="G18" s="340">
        <v>1868</v>
      </c>
      <c r="H18" s="339">
        <v>1031</v>
      </c>
      <c r="I18" s="340">
        <v>1883</v>
      </c>
      <c r="J18" s="338">
        <v>1085</v>
      </c>
      <c r="K18" s="489">
        <v>1951</v>
      </c>
    </row>
    <row r="19" spans="1:11">
      <c r="A19" s="159" t="s">
        <v>230</v>
      </c>
      <c r="B19" s="339">
        <v>1098</v>
      </c>
      <c r="C19" s="475">
        <v>2566</v>
      </c>
      <c r="D19" s="282">
        <v>1109</v>
      </c>
      <c r="E19" s="282">
        <v>2594</v>
      </c>
      <c r="F19" s="339">
        <v>1119</v>
      </c>
      <c r="G19" s="340">
        <v>2602</v>
      </c>
      <c r="H19" s="339">
        <v>1136</v>
      </c>
      <c r="I19" s="340">
        <v>2591</v>
      </c>
      <c r="J19" s="338">
        <v>1109</v>
      </c>
      <c r="K19" s="489">
        <v>2523</v>
      </c>
    </row>
    <row r="20" spans="1:11">
      <c r="A20" s="159" t="s">
        <v>234</v>
      </c>
      <c r="B20" s="339">
        <v>1148</v>
      </c>
      <c r="C20" s="475">
        <v>2228</v>
      </c>
      <c r="D20" s="282">
        <v>1226</v>
      </c>
      <c r="E20" s="282">
        <v>2284</v>
      </c>
      <c r="F20" s="339">
        <v>1270</v>
      </c>
      <c r="G20" s="340">
        <v>2342</v>
      </c>
      <c r="H20" s="339">
        <v>1280</v>
      </c>
      <c r="I20" s="340">
        <v>2370</v>
      </c>
      <c r="J20" s="338">
        <v>1314</v>
      </c>
      <c r="K20" s="489">
        <v>2395</v>
      </c>
    </row>
    <row r="21" spans="1:11">
      <c r="A21" s="159" t="s">
        <v>238</v>
      </c>
      <c r="B21" s="339">
        <v>524</v>
      </c>
      <c r="C21" s="475">
        <v>1156</v>
      </c>
      <c r="D21" s="282">
        <v>544</v>
      </c>
      <c r="E21" s="282">
        <v>1150</v>
      </c>
      <c r="F21" s="339">
        <v>546</v>
      </c>
      <c r="G21" s="340">
        <v>1138</v>
      </c>
      <c r="H21" s="339">
        <v>547</v>
      </c>
      <c r="I21" s="340">
        <v>1140</v>
      </c>
      <c r="J21" s="338">
        <v>549</v>
      </c>
      <c r="K21" s="489">
        <v>1131</v>
      </c>
    </row>
    <row r="22" spans="1:11">
      <c r="A22" s="159"/>
      <c r="B22" s="339"/>
      <c r="C22" s="475"/>
      <c r="D22" s="282"/>
      <c r="E22" s="282"/>
      <c r="F22" s="339"/>
      <c r="G22" s="340"/>
      <c r="H22" s="339"/>
      <c r="I22" s="340"/>
      <c r="J22" s="338"/>
      <c r="K22" s="489"/>
    </row>
    <row r="23" spans="1:11">
      <c r="A23" s="159" t="s">
        <v>242</v>
      </c>
      <c r="B23" s="339">
        <v>989</v>
      </c>
      <c r="C23" s="475">
        <v>1915</v>
      </c>
      <c r="D23" s="282">
        <v>945</v>
      </c>
      <c r="E23" s="282">
        <v>1891</v>
      </c>
      <c r="F23" s="339">
        <v>954</v>
      </c>
      <c r="G23" s="340">
        <v>1879</v>
      </c>
      <c r="H23" s="339">
        <v>984</v>
      </c>
      <c r="I23" s="340">
        <v>1897</v>
      </c>
      <c r="J23" s="338">
        <v>1096</v>
      </c>
      <c r="K23" s="489">
        <v>2039</v>
      </c>
    </row>
    <row r="24" spans="1:11">
      <c r="A24" s="159" t="s">
        <v>245</v>
      </c>
      <c r="B24" s="339">
        <v>461</v>
      </c>
      <c r="C24" s="475">
        <v>1008</v>
      </c>
      <c r="D24" s="282">
        <v>451</v>
      </c>
      <c r="E24" s="282">
        <v>1010</v>
      </c>
      <c r="F24" s="339">
        <v>464</v>
      </c>
      <c r="G24" s="340">
        <v>1033</v>
      </c>
      <c r="H24" s="339">
        <v>471</v>
      </c>
      <c r="I24" s="340">
        <v>1016</v>
      </c>
      <c r="J24" s="338">
        <v>470</v>
      </c>
      <c r="K24" s="489">
        <v>996</v>
      </c>
    </row>
    <row r="25" spans="1:11">
      <c r="A25" s="159" t="s">
        <v>248</v>
      </c>
      <c r="B25" s="339">
        <v>689</v>
      </c>
      <c r="C25" s="475">
        <v>1368</v>
      </c>
      <c r="D25" s="282">
        <v>711</v>
      </c>
      <c r="E25" s="282">
        <v>1443</v>
      </c>
      <c r="F25" s="339">
        <v>723</v>
      </c>
      <c r="G25" s="340">
        <v>1458</v>
      </c>
      <c r="H25" s="339">
        <v>720</v>
      </c>
      <c r="I25" s="340">
        <v>1448</v>
      </c>
      <c r="J25" s="338">
        <v>761</v>
      </c>
      <c r="K25" s="489">
        <v>1488</v>
      </c>
    </row>
    <row r="26" spans="1:11">
      <c r="A26" s="159"/>
      <c r="B26" s="339"/>
      <c r="C26" s="475"/>
      <c r="D26" s="282"/>
      <c r="E26" s="282"/>
      <c r="F26" s="339"/>
      <c r="G26" s="340"/>
      <c r="H26" s="339"/>
      <c r="I26" s="340"/>
      <c r="J26" s="338"/>
      <c r="K26" s="489"/>
    </row>
    <row r="27" spans="1:11">
      <c r="A27" s="159" t="s">
        <v>252</v>
      </c>
      <c r="B27" s="339">
        <v>1065</v>
      </c>
      <c r="C27" s="475">
        <v>2050</v>
      </c>
      <c r="D27" s="282">
        <v>1100</v>
      </c>
      <c r="E27" s="282">
        <v>2151</v>
      </c>
      <c r="F27" s="339">
        <v>1139</v>
      </c>
      <c r="G27" s="340">
        <v>2194</v>
      </c>
      <c r="H27" s="339">
        <v>1120</v>
      </c>
      <c r="I27" s="340">
        <v>2159</v>
      </c>
      <c r="J27" s="338">
        <v>1128</v>
      </c>
      <c r="K27" s="489">
        <v>2149</v>
      </c>
    </row>
    <row r="28" spans="1:11">
      <c r="A28" s="159" t="s">
        <v>256</v>
      </c>
      <c r="B28" s="339">
        <v>482</v>
      </c>
      <c r="C28" s="475">
        <v>1117</v>
      </c>
      <c r="D28" s="282">
        <v>500</v>
      </c>
      <c r="E28" s="282">
        <v>1121</v>
      </c>
      <c r="F28" s="339">
        <v>507</v>
      </c>
      <c r="G28" s="340">
        <v>1127</v>
      </c>
      <c r="H28" s="339">
        <v>510</v>
      </c>
      <c r="I28" s="340">
        <v>1115</v>
      </c>
      <c r="J28" s="338">
        <v>523</v>
      </c>
      <c r="K28" s="489">
        <v>1137</v>
      </c>
    </row>
    <row r="29" spans="1:11">
      <c r="A29" s="159"/>
      <c r="B29" s="339"/>
      <c r="C29" s="475"/>
      <c r="D29" s="282"/>
      <c r="E29" s="282"/>
      <c r="F29" s="339"/>
      <c r="G29" s="340"/>
      <c r="H29" s="339"/>
      <c r="I29" s="340"/>
      <c r="J29" s="338"/>
      <c r="K29" s="489"/>
    </row>
    <row r="30" spans="1:11">
      <c r="A30" s="159" t="s">
        <v>260</v>
      </c>
      <c r="B30" s="339">
        <v>380</v>
      </c>
      <c r="C30" s="475">
        <v>899</v>
      </c>
      <c r="D30" s="282">
        <v>379</v>
      </c>
      <c r="E30" s="282">
        <v>1088</v>
      </c>
      <c r="F30" s="339">
        <v>387</v>
      </c>
      <c r="G30" s="340">
        <v>1095</v>
      </c>
      <c r="H30" s="339">
        <v>396</v>
      </c>
      <c r="I30" s="340">
        <v>1107</v>
      </c>
      <c r="J30" s="338">
        <v>392</v>
      </c>
      <c r="K30" s="489">
        <v>1084</v>
      </c>
    </row>
    <row r="31" spans="1:11">
      <c r="A31" s="159" t="s">
        <v>264</v>
      </c>
      <c r="B31" s="339">
        <v>666</v>
      </c>
      <c r="C31" s="475">
        <v>1495</v>
      </c>
      <c r="D31" s="282">
        <v>652</v>
      </c>
      <c r="E31" s="282">
        <v>1484</v>
      </c>
      <c r="F31" s="339">
        <v>673</v>
      </c>
      <c r="G31" s="340">
        <v>1517</v>
      </c>
      <c r="H31" s="339">
        <v>668</v>
      </c>
      <c r="I31" s="340">
        <v>1510</v>
      </c>
      <c r="J31" s="338">
        <v>675</v>
      </c>
      <c r="K31" s="489">
        <v>1512</v>
      </c>
    </row>
    <row r="32" spans="1:11">
      <c r="A32" s="159" t="s">
        <v>268</v>
      </c>
      <c r="B32" s="339">
        <v>658</v>
      </c>
      <c r="C32" s="475">
        <v>1508</v>
      </c>
      <c r="D32" s="282">
        <v>672</v>
      </c>
      <c r="E32" s="282">
        <v>1513</v>
      </c>
      <c r="F32" s="339">
        <v>702</v>
      </c>
      <c r="G32" s="340">
        <v>1550</v>
      </c>
      <c r="H32" s="339">
        <v>711</v>
      </c>
      <c r="I32" s="340">
        <v>1553</v>
      </c>
      <c r="J32" s="338">
        <v>723</v>
      </c>
      <c r="K32" s="489">
        <v>1553</v>
      </c>
    </row>
    <row r="33" spans="1:11">
      <c r="A33" s="159" t="s">
        <v>271</v>
      </c>
      <c r="B33" s="339">
        <v>909</v>
      </c>
      <c r="C33" s="475">
        <v>2091</v>
      </c>
      <c r="D33" s="282">
        <v>903</v>
      </c>
      <c r="E33" s="282">
        <v>2106</v>
      </c>
      <c r="F33" s="339">
        <v>932</v>
      </c>
      <c r="G33" s="340">
        <v>2099</v>
      </c>
      <c r="H33" s="339">
        <v>944</v>
      </c>
      <c r="I33" s="340">
        <v>2095</v>
      </c>
      <c r="J33" s="338">
        <v>966</v>
      </c>
      <c r="K33" s="489">
        <v>2163</v>
      </c>
    </row>
    <row r="34" spans="1:11">
      <c r="A34" s="159" t="s">
        <v>274</v>
      </c>
      <c r="B34" s="339">
        <v>752</v>
      </c>
      <c r="C34" s="475">
        <v>1810</v>
      </c>
      <c r="D34" s="282">
        <v>751</v>
      </c>
      <c r="E34" s="282">
        <v>1800</v>
      </c>
      <c r="F34" s="339">
        <v>766</v>
      </c>
      <c r="G34" s="340">
        <v>1807</v>
      </c>
      <c r="H34" s="339">
        <v>793</v>
      </c>
      <c r="I34" s="340">
        <v>1823</v>
      </c>
      <c r="J34" s="338">
        <v>770</v>
      </c>
      <c r="K34" s="489">
        <v>1767</v>
      </c>
    </row>
    <row r="35" spans="1:11">
      <c r="A35" s="159" t="s">
        <v>277</v>
      </c>
      <c r="B35" s="339">
        <v>520</v>
      </c>
      <c r="C35" s="475">
        <v>1278</v>
      </c>
      <c r="D35" s="282">
        <v>511</v>
      </c>
      <c r="E35" s="282">
        <v>1284</v>
      </c>
      <c r="F35" s="339">
        <v>529</v>
      </c>
      <c r="G35" s="340">
        <v>1315</v>
      </c>
      <c r="H35" s="339">
        <v>530</v>
      </c>
      <c r="I35" s="340">
        <v>1307</v>
      </c>
      <c r="J35" s="338">
        <v>532</v>
      </c>
      <c r="K35" s="489">
        <v>1300</v>
      </c>
    </row>
    <row r="36" spans="1:11">
      <c r="A36" s="159" t="s">
        <v>280</v>
      </c>
      <c r="B36" s="339">
        <v>202</v>
      </c>
      <c r="C36" s="475">
        <v>656</v>
      </c>
      <c r="D36" s="282">
        <v>186</v>
      </c>
      <c r="E36" s="282">
        <v>682</v>
      </c>
      <c r="F36" s="339">
        <v>196</v>
      </c>
      <c r="G36" s="340">
        <v>679</v>
      </c>
      <c r="H36" s="339">
        <v>202</v>
      </c>
      <c r="I36" s="340">
        <v>678</v>
      </c>
      <c r="J36" s="338">
        <v>204</v>
      </c>
      <c r="K36" s="489">
        <v>676</v>
      </c>
    </row>
    <row r="37" spans="1:11">
      <c r="A37" s="159"/>
      <c r="B37" s="339"/>
      <c r="C37" s="475"/>
      <c r="D37" s="282"/>
      <c r="E37" s="282"/>
      <c r="F37" s="339"/>
      <c r="G37" s="340"/>
      <c r="H37" s="339"/>
      <c r="I37" s="340"/>
      <c r="J37" s="338"/>
      <c r="K37" s="489"/>
    </row>
    <row r="38" spans="1:11">
      <c r="A38" s="159" t="s">
        <v>283</v>
      </c>
      <c r="B38" s="339">
        <v>620</v>
      </c>
      <c r="C38" s="475">
        <v>1293</v>
      </c>
      <c r="D38" s="282">
        <v>615</v>
      </c>
      <c r="E38" s="282">
        <v>1280</v>
      </c>
      <c r="F38" s="339">
        <v>598</v>
      </c>
      <c r="G38" s="340">
        <v>1266</v>
      </c>
      <c r="H38" s="339">
        <v>603</v>
      </c>
      <c r="I38" s="340">
        <v>1284</v>
      </c>
      <c r="J38" s="338">
        <v>621</v>
      </c>
      <c r="K38" s="489">
        <v>1291</v>
      </c>
    </row>
    <row r="39" spans="1:11">
      <c r="A39" s="159" t="s">
        <v>286</v>
      </c>
      <c r="B39" s="339">
        <v>536</v>
      </c>
      <c r="C39" s="475">
        <v>1216</v>
      </c>
      <c r="D39" s="282">
        <v>530</v>
      </c>
      <c r="E39" s="282">
        <v>1214</v>
      </c>
      <c r="F39" s="339">
        <v>545</v>
      </c>
      <c r="G39" s="340">
        <v>1251</v>
      </c>
      <c r="H39" s="339">
        <v>537</v>
      </c>
      <c r="I39" s="340">
        <v>1240</v>
      </c>
      <c r="J39" s="338">
        <v>568</v>
      </c>
      <c r="K39" s="489">
        <v>1288</v>
      </c>
    </row>
    <row r="40" spans="1:11">
      <c r="A40" s="159" t="s">
        <v>289</v>
      </c>
      <c r="B40" s="339">
        <v>599</v>
      </c>
      <c r="C40" s="475">
        <v>1337</v>
      </c>
      <c r="D40" s="282">
        <v>595</v>
      </c>
      <c r="E40" s="282">
        <v>1338</v>
      </c>
      <c r="F40" s="339">
        <v>597</v>
      </c>
      <c r="G40" s="340">
        <v>1328</v>
      </c>
      <c r="H40" s="339">
        <v>589</v>
      </c>
      <c r="I40" s="340">
        <v>1315</v>
      </c>
      <c r="J40" s="338">
        <v>676</v>
      </c>
      <c r="K40" s="489">
        <v>1475</v>
      </c>
    </row>
    <row r="41" spans="1:11">
      <c r="A41" s="159" t="s">
        <v>292</v>
      </c>
      <c r="B41" s="339">
        <v>1353</v>
      </c>
      <c r="C41" s="475">
        <v>2969</v>
      </c>
      <c r="D41" s="282">
        <v>1345</v>
      </c>
      <c r="E41" s="282">
        <v>2929</v>
      </c>
      <c r="F41" s="339">
        <v>1366</v>
      </c>
      <c r="G41" s="340">
        <v>2956</v>
      </c>
      <c r="H41" s="339">
        <v>1347</v>
      </c>
      <c r="I41" s="340">
        <v>2894</v>
      </c>
      <c r="J41" s="338">
        <v>1346</v>
      </c>
      <c r="K41" s="489">
        <v>2906</v>
      </c>
    </row>
    <row r="42" spans="1:11">
      <c r="A42" s="159"/>
      <c r="B42" s="339"/>
      <c r="C42" s="475"/>
      <c r="D42" s="282"/>
      <c r="E42" s="282"/>
      <c r="F42" s="339"/>
      <c r="G42" s="340"/>
      <c r="H42" s="339"/>
      <c r="I42" s="340"/>
      <c r="J42" s="338"/>
      <c r="K42" s="489"/>
    </row>
    <row r="43" spans="1:11">
      <c r="A43" s="159" t="s">
        <v>295</v>
      </c>
      <c r="B43" s="339">
        <v>385</v>
      </c>
      <c r="C43" s="475">
        <v>752</v>
      </c>
      <c r="D43" s="282">
        <v>373</v>
      </c>
      <c r="E43" s="282">
        <v>751</v>
      </c>
      <c r="F43" s="339">
        <v>377</v>
      </c>
      <c r="G43" s="340">
        <v>743</v>
      </c>
      <c r="H43" s="339">
        <v>390</v>
      </c>
      <c r="I43" s="340">
        <v>779</v>
      </c>
      <c r="J43" s="338">
        <v>396</v>
      </c>
      <c r="K43" s="489">
        <v>788</v>
      </c>
    </row>
    <row r="44" spans="1:11">
      <c r="A44" s="159" t="s">
        <v>298</v>
      </c>
      <c r="B44" s="339">
        <v>1016</v>
      </c>
      <c r="C44" s="475">
        <v>2223</v>
      </c>
      <c r="D44" s="282">
        <v>1029</v>
      </c>
      <c r="E44" s="282">
        <v>2283</v>
      </c>
      <c r="F44" s="339">
        <v>1059</v>
      </c>
      <c r="G44" s="340">
        <v>2335</v>
      </c>
      <c r="H44" s="339">
        <v>1059</v>
      </c>
      <c r="I44" s="340">
        <v>2331</v>
      </c>
      <c r="J44" s="338">
        <v>1090</v>
      </c>
      <c r="K44" s="489">
        <v>2373</v>
      </c>
    </row>
    <row r="45" spans="1:11">
      <c r="A45" s="159" t="s">
        <v>301</v>
      </c>
      <c r="B45" s="339">
        <v>923</v>
      </c>
      <c r="C45" s="475">
        <v>1974</v>
      </c>
      <c r="D45" s="282">
        <v>926</v>
      </c>
      <c r="E45" s="282">
        <v>1966</v>
      </c>
      <c r="F45" s="339">
        <v>941</v>
      </c>
      <c r="G45" s="340">
        <v>1979</v>
      </c>
      <c r="H45" s="339">
        <v>991</v>
      </c>
      <c r="I45" s="340">
        <v>2062</v>
      </c>
      <c r="J45" s="338">
        <v>1014</v>
      </c>
      <c r="K45" s="489">
        <v>2115</v>
      </c>
    </row>
    <row r="46" spans="1:11">
      <c r="A46" s="159" t="s">
        <v>303</v>
      </c>
      <c r="B46" s="339">
        <v>1334</v>
      </c>
      <c r="C46" s="475">
        <v>3032</v>
      </c>
      <c r="D46" s="282">
        <v>1335</v>
      </c>
      <c r="E46" s="282">
        <v>3049</v>
      </c>
      <c r="F46" s="339">
        <v>1366</v>
      </c>
      <c r="G46" s="340">
        <v>3135</v>
      </c>
      <c r="H46" s="339">
        <v>1381</v>
      </c>
      <c r="I46" s="340">
        <v>3137</v>
      </c>
      <c r="J46" s="338">
        <v>1381</v>
      </c>
      <c r="K46" s="489">
        <v>3109</v>
      </c>
    </row>
    <row r="47" spans="1:11">
      <c r="A47" s="160" t="s">
        <v>193</v>
      </c>
      <c r="B47" s="339">
        <v>1139</v>
      </c>
      <c r="C47" s="475">
        <v>2681</v>
      </c>
      <c r="D47" s="282">
        <v>1141</v>
      </c>
      <c r="E47" s="282">
        <v>2639</v>
      </c>
      <c r="F47" s="339">
        <v>1143</v>
      </c>
      <c r="G47" s="340">
        <v>2613</v>
      </c>
      <c r="H47" s="339">
        <v>1163</v>
      </c>
      <c r="I47" s="340">
        <v>2618</v>
      </c>
      <c r="J47" s="338">
        <v>1175</v>
      </c>
      <c r="K47" s="489">
        <v>2624</v>
      </c>
    </row>
    <row r="48" spans="1:11">
      <c r="A48" s="160"/>
      <c r="B48" s="339"/>
      <c r="C48" s="475"/>
      <c r="D48" s="282"/>
      <c r="E48" s="282"/>
      <c r="F48" s="339"/>
      <c r="G48" s="340"/>
      <c r="H48" s="339"/>
      <c r="I48" s="340"/>
      <c r="J48" s="338"/>
      <c r="K48" s="489"/>
    </row>
    <row r="49" spans="1:14">
      <c r="A49" s="160" t="s">
        <v>197</v>
      </c>
      <c r="B49" s="339">
        <v>784</v>
      </c>
      <c r="C49" s="475">
        <v>1758</v>
      </c>
      <c r="D49" s="282">
        <v>782</v>
      </c>
      <c r="E49" s="282">
        <v>1786</v>
      </c>
      <c r="F49" s="339">
        <v>793</v>
      </c>
      <c r="G49" s="340">
        <v>1813</v>
      </c>
      <c r="H49" s="339">
        <v>813</v>
      </c>
      <c r="I49" s="340">
        <v>1803</v>
      </c>
      <c r="J49" s="338">
        <v>807</v>
      </c>
      <c r="K49" s="489">
        <v>1782</v>
      </c>
    </row>
    <row r="50" spans="1:14">
      <c r="A50" s="160" t="s">
        <v>201</v>
      </c>
      <c r="B50" s="339">
        <v>884</v>
      </c>
      <c r="C50" s="475">
        <v>2026</v>
      </c>
      <c r="D50" s="282">
        <v>875</v>
      </c>
      <c r="E50" s="282">
        <v>2016</v>
      </c>
      <c r="F50" s="339">
        <v>884</v>
      </c>
      <c r="G50" s="340">
        <v>2035</v>
      </c>
      <c r="H50" s="339">
        <v>888</v>
      </c>
      <c r="I50" s="340">
        <v>2018</v>
      </c>
      <c r="J50" s="338">
        <v>909</v>
      </c>
      <c r="K50" s="489">
        <v>2064</v>
      </c>
    </row>
    <row r="51" spans="1:14">
      <c r="A51" s="160" t="s">
        <v>205</v>
      </c>
      <c r="B51" s="339">
        <v>508</v>
      </c>
      <c r="C51" s="475">
        <v>1206</v>
      </c>
      <c r="D51" s="282">
        <v>509</v>
      </c>
      <c r="E51" s="282">
        <v>1200</v>
      </c>
      <c r="F51" s="339">
        <v>504</v>
      </c>
      <c r="G51" s="340">
        <v>1188</v>
      </c>
      <c r="H51" s="339">
        <v>495</v>
      </c>
      <c r="I51" s="340">
        <v>1162</v>
      </c>
      <c r="J51" s="338">
        <v>504</v>
      </c>
      <c r="K51" s="489">
        <v>1152</v>
      </c>
    </row>
    <row r="52" spans="1:14">
      <c r="A52" s="160" t="s">
        <v>209</v>
      </c>
      <c r="B52" s="339">
        <v>487</v>
      </c>
      <c r="C52" s="475">
        <v>1314</v>
      </c>
      <c r="D52" s="282">
        <v>496</v>
      </c>
      <c r="E52" s="282">
        <v>1334</v>
      </c>
      <c r="F52" s="339">
        <v>502</v>
      </c>
      <c r="G52" s="340">
        <v>1323</v>
      </c>
      <c r="H52" s="339">
        <v>503</v>
      </c>
      <c r="I52" s="340">
        <v>1319</v>
      </c>
      <c r="J52" s="338">
        <v>601</v>
      </c>
      <c r="K52" s="489">
        <v>1525</v>
      </c>
    </row>
    <row r="53" spans="1:14">
      <c r="A53" s="160" t="s">
        <v>213</v>
      </c>
      <c r="B53" s="339">
        <v>473</v>
      </c>
      <c r="C53" s="475">
        <v>1163</v>
      </c>
      <c r="D53" s="282">
        <v>487</v>
      </c>
      <c r="E53" s="282">
        <v>1143</v>
      </c>
      <c r="F53" s="339">
        <v>495</v>
      </c>
      <c r="G53" s="340">
        <v>1160</v>
      </c>
      <c r="H53" s="339">
        <v>500</v>
      </c>
      <c r="I53" s="340">
        <v>1166</v>
      </c>
      <c r="J53" s="338">
        <v>503</v>
      </c>
      <c r="K53" s="489">
        <v>1142</v>
      </c>
    </row>
    <row r="54" spans="1:14">
      <c r="A54" s="160" t="s">
        <v>217</v>
      </c>
      <c r="B54" s="339">
        <v>790</v>
      </c>
      <c r="C54" s="475">
        <v>1937</v>
      </c>
      <c r="D54" s="282">
        <v>776</v>
      </c>
      <c r="E54" s="282">
        <v>1914</v>
      </c>
      <c r="F54" s="339">
        <v>780</v>
      </c>
      <c r="G54" s="340">
        <v>1901</v>
      </c>
      <c r="H54" s="339">
        <v>804</v>
      </c>
      <c r="I54" s="340">
        <v>1923</v>
      </c>
      <c r="J54" s="338">
        <v>797</v>
      </c>
      <c r="K54" s="489">
        <v>1890</v>
      </c>
    </row>
    <row r="55" spans="1:14">
      <c r="A55" s="160"/>
      <c r="B55" s="339"/>
      <c r="C55" s="475"/>
      <c r="D55" s="282"/>
      <c r="E55" s="282"/>
      <c r="F55" s="339"/>
      <c r="G55" s="340"/>
      <c r="H55" s="338"/>
      <c r="I55" s="489"/>
      <c r="J55" s="338"/>
      <c r="K55" s="489"/>
    </row>
    <row r="56" spans="1:14" ht="14.25" thickBot="1">
      <c r="A56" s="611" t="s">
        <v>221</v>
      </c>
      <c r="B56" s="612">
        <v>27624</v>
      </c>
      <c r="C56" s="613">
        <v>61432</v>
      </c>
      <c r="D56" s="612">
        <v>27738</v>
      </c>
      <c r="E56" s="613">
        <v>61910</v>
      </c>
      <c r="F56" s="614">
        <v>28427</v>
      </c>
      <c r="G56" s="613">
        <v>62774</v>
      </c>
      <c r="H56" s="612">
        <v>28784</v>
      </c>
      <c r="I56" s="614">
        <v>62920</v>
      </c>
      <c r="J56" s="612">
        <v>29506</v>
      </c>
      <c r="K56" s="614">
        <v>63832</v>
      </c>
    </row>
    <row r="57" spans="1:14" s="121" customFormat="1" ht="18" customHeight="1" thickTop="1">
      <c r="A57" s="52" t="s">
        <v>493</v>
      </c>
      <c r="B57" s="848"/>
      <c r="C57" s="848"/>
      <c r="D57" s="848"/>
      <c r="E57" s="848"/>
      <c r="F57" s="848"/>
      <c r="G57" s="848"/>
      <c r="H57" s="848"/>
      <c r="I57" s="848"/>
    </row>
    <row r="58" spans="1:14" s="197" customFormat="1" ht="27" customHeight="1">
      <c r="A58" s="30"/>
      <c r="B58" s="849"/>
      <c r="C58" s="849"/>
      <c r="D58" s="849"/>
      <c r="E58" s="849"/>
      <c r="F58" s="849"/>
      <c r="G58" s="849"/>
      <c r="H58" s="849"/>
      <c r="I58" s="849"/>
      <c r="J58" s="53"/>
      <c r="K58" s="53"/>
      <c r="L58" s="53"/>
      <c r="M58" s="53"/>
      <c r="N58" s="53"/>
    </row>
    <row r="59" spans="1:14" s="197" customFormat="1" ht="9.75" customHeight="1">
      <c r="A59" s="30"/>
      <c r="B59" s="484"/>
      <c r="C59" s="484"/>
      <c r="D59" s="484"/>
      <c r="E59" s="484"/>
      <c r="F59" s="403"/>
      <c r="G59" s="403"/>
      <c r="H59" s="484"/>
      <c r="I59" s="121"/>
      <c r="J59" s="484"/>
      <c r="K59" s="121"/>
      <c r="L59" s="53"/>
      <c r="M59" s="53"/>
      <c r="N59" s="53"/>
    </row>
    <row r="60" spans="1:14" s="121" customFormat="1" ht="13.5" customHeight="1">
      <c r="B60" s="199"/>
      <c r="C60" s="199"/>
      <c r="D60" s="199"/>
      <c r="E60" s="199"/>
      <c r="F60" s="403"/>
      <c r="G60" s="403"/>
      <c r="H60" s="404"/>
      <c r="I60" s="404"/>
      <c r="J60" s="404"/>
      <c r="K60" s="404"/>
    </row>
    <row r="61" spans="1:14" s="121" customFormat="1" ht="18.75" customHeight="1">
      <c r="B61" s="199"/>
      <c r="C61" s="199"/>
      <c r="D61" s="199"/>
      <c r="E61" s="199"/>
      <c r="F61" s="403"/>
      <c r="G61" s="403"/>
      <c r="H61" s="404"/>
      <c r="I61" s="404"/>
      <c r="J61" s="404"/>
      <c r="K61" s="404"/>
    </row>
  </sheetData>
  <mergeCells count="7">
    <mergeCell ref="J3:K3"/>
    <mergeCell ref="B57:I58"/>
    <mergeCell ref="H3:I3"/>
    <mergeCell ref="F3:G3"/>
    <mergeCell ref="A3:A4"/>
    <mergeCell ref="D3:E3"/>
    <mergeCell ref="B3:C3"/>
  </mergeCells>
  <phoneticPr fontId="3"/>
  <printOptions horizontalCentered="1"/>
  <pageMargins left="0.59055118110236227" right="0.59055118110236227" top="0.59055118110236227" bottom="0.70866141732283472"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4"/>
  <sheetViews>
    <sheetView zoomScale="55" zoomScaleNormal="55" workbookViewId="0">
      <selection activeCell="E1" sqref="E1"/>
    </sheetView>
  </sheetViews>
  <sheetFormatPr defaultRowHeight="13.5"/>
  <cols>
    <col min="1" max="1" width="15" style="56" customWidth="1"/>
    <col min="2" max="5" width="6.75" style="55" customWidth="1"/>
    <col min="6" max="6" width="7" style="242" customWidth="1"/>
    <col min="7" max="7" width="6.75" style="242" customWidth="1"/>
    <col min="8" max="11" width="6.75" style="277" customWidth="1"/>
    <col min="12" max="16384" width="9" style="55"/>
  </cols>
  <sheetData>
    <row r="1" spans="1:11" ht="23.25" customHeight="1">
      <c r="A1" s="54" t="s">
        <v>878</v>
      </c>
    </row>
    <row r="2" spans="1:11" ht="9" customHeight="1" thickBot="1">
      <c r="A2" s="54"/>
    </row>
    <row r="3" spans="1:11" ht="14.25" thickTop="1">
      <c r="A3" s="860" t="s">
        <v>311</v>
      </c>
      <c r="B3" s="857" t="s">
        <v>622</v>
      </c>
      <c r="C3" s="859"/>
      <c r="D3" s="857" t="s">
        <v>663</v>
      </c>
      <c r="E3" s="859"/>
      <c r="F3" s="857" t="s">
        <v>664</v>
      </c>
      <c r="G3" s="859"/>
      <c r="H3" s="857" t="s">
        <v>856</v>
      </c>
      <c r="I3" s="858"/>
      <c r="J3" s="855" t="s">
        <v>866</v>
      </c>
      <c r="K3" s="856"/>
    </row>
    <row r="4" spans="1:11">
      <c r="A4" s="861"/>
      <c r="B4" s="283" t="s">
        <v>330</v>
      </c>
      <c r="C4" s="478" t="s">
        <v>316</v>
      </c>
      <c r="D4" s="478" t="s">
        <v>330</v>
      </c>
      <c r="E4" s="284" t="s">
        <v>316</v>
      </c>
      <c r="F4" s="283" t="s">
        <v>330</v>
      </c>
      <c r="G4" s="284" t="s">
        <v>316</v>
      </c>
      <c r="H4" s="283" t="s">
        <v>330</v>
      </c>
      <c r="I4" s="284" t="s">
        <v>316</v>
      </c>
      <c r="J4" s="672" t="s">
        <v>330</v>
      </c>
      <c r="K4" s="673" t="s">
        <v>316</v>
      </c>
    </row>
    <row r="5" spans="1:11" ht="13.5" customHeight="1">
      <c r="A5" s="161" t="s">
        <v>231</v>
      </c>
      <c r="B5" s="278">
        <v>4047</v>
      </c>
      <c r="C5" s="288">
        <v>9612</v>
      </c>
      <c r="D5" s="242">
        <v>3939</v>
      </c>
      <c r="E5" s="242">
        <v>9610</v>
      </c>
      <c r="F5" s="278">
        <v>3967</v>
      </c>
      <c r="G5" s="341">
        <v>9557</v>
      </c>
      <c r="H5" s="521">
        <v>4020</v>
      </c>
      <c r="I5" s="522">
        <v>9598</v>
      </c>
      <c r="J5" s="740">
        <v>4096</v>
      </c>
      <c r="K5" s="741">
        <v>9640</v>
      </c>
    </row>
    <row r="6" spans="1:11" ht="13.5" customHeight="1">
      <c r="A6" s="161" t="s">
        <v>235</v>
      </c>
      <c r="B6" s="278">
        <v>254</v>
      </c>
      <c r="C6" s="288">
        <v>652</v>
      </c>
      <c r="D6" s="242">
        <v>247</v>
      </c>
      <c r="E6" s="242">
        <v>632</v>
      </c>
      <c r="F6" s="278">
        <v>246</v>
      </c>
      <c r="G6" s="341">
        <v>624</v>
      </c>
      <c r="H6" s="209">
        <v>258</v>
      </c>
      <c r="I6" s="343">
        <v>628</v>
      </c>
      <c r="J6" s="270">
        <v>258</v>
      </c>
      <c r="K6" s="490">
        <v>608</v>
      </c>
    </row>
    <row r="7" spans="1:11" ht="13.5" customHeight="1">
      <c r="A7" s="161" t="s">
        <v>239</v>
      </c>
      <c r="B7" s="278">
        <v>1465</v>
      </c>
      <c r="C7" s="288">
        <v>3743</v>
      </c>
      <c r="D7" s="242">
        <v>1493</v>
      </c>
      <c r="E7" s="242">
        <v>3787</v>
      </c>
      <c r="F7" s="278">
        <v>1508</v>
      </c>
      <c r="G7" s="341">
        <v>3784</v>
      </c>
      <c r="H7" s="209">
        <v>1568</v>
      </c>
      <c r="I7" s="343">
        <v>3867</v>
      </c>
      <c r="J7" s="270">
        <v>1640</v>
      </c>
      <c r="K7" s="490">
        <v>3968</v>
      </c>
    </row>
    <row r="8" spans="1:11" ht="13.5" customHeight="1">
      <c r="A8" s="161"/>
      <c r="B8" s="278"/>
      <c r="C8" s="288"/>
      <c r="D8" s="242"/>
      <c r="E8" s="242"/>
      <c r="F8" s="278"/>
      <c r="G8" s="341"/>
      <c r="H8" s="209"/>
      <c r="I8" s="343"/>
      <c r="J8" s="270"/>
      <c r="K8" s="490"/>
    </row>
    <row r="9" spans="1:11" ht="13.5" customHeight="1">
      <c r="A9" s="161" t="s">
        <v>243</v>
      </c>
      <c r="B9" s="278">
        <v>1742</v>
      </c>
      <c r="C9" s="288">
        <v>4335</v>
      </c>
      <c r="D9" s="242">
        <v>1738</v>
      </c>
      <c r="E9" s="242">
        <v>4329</v>
      </c>
      <c r="F9" s="278">
        <v>1754</v>
      </c>
      <c r="G9" s="341">
        <v>4330</v>
      </c>
      <c r="H9" s="209">
        <v>1795</v>
      </c>
      <c r="I9" s="343">
        <v>4352</v>
      </c>
      <c r="J9" s="270">
        <v>1824</v>
      </c>
      <c r="K9" s="490">
        <v>4388</v>
      </c>
    </row>
    <row r="10" spans="1:11" ht="13.5" customHeight="1">
      <c r="A10" s="161" t="s">
        <v>246</v>
      </c>
      <c r="B10" s="278">
        <v>731</v>
      </c>
      <c r="C10" s="288">
        <v>1801</v>
      </c>
      <c r="D10" s="242">
        <v>729</v>
      </c>
      <c r="E10" s="242">
        <v>1818</v>
      </c>
      <c r="F10" s="278">
        <v>742</v>
      </c>
      <c r="G10" s="341">
        <v>1820</v>
      </c>
      <c r="H10" s="209">
        <v>752</v>
      </c>
      <c r="I10" s="343">
        <v>1811</v>
      </c>
      <c r="J10" s="270">
        <v>768</v>
      </c>
      <c r="K10" s="490">
        <v>1823</v>
      </c>
    </row>
    <row r="11" spans="1:11" ht="13.5" customHeight="1">
      <c r="A11" s="161" t="s">
        <v>249</v>
      </c>
      <c r="B11" s="278">
        <v>786</v>
      </c>
      <c r="C11" s="288">
        <v>1953</v>
      </c>
      <c r="D11" s="242">
        <v>788</v>
      </c>
      <c r="E11" s="242">
        <v>1994</v>
      </c>
      <c r="F11" s="278">
        <v>805</v>
      </c>
      <c r="G11" s="341">
        <v>2018</v>
      </c>
      <c r="H11" s="209">
        <v>811</v>
      </c>
      <c r="I11" s="343">
        <v>2038</v>
      </c>
      <c r="J11" s="270">
        <v>821</v>
      </c>
      <c r="K11" s="490">
        <v>2067</v>
      </c>
    </row>
    <row r="12" spans="1:11" ht="13.5" customHeight="1">
      <c r="A12" s="161"/>
      <c r="B12" s="278"/>
      <c r="C12" s="288"/>
      <c r="D12" s="242"/>
      <c r="E12" s="242"/>
      <c r="F12" s="278"/>
      <c r="G12" s="341"/>
      <c r="H12" s="209"/>
      <c r="I12" s="343"/>
      <c r="J12" s="270"/>
      <c r="K12" s="490"/>
    </row>
    <row r="13" spans="1:11" ht="13.5" customHeight="1">
      <c r="A13" s="161" t="s">
        <v>253</v>
      </c>
      <c r="B13" s="278">
        <v>2466</v>
      </c>
      <c r="C13" s="288">
        <v>4322</v>
      </c>
      <c r="D13" s="242">
        <v>2400</v>
      </c>
      <c r="E13" s="242">
        <v>4230</v>
      </c>
      <c r="F13" s="278">
        <v>2438</v>
      </c>
      <c r="G13" s="341">
        <v>4214</v>
      </c>
      <c r="H13" s="209">
        <v>2443</v>
      </c>
      <c r="I13" s="343">
        <v>4177</v>
      </c>
      <c r="J13" s="270">
        <v>2642</v>
      </c>
      <c r="K13" s="490">
        <v>4539</v>
      </c>
    </row>
    <row r="14" spans="1:11" ht="13.5" customHeight="1">
      <c r="A14" s="161" t="s">
        <v>257</v>
      </c>
      <c r="B14" s="278">
        <v>4334</v>
      </c>
      <c r="C14" s="288">
        <v>10845</v>
      </c>
      <c r="D14" s="242">
        <v>4355</v>
      </c>
      <c r="E14" s="242">
        <v>10811</v>
      </c>
      <c r="F14" s="278">
        <v>4384</v>
      </c>
      <c r="G14" s="341">
        <v>10720</v>
      </c>
      <c r="H14" s="209">
        <v>4430</v>
      </c>
      <c r="I14" s="343">
        <v>10696</v>
      </c>
      <c r="J14" s="270">
        <v>4479</v>
      </c>
      <c r="K14" s="490">
        <v>10724</v>
      </c>
    </row>
    <row r="15" spans="1:11" ht="13.5" customHeight="1">
      <c r="A15" s="161" t="s">
        <v>261</v>
      </c>
      <c r="B15" s="278">
        <v>2918</v>
      </c>
      <c r="C15" s="288">
        <v>7344</v>
      </c>
      <c r="D15" s="242">
        <v>2885</v>
      </c>
      <c r="E15" s="242">
        <v>7300</v>
      </c>
      <c r="F15" s="278">
        <v>2931</v>
      </c>
      <c r="G15" s="341">
        <v>7320</v>
      </c>
      <c r="H15" s="209">
        <v>3007</v>
      </c>
      <c r="I15" s="343">
        <v>7421</v>
      </c>
      <c r="J15" s="270">
        <v>3035</v>
      </c>
      <c r="K15" s="490">
        <v>7415</v>
      </c>
    </row>
    <row r="16" spans="1:11" ht="13.5" customHeight="1">
      <c r="A16" s="161"/>
      <c r="B16" s="278"/>
      <c r="C16" s="288"/>
      <c r="D16" s="242"/>
      <c r="E16" s="242"/>
      <c r="F16" s="278"/>
      <c r="G16" s="341"/>
      <c r="H16" s="209"/>
      <c r="I16" s="343"/>
      <c r="J16" s="270"/>
      <c r="K16" s="490"/>
    </row>
    <row r="17" spans="1:11" ht="13.5" customHeight="1">
      <c r="A17" s="161" t="s">
        <v>265</v>
      </c>
      <c r="B17" s="278">
        <v>86</v>
      </c>
      <c r="C17" s="288">
        <v>137</v>
      </c>
      <c r="D17" s="242">
        <v>74</v>
      </c>
      <c r="E17" s="242">
        <v>132</v>
      </c>
      <c r="F17" s="278">
        <v>71</v>
      </c>
      <c r="G17" s="341">
        <v>128</v>
      </c>
      <c r="H17" s="209">
        <v>70</v>
      </c>
      <c r="I17" s="343">
        <v>127</v>
      </c>
      <c r="J17" s="270">
        <v>74</v>
      </c>
      <c r="K17" s="490">
        <v>127</v>
      </c>
    </row>
    <row r="18" spans="1:11" ht="13.5" customHeight="1">
      <c r="A18" s="161" t="s">
        <v>269</v>
      </c>
      <c r="B18" s="278">
        <v>481</v>
      </c>
      <c r="C18" s="288">
        <v>1101</v>
      </c>
      <c r="D18" s="242">
        <v>487</v>
      </c>
      <c r="E18" s="242">
        <v>1117</v>
      </c>
      <c r="F18" s="278">
        <v>505</v>
      </c>
      <c r="G18" s="341">
        <v>1149</v>
      </c>
      <c r="H18" s="209">
        <v>512</v>
      </c>
      <c r="I18" s="343">
        <v>1126</v>
      </c>
      <c r="J18" s="270">
        <v>503</v>
      </c>
      <c r="K18" s="490">
        <v>1105</v>
      </c>
    </row>
    <row r="19" spans="1:11" ht="13.5" customHeight="1">
      <c r="A19" s="161" t="s">
        <v>272</v>
      </c>
      <c r="B19" s="278">
        <v>593</v>
      </c>
      <c r="C19" s="288">
        <v>1432</v>
      </c>
      <c r="D19" s="242">
        <v>613</v>
      </c>
      <c r="E19" s="242">
        <v>1465</v>
      </c>
      <c r="F19" s="278">
        <v>620</v>
      </c>
      <c r="G19" s="341">
        <v>1430</v>
      </c>
      <c r="H19" s="209">
        <v>621</v>
      </c>
      <c r="I19" s="343">
        <v>1410</v>
      </c>
      <c r="J19" s="270">
        <v>630</v>
      </c>
      <c r="K19" s="490">
        <v>1412</v>
      </c>
    </row>
    <row r="20" spans="1:11" ht="13.5" customHeight="1">
      <c r="A20" s="161"/>
      <c r="B20" s="278"/>
      <c r="C20" s="288"/>
      <c r="D20" s="242"/>
      <c r="E20" s="242"/>
      <c r="F20" s="278"/>
      <c r="G20" s="341"/>
      <c r="H20" s="209"/>
      <c r="I20" s="343"/>
      <c r="J20" s="270"/>
      <c r="K20" s="490"/>
    </row>
    <row r="21" spans="1:11" ht="13.5" customHeight="1">
      <c r="A21" s="161" t="s">
        <v>275</v>
      </c>
      <c r="B21" s="278">
        <v>2514</v>
      </c>
      <c r="C21" s="288">
        <v>5902</v>
      </c>
      <c r="D21" s="242">
        <v>2515</v>
      </c>
      <c r="E21" s="242">
        <v>5938</v>
      </c>
      <c r="F21" s="278">
        <v>2551</v>
      </c>
      <c r="G21" s="341">
        <v>5919</v>
      </c>
      <c r="H21" s="209">
        <v>2590</v>
      </c>
      <c r="I21" s="343">
        <v>5971</v>
      </c>
      <c r="J21" s="270">
        <v>2622</v>
      </c>
      <c r="K21" s="490">
        <v>5985</v>
      </c>
    </row>
    <row r="22" spans="1:11" ht="13.5" customHeight="1">
      <c r="A22" s="161" t="s">
        <v>278</v>
      </c>
      <c r="B22" s="278">
        <v>1645</v>
      </c>
      <c r="C22" s="288">
        <v>4099</v>
      </c>
      <c r="D22" s="242">
        <v>1630</v>
      </c>
      <c r="E22" s="242">
        <v>4071</v>
      </c>
      <c r="F22" s="278">
        <v>1672</v>
      </c>
      <c r="G22" s="341">
        <v>4094</v>
      </c>
      <c r="H22" s="209">
        <v>1748</v>
      </c>
      <c r="I22" s="343">
        <v>4206</v>
      </c>
      <c r="J22" s="270">
        <v>1770</v>
      </c>
      <c r="K22" s="490">
        <v>4205</v>
      </c>
    </row>
    <row r="23" spans="1:11" ht="13.5" customHeight="1">
      <c r="A23" s="161" t="s">
        <v>281</v>
      </c>
      <c r="B23" s="278">
        <v>546</v>
      </c>
      <c r="C23" s="288">
        <v>1270</v>
      </c>
      <c r="D23" s="242">
        <v>534</v>
      </c>
      <c r="E23" s="242">
        <v>1277</v>
      </c>
      <c r="F23" s="278">
        <v>548</v>
      </c>
      <c r="G23" s="341">
        <v>1299</v>
      </c>
      <c r="H23" s="209">
        <v>565</v>
      </c>
      <c r="I23" s="343">
        <v>1315</v>
      </c>
      <c r="J23" s="270">
        <v>579</v>
      </c>
      <c r="K23" s="490">
        <v>1328</v>
      </c>
    </row>
    <row r="24" spans="1:11" ht="13.5" customHeight="1">
      <c r="A24" s="161"/>
      <c r="B24" s="278"/>
      <c r="C24" s="288"/>
      <c r="D24" s="242"/>
      <c r="E24" s="242"/>
      <c r="F24" s="278"/>
      <c r="G24" s="341"/>
      <c r="H24" s="209"/>
      <c r="I24" s="343"/>
      <c r="J24" s="270"/>
      <c r="K24" s="490"/>
    </row>
    <row r="25" spans="1:11" ht="13.5" customHeight="1">
      <c r="A25" s="161" t="s">
        <v>284</v>
      </c>
      <c r="B25" s="278">
        <v>698</v>
      </c>
      <c r="C25" s="288">
        <v>1755</v>
      </c>
      <c r="D25" s="242">
        <v>690</v>
      </c>
      <c r="E25" s="242">
        <v>1739</v>
      </c>
      <c r="F25" s="278">
        <v>710</v>
      </c>
      <c r="G25" s="341">
        <v>1738</v>
      </c>
      <c r="H25" s="209">
        <v>714</v>
      </c>
      <c r="I25" s="343">
        <v>1712</v>
      </c>
      <c r="J25" s="270">
        <v>706</v>
      </c>
      <c r="K25" s="490">
        <v>1679</v>
      </c>
    </row>
    <row r="26" spans="1:11" ht="13.5" customHeight="1">
      <c r="A26" s="161" t="s">
        <v>287</v>
      </c>
      <c r="B26" s="278">
        <v>797</v>
      </c>
      <c r="C26" s="288">
        <v>1986</v>
      </c>
      <c r="D26" s="242">
        <v>781</v>
      </c>
      <c r="E26" s="242">
        <v>1962</v>
      </c>
      <c r="F26" s="278">
        <v>784</v>
      </c>
      <c r="G26" s="341">
        <v>1972</v>
      </c>
      <c r="H26" s="209">
        <v>808</v>
      </c>
      <c r="I26" s="343">
        <v>2002</v>
      </c>
      <c r="J26" s="270">
        <v>827</v>
      </c>
      <c r="K26" s="490">
        <v>2030</v>
      </c>
    </row>
    <row r="27" spans="1:11" ht="13.5" customHeight="1">
      <c r="A27" s="161" t="s">
        <v>290</v>
      </c>
      <c r="B27" s="278">
        <v>109</v>
      </c>
      <c r="C27" s="288">
        <v>257</v>
      </c>
      <c r="D27" s="242">
        <v>113</v>
      </c>
      <c r="E27" s="242">
        <v>276</v>
      </c>
      <c r="F27" s="278">
        <v>118</v>
      </c>
      <c r="G27" s="341">
        <v>283</v>
      </c>
      <c r="H27" s="209">
        <v>115</v>
      </c>
      <c r="I27" s="343">
        <v>280</v>
      </c>
      <c r="J27" s="270">
        <v>121</v>
      </c>
      <c r="K27" s="490">
        <v>286</v>
      </c>
    </row>
    <row r="28" spans="1:11" ht="13.5" customHeight="1">
      <c r="A28" s="161"/>
      <c r="B28" s="278"/>
      <c r="C28" s="288"/>
      <c r="D28" s="242"/>
      <c r="E28" s="242"/>
      <c r="F28" s="278"/>
      <c r="G28" s="341"/>
      <c r="H28" s="209"/>
      <c r="I28" s="343"/>
      <c r="J28" s="270"/>
      <c r="K28" s="490"/>
    </row>
    <row r="29" spans="1:11" ht="13.5" customHeight="1">
      <c r="A29" s="161" t="s">
        <v>293</v>
      </c>
      <c r="B29" s="278">
        <v>845</v>
      </c>
      <c r="C29" s="288">
        <v>2134</v>
      </c>
      <c r="D29" s="242">
        <v>841</v>
      </c>
      <c r="E29" s="242">
        <v>2126</v>
      </c>
      <c r="F29" s="278">
        <v>847</v>
      </c>
      <c r="G29" s="341">
        <v>2102</v>
      </c>
      <c r="H29" s="209">
        <v>854</v>
      </c>
      <c r="I29" s="343">
        <v>2102</v>
      </c>
      <c r="J29" s="270">
        <v>864</v>
      </c>
      <c r="K29" s="490">
        <v>2104</v>
      </c>
    </row>
    <row r="30" spans="1:11" ht="13.5" customHeight="1">
      <c r="A30" s="161" t="s">
        <v>296</v>
      </c>
      <c r="B30" s="278">
        <v>1904</v>
      </c>
      <c r="C30" s="288">
        <v>3493</v>
      </c>
      <c r="D30" s="242">
        <v>1939</v>
      </c>
      <c r="E30" s="242">
        <v>3554</v>
      </c>
      <c r="F30" s="278">
        <v>1911</v>
      </c>
      <c r="G30" s="341">
        <v>3467</v>
      </c>
      <c r="H30" s="209">
        <v>1871</v>
      </c>
      <c r="I30" s="343">
        <v>3347</v>
      </c>
      <c r="J30" s="270">
        <v>1876</v>
      </c>
      <c r="K30" s="490">
        <v>3324</v>
      </c>
    </row>
    <row r="31" spans="1:11" ht="13.5" customHeight="1">
      <c r="A31" s="161"/>
      <c r="B31" s="278"/>
      <c r="C31" s="288"/>
      <c r="D31" s="242"/>
      <c r="E31" s="242"/>
      <c r="F31" s="278"/>
      <c r="G31" s="341"/>
      <c r="H31" s="270"/>
      <c r="I31" s="490"/>
      <c r="J31" s="270"/>
      <c r="K31" s="490"/>
    </row>
    <row r="32" spans="1:11" ht="13.5" customHeight="1">
      <c r="A32" s="615" t="s">
        <v>299</v>
      </c>
      <c r="B32" s="616">
        <v>28961</v>
      </c>
      <c r="C32" s="617">
        <v>68173</v>
      </c>
      <c r="D32" s="616">
        <v>28791</v>
      </c>
      <c r="E32" s="617">
        <v>68168</v>
      </c>
      <c r="F32" s="616">
        <v>29112</v>
      </c>
      <c r="G32" s="617">
        <v>67968</v>
      </c>
      <c r="H32" s="270">
        <v>29552</v>
      </c>
      <c r="I32" s="490">
        <v>68186</v>
      </c>
      <c r="J32" s="270">
        <v>30135</v>
      </c>
      <c r="K32" s="490">
        <v>68757</v>
      </c>
    </row>
    <row r="33" spans="1:12" ht="13.5" customHeight="1">
      <c r="A33" s="161"/>
      <c r="B33" s="278"/>
      <c r="C33" s="288"/>
      <c r="D33" s="242"/>
      <c r="E33" s="242"/>
      <c r="F33" s="278"/>
      <c r="G33" s="341"/>
      <c r="H33" s="270"/>
      <c r="I33" s="490"/>
      <c r="J33" s="270"/>
      <c r="K33" s="490"/>
    </row>
    <row r="34" spans="1:12" ht="13.5" customHeight="1">
      <c r="A34" s="162" t="s">
        <v>194</v>
      </c>
      <c r="B34" s="278">
        <v>0</v>
      </c>
      <c r="C34" s="288">
        <v>0</v>
      </c>
      <c r="D34" s="242">
        <v>0</v>
      </c>
      <c r="E34" s="242">
        <v>0</v>
      </c>
      <c r="F34" s="278">
        <v>0</v>
      </c>
      <c r="G34" s="341">
        <v>0</v>
      </c>
      <c r="H34" s="209">
        <v>0</v>
      </c>
      <c r="I34" s="343">
        <v>0</v>
      </c>
      <c r="J34" s="270">
        <v>0</v>
      </c>
      <c r="K34" s="490">
        <v>0</v>
      </c>
    </row>
    <row r="35" spans="1:12" ht="13.5" customHeight="1">
      <c r="A35" s="162" t="s">
        <v>461</v>
      </c>
      <c r="B35" s="278">
        <v>1060</v>
      </c>
      <c r="C35" s="288">
        <v>2503</v>
      </c>
      <c r="D35" s="242">
        <v>1070</v>
      </c>
      <c r="E35" s="242">
        <v>2522</v>
      </c>
      <c r="F35" s="278">
        <v>1068</v>
      </c>
      <c r="G35" s="341">
        <v>2484</v>
      </c>
      <c r="H35" s="209">
        <v>1081</v>
      </c>
      <c r="I35" s="343">
        <v>2470</v>
      </c>
      <c r="J35" s="270">
        <v>1081</v>
      </c>
      <c r="K35" s="490">
        <v>2454</v>
      </c>
    </row>
    <row r="36" spans="1:12" ht="13.5" customHeight="1">
      <c r="A36" s="162" t="s">
        <v>462</v>
      </c>
      <c r="B36" s="278">
        <v>684</v>
      </c>
      <c r="C36" s="288">
        <v>1620</v>
      </c>
      <c r="D36" s="242">
        <v>678</v>
      </c>
      <c r="E36" s="242">
        <v>1633</v>
      </c>
      <c r="F36" s="278">
        <v>688</v>
      </c>
      <c r="G36" s="341">
        <v>1652</v>
      </c>
      <c r="H36" s="209">
        <v>675</v>
      </c>
      <c r="I36" s="343">
        <v>1632</v>
      </c>
      <c r="J36" s="270">
        <v>688</v>
      </c>
      <c r="K36" s="490">
        <v>1653</v>
      </c>
    </row>
    <row r="37" spans="1:12" ht="13.5" customHeight="1">
      <c r="A37" s="162" t="s">
        <v>463</v>
      </c>
      <c r="B37" s="278">
        <v>602</v>
      </c>
      <c r="C37" s="288">
        <v>1497</v>
      </c>
      <c r="D37" s="242">
        <v>582</v>
      </c>
      <c r="E37" s="242">
        <v>1478</v>
      </c>
      <c r="F37" s="278">
        <v>589</v>
      </c>
      <c r="G37" s="341">
        <v>1480</v>
      </c>
      <c r="H37" s="209">
        <v>605</v>
      </c>
      <c r="I37" s="343">
        <v>1501</v>
      </c>
      <c r="J37" s="270">
        <v>616</v>
      </c>
      <c r="K37" s="490">
        <v>1530</v>
      </c>
    </row>
    <row r="38" spans="1:12" ht="13.5" customHeight="1">
      <c r="A38" s="162" t="s">
        <v>464</v>
      </c>
      <c r="B38" s="278">
        <v>1142</v>
      </c>
      <c r="C38" s="288">
        <v>2785</v>
      </c>
      <c r="D38" s="242">
        <v>1116</v>
      </c>
      <c r="E38" s="242">
        <v>2733</v>
      </c>
      <c r="F38" s="278">
        <v>1142</v>
      </c>
      <c r="G38" s="341">
        <v>2733</v>
      </c>
      <c r="H38" s="209">
        <v>1148</v>
      </c>
      <c r="I38" s="343">
        <v>2724</v>
      </c>
      <c r="J38" s="270">
        <v>1159</v>
      </c>
      <c r="K38" s="490">
        <v>2718</v>
      </c>
    </row>
    <row r="39" spans="1:12" ht="13.5" customHeight="1">
      <c r="A39" s="162" t="s">
        <v>465</v>
      </c>
      <c r="B39" s="278">
        <v>344</v>
      </c>
      <c r="C39" s="288">
        <v>790</v>
      </c>
      <c r="D39" s="242">
        <v>330</v>
      </c>
      <c r="E39" s="242">
        <v>772</v>
      </c>
      <c r="F39" s="278">
        <v>363</v>
      </c>
      <c r="G39" s="341">
        <v>808</v>
      </c>
      <c r="H39" s="209">
        <v>370</v>
      </c>
      <c r="I39" s="343">
        <v>804</v>
      </c>
      <c r="J39" s="270">
        <v>353</v>
      </c>
      <c r="K39" s="490">
        <v>768</v>
      </c>
    </row>
    <row r="40" spans="1:12" ht="13.5" customHeight="1">
      <c r="A40" s="162" t="s">
        <v>466</v>
      </c>
      <c r="B40" s="278">
        <v>791</v>
      </c>
      <c r="C40" s="288">
        <v>1887</v>
      </c>
      <c r="D40" s="242">
        <v>786</v>
      </c>
      <c r="E40" s="242">
        <v>1881</v>
      </c>
      <c r="F40" s="278">
        <v>798</v>
      </c>
      <c r="G40" s="341">
        <v>1897</v>
      </c>
      <c r="H40" s="209">
        <v>803</v>
      </c>
      <c r="I40" s="343">
        <v>1878</v>
      </c>
      <c r="J40" s="270">
        <v>809</v>
      </c>
      <c r="K40" s="490">
        <v>1874</v>
      </c>
    </row>
    <row r="41" spans="1:12" ht="13.5" customHeight="1">
      <c r="A41" s="162" t="s">
        <v>467</v>
      </c>
      <c r="B41" s="278">
        <v>250</v>
      </c>
      <c r="C41" s="288">
        <v>605</v>
      </c>
      <c r="D41" s="242">
        <v>263</v>
      </c>
      <c r="E41" s="242">
        <v>618</v>
      </c>
      <c r="F41" s="278">
        <v>260</v>
      </c>
      <c r="G41" s="341">
        <v>600</v>
      </c>
      <c r="H41" s="209">
        <v>271</v>
      </c>
      <c r="I41" s="343">
        <v>601</v>
      </c>
      <c r="J41" s="270">
        <v>278</v>
      </c>
      <c r="K41" s="490">
        <v>609</v>
      </c>
    </row>
    <row r="42" spans="1:12" ht="4.5" customHeight="1">
      <c r="A42" s="162"/>
      <c r="B42" s="278"/>
      <c r="C42" s="288"/>
      <c r="D42" s="242"/>
      <c r="E42" s="242"/>
      <c r="F42" s="278"/>
      <c r="G42" s="341"/>
      <c r="H42" s="209"/>
      <c r="I42" s="343"/>
      <c r="J42" s="270"/>
      <c r="K42" s="490"/>
    </row>
    <row r="43" spans="1:12" ht="13.5" customHeight="1">
      <c r="A43" s="162"/>
      <c r="B43" s="278"/>
      <c r="C43" s="288"/>
      <c r="D43" s="242"/>
      <c r="E43" s="242"/>
      <c r="F43" s="278"/>
      <c r="G43" s="341"/>
      <c r="H43" s="209"/>
      <c r="I43" s="343"/>
      <c r="J43" s="270"/>
      <c r="K43" s="490"/>
      <c r="L43" s="516"/>
    </row>
    <row r="44" spans="1:12" ht="13.5" customHeight="1">
      <c r="A44" s="162" t="s">
        <v>198</v>
      </c>
      <c r="B44" s="278">
        <v>626</v>
      </c>
      <c r="C44" s="288">
        <v>1492</v>
      </c>
      <c r="D44" s="242">
        <v>615</v>
      </c>
      <c r="E44" s="242">
        <v>1509</v>
      </c>
      <c r="F44" s="278">
        <v>616</v>
      </c>
      <c r="G44" s="341">
        <v>1483</v>
      </c>
      <c r="H44" s="209">
        <v>617</v>
      </c>
      <c r="I44" s="343">
        <v>1467</v>
      </c>
      <c r="J44" s="270">
        <v>615</v>
      </c>
      <c r="K44" s="490">
        <v>1451</v>
      </c>
      <c r="L44" s="515"/>
    </row>
    <row r="45" spans="1:12" ht="13.5" customHeight="1">
      <c r="A45" s="162" t="s">
        <v>202</v>
      </c>
      <c r="B45" s="278">
        <v>2195</v>
      </c>
      <c r="C45" s="288">
        <v>5425</v>
      </c>
      <c r="D45" s="242">
        <v>2126</v>
      </c>
      <c r="E45" s="242">
        <v>5327</v>
      </c>
      <c r="F45" s="278">
        <v>2179</v>
      </c>
      <c r="G45" s="341">
        <v>5389</v>
      </c>
      <c r="H45" s="209">
        <v>2233</v>
      </c>
      <c r="I45" s="343">
        <v>5456</v>
      </c>
      <c r="J45" s="270">
        <v>2295</v>
      </c>
      <c r="K45" s="490">
        <v>5491</v>
      </c>
      <c r="L45" s="515"/>
    </row>
    <row r="46" spans="1:12" ht="13.5" customHeight="1">
      <c r="A46" s="162" t="s">
        <v>206</v>
      </c>
      <c r="B46" s="278">
        <v>2803</v>
      </c>
      <c r="C46" s="288">
        <v>6887</v>
      </c>
      <c r="D46" s="242">
        <v>2792</v>
      </c>
      <c r="E46" s="242">
        <v>6863</v>
      </c>
      <c r="F46" s="278">
        <v>2818</v>
      </c>
      <c r="G46" s="341">
        <v>6887</v>
      </c>
      <c r="H46" s="209">
        <v>2830</v>
      </c>
      <c r="I46" s="343">
        <v>6842</v>
      </c>
      <c r="J46" s="270">
        <v>2850</v>
      </c>
      <c r="K46" s="490">
        <v>6821</v>
      </c>
      <c r="L46" s="515"/>
    </row>
    <row r="47" spans="1:12" ht="3.75" customHeight="1">
      <c r="A47" s="162"/>
      <c r="B47" s="278"/>
      <c r="C47" s="288"/>
      <c r="D47" s="242"/>
      <c r="E47" s="242"/>
      <c r="F47" s="278"/>
      <c r="G47" s="341"/>
      <c r="H47" s="209"/>
      <c r="I47" s="343"/>
      <c r="J47" s="270"/>
      <c r="K47" s="490"/>
      <c r="L47" s="515"/>
    </row>
    <row r="48" spans="1:12" ht="13.5" customHeight="1">
      <c r="A48" s="162"/>
      <c r="B48" s="278"/>
      <c r="C48" s="288"/>
      <c r="D48" s="242"/>
      <c r="E48" s="242"/>
      <c r="F48" s="278"/>
      <c r="G48" s="341"/>
      <c r="H48" s="209"/>
      <c r="I48" s="343"/>
      <c r="J48" s="270"/>
      <c r="K48" s="490"/>
      <c r="L48" s="516"/>
    </row>
    <row r="49" spans="1:12" ht="13.5" customHeight="1">
      <c r="A49" s="162" t="s">
        <v>210</v>
      </c>
      <c r="B49" s="278">
        <v>492</v>
      </c>
      <c r="C49" s="288">
        <v>1175</v>
      </c>
      <c r="D49" s="242">
        <v>499</v>
      </c>
      <c r="E49" s="242">
        <v>1148</v>
      </c>
      <c r="F49" s="278">
        <v>493</v>
      </c>
      <c r="G49" s="341">
        <v>1129</v>
      </c>
      <c r="H49" s="209">
        <v>523</v>
      </c>
      <c r="I49" s="343">
        <v>1158</v>
      </c>
      <c r="J49" s="270">
        <v>534</v>
      </c>
      <c r="K49" s="490">
        <v>1176</v>
      </c>
      <c r="L49" s="516"/>
    </row>
    <row r="50" spans="1:12" ht="13.5" customHeight="1">
      <c r="A50" s="162" t="s">
        <v>214</v>
      </c>
      <c r="B50" s="278">
        <v>578</v>
      </c>
      <c r="C50" s="288">
        <v>1282</v>
      </c>
      <c r="D50" s="242">
        <v>558</v>
      </c>
      <c r="E50" s="242">
        <v>1281</v>
      </c>
      <c r="F50" s="278">
        <v>525</v>
      </c>
      <c r="G50" s="341">
        <v>1227</v>
      </c>
      <c r="H50" s="209">
        <v>531</v>
      </c>
      <c r="I50" s="343">
        <v>1230</v>
      </c>
      <c r="J50" s="270">
        <v>525</v>
      </c>
      <c r="K50" s="490">
        <v>1222</v>
      </c>
      <c r="L50" s="516"/>
    </row>
    <row r="51" spans="1:12" ht="13.5" customHeight="1">
      <c r="A51" s="162" t="s">
        <v>218</v>
      </c>
      <c r="B51" s="278">
        <v>480</v>
      </c>
      <c r="C51" s="288">
        <v>1112</v>
      </c>
      <c r="D51" s="242">
        <v>476</v>
      </c>
      <c r="E51" s="242">
        <v>1115</v>
      </c>
      <c r="F51" s="278">
        <v>475</v>
      </c>
      <c r="G51" s="341">
        <v>1097</v>
      </c>
      <c r="H51" s="209">
        <v>473</v>
      </c>
      <c r="I51" s="343">
        <v>1083</v>
      </c>
      <c r="J51" s="270">
        <v>474</v>
      </c>
      <c r="K51" s="490">
        <v>1073</v>
      </c>
      <c r="L51" s="218"/>
    </row>
    <row r="52" spans="1:12" ht="13.5" customHeight="1">
      <c r="A52" s="162" t="s">
        <v>222</v>
      </c>
      <c r="B52" s="278">
        <v>767</v>
      </c>
      <c r="C52" s="288">
        <v>1713</v>
      </c>
      <c r="D52" s="242">
        <v>723</v>
      </c>
      <c r="E52" s="242">
        <v>1694</v>
      </c>
      <c r="F52" s="278">
        <v>722</v>
      </c>
      <c r="G52" s="341">
        <v>1709</v>
      </c>
      <c r="H52" s="209">
        <v>740</v>
      </c>
      <c r="I52" s="343">
        <v>1719</v>
      </c>
      <c r="J52" s="270">
        <v>751</v>
      </c>
      <c r="K52" s="490">
        <v>1718</v>
      </c>
      <c r="L52" s="515"/>
    </row>
    <row r="53" spans="1:12" ht="13.5" customHeight="1">
      <c r="A53" s="162" t="s">
        <v>225</v>
      </c>
      <c r="B53" s="278">
        <v>278</v>
      </c>
      <c r="C53" s="288">
        <v>560</v>
      </c>
      <c r="D53" s="242">
        <v>247</v>
      </c>
      <c r="E53" s="242">
        <v>561</v>
      </c>
      <c r="F53" s="278">
        <v>249</v>
      </c>
      <c r="G53" s="341">
        <v>562</v>
      </c>
      <c r="H53" s="209">
        <v>247</v>
      </c>
      <c r="I53" s="343">
        <v>553</v>
      </c>
      <c r="J53" s="270">
        <v>238</v>
      </c>
      <c r="K53" s="490">
        <v>529</v>
      </c>
      <c r="L53" s="515"/>
    </row>
    <row r="54" spans="1:12" ht="15.75" customHeight="1">
      <c r="A54" s="162"/>
      <c r="B54" s="278"/>
      <c r="C54" s="288"/>
      <c r="D54" s="242"/>
      <c r="E54" s="242"/>
      <c r="F54" s="278"/>
      <c r="G54" s="341"/>
      <c r="H54" s="209"/>
      <c r="I54" s="343"/>
      <c r="J54" s="270"/>
      <c r="K54" s="490"/>
      <c r="L54" s="515"/>
    </row>
    <row r="55" spans="1:12" ht="13.5" customHeight="1">
      <c r="A55" s="162" t="s">
        <v>228</v>
      </c>
      <c r="B55" s="278">
        <v>294</v>
      </c>
      <c r="C55" s="288">
        <v>734</v>
      </c>
      <c r="D55" s="242">
        <v>297</v>
      </c>
      <c r="E55" s="242">
        <v>735</v>
      </c>
      <c r="F55" s="278">
        <v>326</v>
      </c>
      <c r="G55" s="341">
        <v>794</v>
      </c>
      <c r="H55" s="209">
        <v>344</v>
      </c>
      <c r="I55" s="343">
        <v>843</v>
      </c>
      <c r="J55" s="270">
        <v>341</v>
      </c>
      <c r="K55" s="490">
        <v>835</v>
      </c>
      <c r="L55" s="218"/>
    </row>
    <row r="56" spans="1:12" ht="13.5" customHeight="1">
      <c r="A56" s="162" t="s">
        <v>232</v>
      </c>
      <c r="B56" s="278">
        <v>700</v>
      </c>
      <c r="C56" s="288">
        <v>1748</v>
      </c>
      <c r="D56" s="242">
        <v>727</v>
      </c>
      <c r="E56" s="242">
        <v>1824</v>
      </c>
      <c r="F56" s="278">
        <v>745</v>
      </c>
      <c r="G56" s="341">
        <v>1837</v>
      </c>
      <c r="H56" s="209">
        <v>746</v>
      </c>
      <c r="I56" s="343">
        <v>1844</v>
      </c>
      <c r="J56" s="270">
        <v>755</v>
      </c>
      <c r="K56" s="490">
        <v>1831</v>
      </c>
      <c r="L56" s="515"/>
    </row>
    <row r="57" spans="1:12" ht="13.5" customHeight="1" thickBot="1">
      <c r="A57" s="162" t="s">
        <v>236</v>
      </c>
      <c r="B57" s="243">
        <v>319</v>
      </c>
      <c r="C57" s="285">
        <v>646</v>
      </c>
      <c r="D57" s="244">
        <v>332</v>
      </c>
      <c r="E57" s="244">
        <v>673</v>
      </c>
      <c r="F57" s="243">
        <v>352</v>
      </c>
      <c r="G57" s="244">
        <v>714</v>
      </c>
      <c r="H57" s="523">
        <v>358</v>
      </c>
      <c r="I57" s="524">
        <v>731</v>
      </c>
      <c r="J57" s="621">
        <v>361</v>
      </c>
      <c r="K57" s="622">
        <v>746</v>
      </c>
      <c r="L57" s="515"/>
    </row>
    <row r="58" spans="1:12" ht="18" customHeight="1" thickTop="1">
      <c r="A58" s="57" t="s">
        <v>493</v>
      </c>
      <c r="H58" s="163"/>
      <c r="I58" s="163"/>
      <c r="J58" s="163"/>
      <c r="K58" s="163"/>
      <c r="L58" s="515"/>
    </row>
    <row r="59" spans="1:12">
      <c r="A59" s="58"/>
      <c r="H59" s="163"/>
      <c r="I59" s="163"/>
      <c r="J59" s="163"/>
      <c r="K59" s="163"/>
      <c r="L59" s="515"/>
    </row>
    <row r="60" spans="1:12">
      <c r="A60" s="58"/>
      <c r="H60" s="163"/>
      <c r="I60" s="163"/>
      <c r="J60" s="163"/>
      <c r="K60" s="163"/>
      <c r="L60" s="515"/>
    </row>
    <row r="61" spans="1:12">
      <c r="A61" s="58"/>
      <c r="H61" s="163"/>
      <c r="I61" s="163"/>
      <c r="J61" s="163"/>
      <c r="K61" s="163"/>
      <c r="L61" s="218"/>
    </row>
    <row r="62" spans="1:12">
      <c r="H62" s="163"/>
      <c r="I62" s="163"/>
      <c r="J62" s="163"/>
      <c r="K62" s="163"/>
      <c r="L62" s="515"/>
    </row>
    <row r="63" spans="1:12">
      <c r="H63" s="163"/>
      <c r="I63" s="163"/>
      <c r="J63" s="163"/>
      <c r="K63" s="163"/>
      <c r="L63" s="515"/>
    </row>
    <row r="64" spans="1:12">
      <c r="L64" s="515"/>
    </row>
  </sheetData>
  <mergeCells count="6">
    <mergeCell ref="J3:K3"/>
    <mergeCell ref="H3:I3"/>
    <mergeCell ref="F3:G3"/>
    <mergeCell ref="A3:A4"/>
    <mergeCell ref="B3:C3"/>
    <mergeCell ref="D3:E3"/>
  </mergeCells>
  <phoneticPr fontId="3"/>
  <printOptions horizontalCentered="1"/>
  <pageMargins left="0.59055118110236227" right="0.59055118110236227" top="0.59055118110236227" bottom="0.70866141732283472"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8"/>
  <sheetViews>
    <sheetView zoomScale="55" zoomScaleNormal="55" workbookViewId="0"/>
  </sheetViews>
  <sheetFormatPr defaultRowHeight="13.5"/>
  <cols>
    <col min="1" max="1" width="15" style="51" customWidth="1"/>
    <col min="2" max="5" width="6.75" style="302" customWidth="1"/>
    <col min="6" max="7" width="6.75" style="163" customWidth="1"/>
    <col min="8" max="11" width="6.75" style="301" customWidth="1"/>
    <col min="12" max="16384" width="9" style="50"/>
  </cols>
  <sheetData>
    <row r="1" spans="1:12" ht="14.25">
      <c r="A1" s="49"/>
      <c r="B1" s="301"/>
      <c r="C1" s="301"/>
      <c r="D1" s="301"/>
      <c r="E1" s="301"/>
    </row>
    <row r="2" spans="1:12" ht="14.25" thickBot="1">
      <c r="G2" s="303"/>
      <c r="H2" s="469"/>
      <c r="I2" s="395"/>
      <c r="J2" s="469"/>
      <c r="K2" s="395" t="s">
        <v>629</v>
      </c>
    </row>
    <row r="3" spans="1:12" ht="14.25" thickTop="1">
      <c r="A3" s="853" t="s">
        <v>311</v>
      </c>
      <c r="B3" s="864" t="s">
        <v>621</v>
      </c>
      <c r="C3" s="865"/>
      <c r="D3" s="864" t="s">
        <v>663</v>
      </c>
      <c r="E3" s="865"/>
      <c r="F3" s="864" t="s">
        <v>664</v>
      </c>
      <c r="G3" s="865"/>
      <c r="H3" s="864" t="s">
        <v>856</v>
      </c>
      <c r="I3" s="866"/>
      <c r="J3" s="862" t="s">
        <v>866</v>
      </c>
      <c r="K3" s="863"/>
    </row>
    <row r="4" spans="1:12">
      <c r="A4" s="854"/>
      <c r="B4" s="342" t="s">
        <v>317</v>
      </c>
      <c r="C4" s="304" t="s">
        <v>316</v>
      </c>
      <c r="D4" s="304" t="s">
        <v>317</v>
      </c>
      <c r="E4" s="305" t="s">
        <v>316</v>
      </c>
      <c r="F4" s="342" t="s">
        <v>317</v>
      </c>
      <c r="G4" s="305" t="s">
        <v>316</v>
      </c>
      <c r="H4" s="342" t="s">
        <v>317</v>
      </c>
      <c r="I4" s="305" t="s">
        <v>316</v>
      </c>
      <c r="J4" s="674" t="s">
        <v>317</v>
      </c>
      <c r="K4" s="675" t="s">
        <v>316</v>
      </c>
    </row>
    <row r="5" spans="1:12">
      <c r="A5" s="159" t="s">
        <v>240</v>
      </c>
      <c r="B5" s="209">
        <v>956</v>
      </c>
      <c r="C5" s="286">
        <v>2270</v>
      </c>
      <c r="D5" s="210">
        <v>877</v>
      </c>
      <c r="E5" s="210">
        <v>2153</v>
      </c>
      <c r="F5" s="209">
        <v>888</v>
      </c>
      <c r="G5" s="343">
        <v>2195</v>
      </c>
      <c r="H5" s="209">
        <v>924</v>
      </c>
      <c r="I5" s="343">
        <v>2226</v>
      </c>
      <c r="J5" s="270">
        <v>927</v>
      </c>
      <c r="K5" s="490">
        <v>2216</v>
      </c>
    </row>
    <row r="6" spans="1:12">
      <c r="A6" s="159" t="s">
        <v>244</v>
      </c>
      <c r="B6" s="209">
        <v>597</v>
      </c>
      <c r="C6" s="286">
        <v>1421</v>
      </c>
      <c r="D6" s="210">
        <v>591</v>
      </c>
      <c r="E6" s="210">
        <v>1425</v>
      </c>
      <c r="F6" s="209">
        <v>617</v>
      </c>
      <c r="G6" s="343">
        <v>1502</v>
      </c>
      <c r="H6" s="209">
        <v>640</v>
      </c>
      <c r="I6" s="343">
        <v>1510</v>
      </c>
      <c r="J6" s="270">
        <v>645</v>
      </c>
      <c r="K6" s="490">
        <v>1507</v>
      </c>
    </row>
    <row r="7" spans="1:12">
      <c r="A7" s="159" t="s">
        <v>247</v>
      </c>
      <c r="B7" s="209">
        <v>1006</v>
      </c>
      <c r="C7" s="286">
        <v>2253</v>
      </c>
      <c r="D7" s="210">
        <v>989</v>
      </c>
      <c r="E7" s="210">
        <v>2226</v>
      </c>
      <c r="F7" s="209">
        <v>1055</v>
      </c>
      <c r="G7" s="343">
        <v>2326</v>
      </c>
      <c r="H7" s="209">
        <v>1058</v>
      </c>
      <c r="I7" s="343">
        <v>2301</v>
      </c>
      <c r="J7" s="270">
        <v>1061</v>
      </c>
      <c r="K7" s="490">
        <v>2284</v>
      </c>
      <c r="L7" s="287"/>
    </row>
    <row r="8" spans="1:12">
      <c r="A8" s="159" t="s">
        <v>250</v>
      </c>
      <c r="B8" s="209">
        <v>994</v>
      </c>
      <c r="C8" s="286">
        <v>2669</v>
      </c>
      <c r="D8" s="210">
        <v>965</v>
      </c>
      <c r="E8" s="210">
        <v>2694</v>
      </c>
      <c r="F8" s="209">
        <v>979</v>
      </c>
      <c r="G8" s="343">
        <v>2687</v>
      </c>
      <c r="H8" s="209">
        <v>980</v>
      </c>
      <c r="I8" s="343">
        <v>2636</v>
      </c>
      <c r="J8" s="270">
        <v>1006</v>
      </c>
      <c r="K8" s="490">
        <v>2711</v>
      </c>
    </row>
    <row r="9" spans="1:12">
      <c r="A9" s="159" t="s">
        <v>254</v>
      </c>
      <c r="B9" s="209">
        <v>806</v>
      </c>
      <c r="C9" s="286">
        <v>1879</v>
      </c>
      <c r="D9" s="210">
        <v>776</v>
      </c>
      <c r="E9" s="210">
        <v>1929</v>
      </c>
      <c r="F9" s="209">
        <v>789</v>
      </c>
      <c r="G9" s="343">
        <v>1924</v>
      </c>
      <c r="H9" s="209">
        <v>798</v>
      </c>
      <c r="I9" s="343">
        <v>1934</v>
      </c>
      <c r="J9" s="270">
        <v>812</v>
      </c>
      <c r="K9" s="490">
        <v>1962</v>
      </c>
    </row>
    <row r="10" spans="1:12">
      <c r="A10" s="159" t="s">
        <v>258</v>
      </c>
      <c r="B10" s="209">
        <v>680</v>
      </c>
      <c r="C10" s="286">
        <v>1639</v>
      </c>
      <c r="D10" s="210">
        <v>702</v>
      </c>
      <c r="E10" s="210">
        <v>1655</v>
      </c>
      <c r="F10" s="209">
        <v>710</v>
      </c>
      <c r="G10" s="343">
        <v>1661</v>
      </c>
      <c r="H10" s="209">
        <v>722</v>
      </c>
      <c r="I10" s="343">
        <v>1665</v>
      </c>
      <c r="J10" s="270">
        <v>732</v>
      </c>
      <c r="K10" s="490">
        <v>1664</v>
      </c>
    </row>
    <row r="11" spans="1:12">
      <c r="A11" s="159"/>
      <c r="B11" s="209"/>
      <c r="C11" s="286"/>
      <c r="D11" s="210"/>
      <c r="E11" s="210"/>
      <c r="F11" s="209"/>
      <c r="G11" s="343"/>
      <c r="H11" s="209"/>
      <c r="I11" s="343"/>
      <c r="J11" s="270"/>
      <c r="K11" s="490"/>
    </row>
    <row r="12" spans="1:12">
      <c r="A12" s="159" t="s">
        <v>262</v>
      </c>
      <c r="B12" s="209">
        <v>719</v>
      </c>
      <c r="C12" s="286">
        <v>1689</v>
      </c>
      <c r="D12" s="210">
        <v>734</v>
      </c>
      <c r="E12" s="210">
        <v>1749</v>
      </c>
      <c r="F12" s="209">
        <v>746</v>
      </c>
      <c r="G12" s="343">
        <v>1754</v>
      </c>
      <c r="H12" s="209">
        <v>755</v>
      </c>
      <c r="I12" s="343">
        <v>1745</v>
      </c>
      <c r="J12" s="270">
        <v>755</v>
      </c>
      <c r="K12" s="490">
        <v>1730</v>
      </c>
    </row>
    <row r="13" spans="1:12">
      <c r="A13" s="159" t="s">
        <v>266</v>
      </c>
      <c r="B13" s="209">
        <v>702</v>
      </c>
      <c r="C13" s="286">
        <v>1701</v>
      </c>
      <c r="D13" s="210">
        <v>702</v>
      </c>
      <c r="E13" s="210">
        <v>1704</v>
      </c>
      <c r="F13" s="209">
        <v>703</v>
      </c>
      <c r="G13" s="343">
        <v>1686</v>
      </c>
      <c r="H13" s="209">
        <v>721</v>
      </c>
      <c r="I13" s="343">
        <v>1693</v>
      </c>
      <c r="J13" s="270">
        <v>714</v>
      </c>
      <c r="K13" s="490">
        <v>1664</v>
      </c>
    </row>
    <row r="14" spans="1:12">
      <c r="A14" s="159" t="s">
        <v>270</v>
      </c>
      <c r="B14" s="209">
        <v>457</v>
      </c>
      <c r="C14" s="286">
        <v>1283</v>
      </c>
      <c r="D14" s="210">
        <v>490</v>
      </c>
      <c r="E14" s="210">
        <v>1331</v>
      </c>
      <c r="F14" s="209">
        <v>497</v>
      </c>
      <c r="G14" s="343">
        <v>1333</v>
      </c>
      <c r="H14" s="209">
        <v>496</v>
      </c>
      <c r="I14" s="343">
        <v>1322</v>
      </c>
      <c r="J14" s="270">
        <v>496</v>
      </c>
      <c r="K14" s="490">
        <v>1314</v>
      </c>
    </row>
    <row r="15" spans="1:12">
      <c r="A15" s="159" t="s">
        <v>487</v>
      </c>
      <c r="B15" s="209">
        <v>234</v>
      </c>
      <c r="C15" s="286">
        <v>611</v>
      </c>
      <c r="D15" s="210">
        <v>226</v>
      </c>
      <c r="E15" s="210">
        <v>609</v>
      </c>
      <c r="F15" s="209">
        <v>228</v>
      </c>
      <c r="G15" s="343">
        <v>605</v>
      </c>
      <c r="H15" s="209">
        <v>229</v>
      </c>
      <c r="I15" s="343">
        <v>607</v>
      </c>
      <c r="J15" s="270">
        <v>226</v>
      </c>
      <c r="K15" s="490">
        <v>592</v>
      </c>
    </row>
    <row r="16" spans="1:12">
      <c r="A16" s="159" t="s">
        <v>488</v>
      </c>
      <c r="B16" s="209">
        <v>381</v>
      </c>
      <c r="C16" s="286">
        <v>1092</v>
      </c>
      <c r="D16" s="210">
        <v>374</v>
      </c>
      <c r="E16" s="210">
        <v>1081</v>
      </c>
      <c r="F16" s="209">
        <v>369</v>
      </c>
      <c r="G16" s="343">
        <v>1069</v>
      </c>
      <c r="H16" s="209">
        <v>372</v>
      </c>
      <c r="I16" s="343">
        <v>1058</v>
      </c>
      <c r="J16" s="270">
        <v>381</v>
      </c>
      <c r="K16" s="490">
        <v>1052</v>
      </c>
    </row>
    <row r="17" spans="1:11">
      <c r="A17" s="159" t="s">
        <v>489</v>
      </c>
      <c r="B17" s="209">
        <v>236</v>
      </c>
      <c r="C17" s="286">
        <v>733</v>
      </c>
      <c r="D17" s="210">
        <v>226</v>
      </c>
      <c r="E17" s="210">
        <v>728</v>
      </c>
      <c r="F17" s="209">
        <v>225</v>
      </c>
      <c r="G17" s="343">
        <v>719</v>
      </c>
      <c r="H17" s="209">
        <v>229</v>
      </c>
      <c r="I17" s="343">
        <v>723</v>
      </c>
      <c r="J17" s="270">
        <v>223</v>
      </c>
      <c r="K17" s="490">
        <v>715</v>
      </c>
    </row>
    <row r="18" spans="1:11">
      <c r="A18" s="159" t="s">
        <v>516</v>
      </c>
      <c r="B18" s="209">
        <v>341</v>
      </c>
      <c r="C18" s="286">
        <v>864</v>
      </c>
      <c r="D18" s="210">
        <v>336</v>
      </c>
      <c r="E18" s="210">
        <v>868</v>
      </c>
      <c r="F18" s="209">
        <v>345</v>
      </c>
      <c r="G18" s="343">
        <v>885</v>
      </c>
      <c r="H18" s="209">
        <v>353</v>
      </c>
      <c r="I18" s="343">
        <v>896</v>
      </c>
      <c r="J18" s="270">
        <v>349</v>
      </c>
      <c r="K18" s="490">
        <v>887</v>
      </c>
    </row>
    <row r="19" spans="1:11">
      <c r="A19" s="159"/>
      <c r="B19" s="209"/>
      <c r="C19" s="286"/>
      <c r="D19" s="210"/>
      <c r="E19" s="210"/>
      <c r="F19" s="209"/>
      <c r="G19" s="343"/>
      <c r="H19" s="209"/>
      <c r="I19" s="343"/>
      <c r="J19" s="270"/>
      <c r="K19" s="490"/>
    </row>
    <row r="20" spans="1:11">
      <c r="A20" s="159" t="s">
        <v>273</v>
      </c>
      <c r="B20" s="209">
        <v>253</v>
      </c>
      <c r="C20" s="286">
        <v>630</v>
      </c>
      <c r="D20" s="210">
        <v>280</v>
      </c>
      <c r="E20" s="210">
        <v>682</v>
      </c>
      <c r="F20" s="209">
        <v>286</v>
      </c>
      <c r="G20" s="343">
        <v>693</v>
      </c>
      <c r="H20" s="209">
        <v>327</v>
      </c>
      <c r="I20" s="343">
        <v>755</v>
      </c>
      <c r="J20" s="270">
        <v>336</v>
      </c>
      <c r="K20" s="490">
        <v>764</v>
      </c>
    </row>
    <row r="21" spans="1:11">
      <c r="A21" s="159" t="s">
        <v>276</v>
      </c>
      <c r="B21" s="209">
        <v>538</v>
      </c>
      <c r="C21" s="286">
        <v>1123</v>
      </c>
      <c r="D21" s="210">
        <v>525</v>
      </c>
      <c r="E21" s="210">
        <v>1137</v>
      </c>
      <c r="F21" s="209">
        <v>530</v>
      </c>
      <c r="G21" s="343">
        <v>1129</v>
      </c>
      <c r="H21" s="209">
        <v>541</v>
      </c>
      <c r="I21" s="343">
        <v>1149</v>
      </c>
      <c r="J21" s="270">
        <v>571</v>
      </c>
      <c r="K21" s="490">
        <v>1222</v>
      </c>
    </row>
    <row r="22" spans="1:11">
      <c r="A22" s="159" t="s">
        <v>279</v>
      </c>
      <c r="B22" s="209">
        <v>769</v>
      </c>
      <c r="C22" s="286">
        <v>1621</v>
      </c>
      <c r="D22" s="210">
        <v>763</v>
      </c>
      <c r="E22" s="210">
        <v>1681</v>
      </c>
      <c r="F22" s="209">
        <v>800</v>
      </c>
      <c r="G22" s="343">
        <v>1721</v>
      </c>
      <c r="H22" s="209">
        <v>849</v>
      </c>
      <c r="I22" s="343">
        <v>1826</v>
      </c>
      <c r="J22" s="270">
        <v>880</v>
      </c>
      <c r="K22" s="490">
        <v>1856</v>
      </c>
    </row>
    <row r="23" spans="1:11">
      <c r="A23" s="159" t="s">
        <v>282</v>
      </c>
      <c r="B23" s="209">
        <v>2113</v>
      </c>
      <c r="C23" s="286">
        <v>4817</v>
      </c>
      <c r="D23" s="210">
        <v>2123</v>
      </c>
      <c r="E23" s="210">
        <v>4775</v>
      </c>
      <c r="F23" s="209">
        <v>2141</v>
      </c>
      <c r="G23" s="343">
        <v>4786</v>
      </c>
      <c r="H23" s="209">
        <v>2155</v>
      </c>
      <c r="I23" s="343">
        <v>4769</v>
      </c>
      <c r="J23" s="270">
        <v>2169</v>
      </c>
      <c r="K23" s="490">
        <v>4740</v>
      </c>
    </row>
    <row r="24" spans="1:11">
      <c r="A24" s="159" t="s">
        <v>285</v>
      </c>
      <c r="B24" s="209">
        <v>846</v>
      </c>
      <c r="C24" s="286">
        <v>1979</v>
      </c>
      <c r="D24" s="210">
        <v>841</v>
      </c>
      <c r="E24" s="210">
        <v>1918</v>
      </c>
      <c r="F24" s="209">
        <v>859</v>
      </c>
      <c r="G24" s="343">
        <v>1920</v>
      </c>
      <c r="H24" s="209">
        <v>863</v>
      </c>
      <c r="I24" s="343">
        <v>1886</v>
      </c>
      <c r="J24" s="270">
        <v>865</v>
      </c>
      <c r="K24" s="490">
        <v>1876</v>
      </c>
    </row>
    <row r="25" spans="1:11">
      <c r="A25" s="159" t="s">
        <v>288</v>
      </c>
      <c r="B25" s="209">
        <v>599</v>
      </c>
      <c r="C25" s="286">
        <v>1325</v>
      </c>
      <c r="D25" s="210">
        <v>584</v>
      </c>
      <c r="E25" s="210">
        <v>1300</v>
      </c>
      <c r="F25" s="209">
        <v>601</v>
      </c>
      <c r="G25" s="343">
        <v>1329</v>
      </c>
      <c r="H25" s="209">
        <v>669</v>
      </c>
      <c r="I25" s="343">
        <v>1459</v>
      </c>
      <c r="J25" s="270">
        <v>698</v>
      </c>
      <c r="K25" s="490">
        <v>1529</v>
      </c>
    </row>
    <row r="26" spans="1:11">
      <c r="A26" s="159" t="s">
        <v>291</v>
      </c>
      <c r="B26" s="209">
        <v>783</v>
      </c>
      <c r="C26" s="286">
        <v>1650</v>
      </c>
      <c r="D26" s="210">
        <v>815</v>
      </c>
      <c r="E26" s="210">
        <v>1724</v>
      </c>
      <c r="F26" s="209">
        <v>807</v>
      </c>
      <c r="G26" s="343">
        <v>1685</v>
      </c>
      <c r="H26" s="209">
        <v>806</v>
      </c>
      <c r="I26" s="343">
        <v>1702</v>
      </c>
      <c r="J26" s="270">
        <v>812</v>
      </c>
      <c r="K26" s="490">
        <v>1717</v>
      </c>
    </row>
    <row r="27" spans="1:11">
      <c r="A27" s="159" t="s">
        <v>294</v>
      </c>
      <c r="B27" s="209">
        <v>1112</v>
      </c>
      <c r="C27" s="286">
        <v>2712</v>
      </c>
      <c r="D27" s="210">
        <v>1118</v>
      </c>
      <c r="E27" s="210">
        <v>2718</v>
      </c>
      <c r="F27" s="209">
        <v>1124</v>
      </c>
      <c r="G27" s="343">
        <v>2703</v>
      </c>
      <c r="H27" s="209">
        <v>1141</v>
      </c>
      <c r="I27" s="343">
        <v>2709</v>
      </c>
      <c r="J27" s="270">
        <v>1150</v>
      </c>
      <c r="K27" s="490">
        <v>2721</v>
      </c>
    </row>
    <row r="28" spans="1:11">
      <c r="A28" s="159"/>
      <c r="B28" s="209"/>
      <c r="C28" s="286"/>
      <c r="D28" s="210"/>
      <c r="E28" s="210"/>
      <c r="F28" s="209"/>
      <c r="G28" s="343"/>
      <c r="H28" s="209"/>
      <c r="I28" s="343"/>
      <c r="J28" s="270"/>
      <c r="K28" s="490"/>
    </row>
    <row r="29" spans="1:11">
      <c r="A29" s="159" t="s">
        <v>297</v>
      </c>
      <c r="B29" s="209">
        <v>851</v>
      </c>
      <c r="C29" s="286">
        <v>1946</v>
      </c>
      <c r="D29" s="210">
        <v>856</v>
      </c>
      <c r="E29" s="210">
        <v>1981</v>
      </c>
      <c r="F29" s="209">
        <v>861</v>
      </c>
      <c r="G29" s="343">
        <v>1985</v>
      </c>
      <c r="H29" s="209">
        <v>856</v>
      </c>
      <c r="I29" s="343">
        <v>1971</v>
      </c>
      <c r="J29" s="270">
        <v>868</v>
      </c>
      <c r="K29" s="490">
        <v>1984</v>
      </c>
    </row>
    <row r="30" spans="1:11">
      <c r="A30" s="159" t="s">
        <v>300</v>
      </c>
      <c r="B30" s="209">
        <v>806</v>
      </c>
      <c r="C30" s="286">
        <v>1924</v>
      </c>
      <c r="D30" s="210">
        <v>769</v>
      </c>
      <c r="E30" s="210">
        <v>1892</v>
      </c>
      <c r="F30" s="209">
        <v>788</v>
      </c>
      <c r="G30" s="343">
        <v>1944</v>
      </c>
      <c r="H30" s="209">
        <v>817</v>
      </c>
      <c r="I30" s="343">
        <v>1996</v>
      </c>
      <c r="J30" s="270">
        <v>859</v>
      </c>
      <c r="K30" s="490">
        <v>2114</v>
      </c>
    </row>
    <row r="31" spans="1:11">
      <c r="A31" s="159" t="s">
        <v>302</v>
      </c>
      <c r="B31" s="209">
        <v>859</v>
      </c>
      <c r="C31" s="286">
        <v>2000</v>
      </c>
      <c r="D31" s="210">
        <v>861</v>
      </c>
      <c r="E31" s="210">
        <v>2003</v>
      </c>
      <c r="F31" s="209">
        <v>864</v>
      </c>
      <c r="G31" s="343">
        <v>1996</v>
      </c>
      <c r="H31" s="209">
        <v>847</v>
      </c>
      <c r="I31" s="343">
        <v>1971</v>
      </c>
      <c r="J31" s="270">
        <v>828</v>
      </c>
      <c r="K31" s="490">
        <v>1927</v>
      </c>
    </row>
    <row r="32" spans="1:11">
      <c r="A32" s="159" t="s">
        <v>304</v>
      </c>
      <c r="B32" s="209">
        <v>1344</v>
      </c>
      <c r="C32" s="286">
        <v>3168</v>
      </c>
      <c r="D32" s="210">
        <v>1305</v>
      </c>
      <c r="E32" s="210">
        <v>3155</v>
      </c>
      <c r="F32" s="209">
        <v>1314</v>
      </c>
      <c r="G32" s="343">
        <v>3148</v>
      </c>
      <c r="H32" s="209">
        <v>1330</v>
      </c>
      <c r="I32" s="343">
        <v>3141</v>
      </c>
      <c r="J32" s="270">
        <v>1335</v>
      </c>
      <c r="K32" s="490">
        <v>3164</v>
      </c>
    </row>
    <row r="33" spans="1:11">
      <c r="A33" s="159" t="s">
        <v>195</v>
      </c>
      <c r="B33" s="209">
        <v>676</v>
      </c>
      <c r="C33" s="286">
        <v>1742</v>
      </c>
      <c r="D33" s="210">
        <v>691</v>
      </c>
      <c r="E33" s="210">
        <v>1750</v>
      </c>
      <c r="F33" s="209">
        <v>702</v>
      </c>
      <c r="G33" s="343">
        <v>1747</v>
      </c>
      <c r="H33" s="209">
        <v>706</v>
      </c>
      <c r="I33" s="343">
        <v>1746</v>
      </c>
      <c r="J33" s="270">
        <v>718</v>
      </c>
      <c r="K33" s="490">
        <v>1748</v>
      </c>
    </row>
    <row r="34" spans="1:11">
      <c r="A34" s="159" t="s">
        <v>199</v>
      </c>
      <c r="B34" s="209">
        <v>907</v>
      </c>
      <c r="C34" s="286">
        <v>2219</v>
      </c>
      <c r="D34" s="210">
        <v>901</v>
      </c>
      <c r="E34" s="210">
        <v>2201</v>
      </c>
      <c r="F34" s="209">
        <v>914</v>
      </c>
      <c r="G34" s="343">
        <v>2213</v>
      </c>
      <c r="H34" s="209">
        <v>940</v>
      </c>
      <c r="I34" s="343">
        <v>2241</v>
      </c>
      <c r="J34" s="270">
        <v>930</v>
      </c>
      <c r="K34" s="490">
        <v>2215</v>
      </c>
    </row>
    <row r="35" spans="1:11">
      <c r="A35" s="159"/>
      <c r="B35" s="209"/>
      <c r="C35" s="286"/>
      <c r="D35" s="210"/>
      <c r="E35" s="210"/>
      <c r="F35" s="209"/>
      <c r="G35" s="343"/>
      <c r="H35" s="209"/>
      <c r="I35" s="343"/>
      <c r="J35" s="270"/>
      <c r="K35" s="490"/>
    </row>
    <row r="36" spans="1:11">
      <c r="A36" s="159" t="s">
        <v>203</v>
      </c>
      <c r="B36" s="209">
        <v>575</v>
      </c>
      <c r="C36" s="286">
        <v>1356</v>
      </c>
      <c r="D36" s="210">
        <v>553</v>
      </c>
      <c r="E36" s="210">
        <v>1355</v>
      </c>
      <c r="F36" s="209">
        <v>573</v>
      </c>
      <c r="G36" s="343">
        <v>1377</v>
      </c>
      <c r="H36" s="209">
        <v>570</v>
      </c>
      <c r="I36" s="343">
        <v>1354</v>
      </c>
      <c r="J36" s="270">
        <v>582</v>
      </c>
      <c r="K36" s="490">
        <v>1351</v>
      </c>
    </row>
    <row r="37" spans="1:11">
      <c r="A37" s="159" t="s">
        <v>207</v>
      </c>
      <c r="B37" s="209">
        <v>798</v>
      </c>
      <c r="C37" s="286">
        <v>1934</v>
      </c>
      <c r="D37" s="210">
        <v>794</v>
      </c>
      <c r="E37" s="210">
        <v>1933</v>
      </c>
      <c r="F37" s="209">
        <v>803</v>
      </c>
      <c r="G37" s="343">
        <v>1908</v>
      </c>
      <c r="H37" s="209">
        <v>818</v>
      </c>
      <c r="I37" s="343">
        <v>1910</v>
      </c>
      <c r="J37" s="270">
        <v>820</v>
      </c>
      <c r="K37" s="490">
        <v>1877</v>
      </c>
    </row>
    <row r="38" spans="1:11">
      <c r="A38" s="159" t="s">
        <v>211</v>
      </c>
      <c r="B38" s="209">
        <v>739</v>
      </c>
      <c r="C38" s="286">
        <v>1795</v>
      </c>
      <c r="D38" s="210">
        <v>724</v>
      </c>
      <c r="E38" s="210">
        <v>1765</v>
      </c>
      <c r="F38" s="209">
        <v>732</v>
      </c>
      <c r="G38" s="343">
        <v>1768</v>
      </c>
      <c r="H38" s="209">
        <v>741</v>
      </c>
      <c r="I38" s="343">
        <v>1794</v>
      </c>
      <c r="J38" s="270">
        <v>738</v>
      </c>
      <c r="K38" s="490">
        <v>1752</v>
      </c>
    </row>
    <row r="39" spans="1:11">
      <c r="A39" s="159"/>
      <c r="B39" s="209"/>
      <c r="C39" s="286"/>
      <c r="D39" s="210"/>
      <c r="E39" s="210"/>
      <c r="F39" s="209"/>
      <c r="G39" s="343"/>
      <c r="H39" s="209"/>
      <c r="I39" s="343"/>
      <c r="J39" s="270"/>
      <c r="K39" s="490"/>
    </row>
    <row r="40" spans="1:11">
      <c r="A40" s="159" t="s">
        <v>215</v>
      </c>
      <c r="B40" s="209">
        <v>768</v>
      </c>
      <c r="C40" s="286">
        <v>1831</v>
      </c>
      <c r="D40" s="210">
        <v>771</v>
      </c>
      <c r="E40" s="210">
        <v>1840</v>
      </c>
      <c r="F40" s="209">
        <v>787</v>
      </c>
      <c r="G40" s="343">
        <v>1869</v>
      </c>
      <c r="H40" s="209">
        <v>792</v>
      </c>
      <c r="I40" s="343">
        <v>1879</v>
      </c>
      <c r="J40" s="270">
        <v>795</v>
      </c>
      <c r="K40" s="490">
        <v>1866</v>
      </c>
    </row>
    <row r="41" spans="1:11">
      <c r="A41" s="159" t="s">
        <v>219</v>
      </c>
      <c r="B41" s="209">
        <v>1242</v>
      </c>
      <c r="C41" s="286">
        <v>3090</v>
      </c>
      <c r="D41" s="210">
        <v>1246</v>
      </c>
      <c r="E41" s="210">
        <v>3091</v>
      </c>
      <c r="F41" s="209">
        <v>1264</v>
      </c>
      <c r="G41" s="343">
        <v>3115</v>
      </c>
      <c r="H41" s="209">
        <v>1269</v>
      </c>
      <c r="I41" s="343">
        <v>3118</v>
      </c>
      <c r="J41" s="270">
        <v>1261</v>
      </c>
      <c r="K41" s="490">
        <v>3057</v>
      </c>
    </row>
    <row r="42" spans="1:11">
      <c r="A42" s="159"/>
      <c r="B42" s="209"/>
      <c r="C42" s="286"/>
      <c r="D42" s="210"/>
      <c r="E42" s="210"/>
      <c r="F42" s="209"/>
      <c r="G42" s="343"/>
      <c r="H42" s="209"/>
      <c r="I42" s="343"/>
      <c r="J42" s="270"/>
      <c r="K42" s="490"/>
    </row>
    <row r="43" spans="1:11">
      <c r="A43" s="159" t="s">
        <v>223</v>
      </c>
      <c r="B43" s="209">
        <v>582</v>
      </c>
      <c r="C43" s="286">
        <v>1456</v>
      </c>
      <c r="D43" s="210">
        <v>569</v>
      </c>
      <c r="E43" s="210">
        <v>1436</v>
      </c>
      <c r="F43" s="209">
        <v>584</v>
      </c>
      <c r="G43" s="343">
        <v>1448</v>
      </c>
      <c r="H43" s="209">
        <v>609</v>
      </c>
      <c r="I43" s="343">
        <v>1519</v>
      </c>
      <c r="J43" s="270">
        <v>608</v>
      </c>
      <c r="K43" s="490">
        <v>1517</v>
      </c>
    </row>
    <row r="44" spans="1:11">
      <c r="A44" s="159" t="s">
        <v>226</v>
      </c>
      <c r="B44" s="209">
        <v>374</v>
      </c>
      <c r="C44" s="286">
        <v>971</v>
      </c>
      <c r="D44" s="210">
        <v>378</v>
      </c>
      <c r="E44" s="210">
        <v>965</v>
      </c>
      <c r="F44" s="209">
        <v>387</v>
      </c>
      <c r="G44" s="343">
        <v>986</v>
      </c>
      <c r="H44" s="209">
        <v>377</v>
      </c>
      <c r="I44" s="343">
        <v>952</v>
      </c>
      <c r="J44" s="270">
        <v>379</v>
      </c>
      <c r="K44" s="490">
        <v>947</v>
      </c>
    </row>
    <row r="45" spans="1:11">
      <c r="A45" s="159" t="s">
        <v>229</v>
      </c>
      <c r="B45" s="209">
        <v>1091</v>
      </c>
      <c r="C45" s="286">
        <v>2777</v>
      </c>
      <c r="D45" s="210">
        <v>1143</v>
      </c>
      <c r="E45" s="210">
        <v>2827</v>
      </c>
      <c r="F45" s="209">
        <v>1149</v>
      </c>
      <c r="G45" s="343">
        <v>2814</v>
      </c>
      <c r="H45" s="209">
        <v>1163</v>
      </c>
      <c r="I45" s="343">
        <v>2803</v>
      </c>
      <c r="J45" s="270">
        <v>1165</v>
      </c>
      <c r="K45" s="490">
        <v>2820</v>
      </c>
    </row>
    <row r="46" spans="1:11">
      <c r="A46" s="159" t="s">
        <v>233</v>
      </c>
      <c r="B46" s="209">
        <v>832</v>
      </c>
      <c r="C46" s="286">
        <v>2110</v>
      </c>
      <c r="D46" s="210">
        <v>879</v>
      </c>
      <c r="E46" s="210">
        <v>2143</v>
      </c>
      <c r="F46" s="209">
        <v>875</v>
      </c>
      <c r="G46" s="343">
        <v>2130</v>
      </c>
      <c r="H46" s="209">
        <v>863</v>
      </c>
      <c r="I46" s="343">
        <v>2090</v>
      </c>
      <c r="J46" s="270">
        <v>839</v>
      </c>
      <c r="K46" s="490">
        <v>2039</v>
      </c>
    </row>
    <row r="47" spans="1:11">
      <c r="A47" s="159" t="s">
        <v>237</v>
      </c>
      <c r="B47" s="209">
        <v>359</v>
      </c>
      <c r="C47" s="286">
        <v>915</v>
      </c>
      <c r="D47" s="210">
        <v>331</v>
      </c>
      <c r="E47" s="210">
        <v>937</v>
      </c>
      <c r="F47" s="209">
        <v>327</v>
      </c>
      <c r="G47" s="343">
        <v>925</v>
      </c>
      <c r="H47" s="209">
        <v>326</v>
      </c>
      <c r="I47" s="343">
        <v>905</v>
      </c>
      <c r="J47" s="270">
        <v>321</v>
      </c>
      <c r="K47" s="490">
        <v>892</v>
      </c>
    </row>
    <row r="48" spans="1:11">
      <c r="A48" s="159"/>
      <c r="B48" s="209"/>
      <c r="C48" s="286"/>
      <c r="D48" s="210"/>
      <c r="E48" s="210"/>
      <c r="F48" s="209"/>
      <c r="G48" s="343"/>
      <c r="H48" s="270"/>
      <c r="I48" s="490"/>
      <c r="J48" s="270"/>
      <c r="K48" s="490"/>
    </row>
    <row r="49" spans="1:11">
      <c r="A49" s="618" t="s">
        <v>241</v>
      </c>
      <c r="B49" s="270">
        <v>42330</v>
      </c>
      <c r="C49" s="619">
        <v>101656</v>
      </c>
      <c r="D49" s="270">
        <v>42025</v>
      </c>
      <c r="E49" s="619">
        <v>101728</v>
      </c>
      <c r="F49" s="270">
        <v>42631</v>
      </c>
      <c r="G49" s="490">
        <v>102167</v>
      </c>
      <c r="H49" s="270">
        <v>43247</v>
      </c>
      <c r="I49" s="490">
        <v>102497</v>
      </c>
      <c r="J49" s="270">
        <v>43577</v>
      </c>
      <c r="K49" s="490">
        <v>102492</v>
      </c>
    </row>
    <row r="50" spans="1:11">
      <c r="A50" s="159"/>
      <c r="B50" s="209"/>
      <c r="C50" s="286"/>
      <c r="D50" s="210"/>
      <c r="E50" s="210"/>
      <c r="F50" s="209"/>
      <c r="G50" s="343"/>
      <c r="H50" s="270"/>
      <c r="I50" s="490"/>
      <c r="J50" s="270"/>
      <c r="K50" s="490"/>
    </row>
    <row r="51" spans="1:11">
      <c r="A51" s="159" t="s">
        <v>251</v>
      </c>
      <c r="B51" s="209">
        <v>158</v>
      </c>
      <c r="C51" s="286">
        <v>733</v>
      </c>
      <c r="D51" s="210">
        <v>153</v>
      </c>
      <c r="E51" s="210">
        <v>726</v>
      </c>
      <c r="F51" s="209">
        <v>154</v>
      </c>
      <c r="G51" s="343">
        <v>729</v>
      </c>
      <c r="H51" s="209">
        <v>164</v>
      </c>
      <c r="I51" s="343">
        <v>733</v>
      </c>
      <c r="J51" s="270">
        <v>147</v>
      </c>
      <c r="K51" s="490">
        <v>707</v>
      </c>
    </row>
    <row r="52" spans="1:11">
      <c r="A52" s="159" t="s">
        <v>255</v>
      </c>
      <c r="B52" s="209">
        <v>819</v>
      </c>
      <c r="C52" s="286">
        <v>2444</v>
      </c>
      <c r="D52" s="210">
        <v>818</v>
      </c>
      <c r="E52" s="210">
        <v>2409</v>
      </c>
      <c r="F52" s="209">
        <v>812</v>
      </c>
      <c r="G52" s="343">
        <v>2387</v>
      </c>
      <c r="H52" s="209">
        <v>822</v>
      </c>
      <c r="I52" s="343">
        <v>2369</v>
      </c>
      <c r="J52" s="270">
        <v>843</v>
      </c>
      <c r="K52" s="490">
        <v>2389</v>
      </c>
    </row>
    <row r="53" spans="1:11">
      <c r="A53" s="159" t="s">
        <v>259</v>
      </c>
      <c r="B53" s="209">
        <v>2541</v>
      </c>
      <c r="C53" s="286">
        <v>6081</v>
      </c>
      <c r="D53" s="210">
        <v>2566</v>
      </c>
      <c r="E53" s="210">
        <v>6069</v>
      </c>
      <c r="F53" s="209">
        <v>2552</v>
      </c>
      <c r="G53" s="343">
        <v>6001</v>
      </c>
      <c r="H53" s="209">
        <v>2588</v>
      </c>
      <c r="I53" s="343">
        <v>5990</v>
      </c>
      <c r="J53" s="270">
        <v>2610</v>
      </c>
      <c r="K53" s="490">
        <v>5981</v>
      </c>
    </row>
    <row r="54" spans="1:11">
      <c r="A54" s="159" t="s">
        <v>263</v>
      </c>
      <c r="B54" s="209">
        <v>434</v>
      </c>
      <c r="C54" s="286">
        <v>1368</v>
      </c>
      <c r="D54" s="210">
        <v>441</v>
      </c>
      <c r="E54" s="210">
        <v>1379</v>
      </c>
      <c r="F54" s="209">
        <v>444</v>
      </c>
      <c r="G54" s="343">
        <v>1380</v>
      </c>
      <c r="H54" s="209">
        <v>454</v>
      </c>
      <c r="I54" s="343">
        <v>1396</v>
      </c>
      <c r="J54" s="270">
        <v>457</v>
      </c>
      <c r="K54" s="490">
        <v>1376</v>
      </c>
    </row>
    <row r="55" spans="1:11">
      <c r="A55" s="159"/>
      <c r="B55" s="209"/>
      <c r="C55" s="286"/>
      <c r="D55" s="210"/>
      <c r="E55" s="210"/>
      <c r="F55" s="209"/>
      <c r="G55" s="343"/>
      <c r="H55" s="270"/>
      <c r="I55" s="490"/>
      <c r="J55" s="270"/>
      <c r="K55" s="490"/>
    </row>
    <row r="56" spans="1:11" ht="14.25" thickBot="1">
      <c r="A56" s="620" t="s">
        <v>267</v>
      </c>
      <c r="B56" s="621">
        <v>3952</v>
      </c>
      <c r="C56" s="622">
        <v>10626</v>
      </c>
      <c r="D56" s="621">
        <v>3978</v>
      </c>
      <c r="E56" s="623">
        <v>10583</v>
      </c>
      <c r="F56" s="621">
        <v>3962</v>
      </c>
      <c r="G56" s="622">
        <v>10497</v>
      </c>
      <c r="H56" s="621">
        <v>4028</v>
      </c>
      <c r="I56" s="622">
        <v>10488</v>
      </c>
      <c r="J56" s="621">
        <v>4057</v>
      </c>
      <c r="K56" s="622">
        <v>10453</v>
      </c>
    </row>
    <row r="57" spans="1:11" ht="18" customHeight="1" thickTop="1">
      <c r="A57" s="59"/>
      <c r="H57" s="525"/>
      <c r="I57" s="525"/>
      <c r="J57" s="525"/>
      <c r="K57" s="525"/>
    </row>
    <row r="58" spans="1:11">
      <c r="H58" s="525"/>
      <c r="I58" s="525"/>
      <c r="J58" s="525"/>
      <c r="K58" s="525"/>
    </row>
  </sheetData>
  <mergeCells count="6">
    <mergeCell ref="J3:K3"/>
    <mergeCell ref="A3:A4"/>
    <mergeCell ref="F3:G3"/>
    <mergeCell ref="H3:I3"/>
    <mergeCell ref="B3:C3"/>
    <mergeCell ref="D3:E3"/>
  </mergeCells>
  <phoneticPr fontId="3"/>
  <printOptions horizontalCentered="1"/>
  <pageMargins left="0.59055118110236227" right="0.59055118110236227" top="0.59055118110236227" bottom="0.70866141732283472"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50"/>
  <sheetViews>
    <sheetView zoomScale="55" zoomScaleNormal="55" zoomScaleSheetLayoutView="160" workbookViewId="0">
      <selection activeCell="G1" sqref="G1"/>
    </sheetView>
  </sheetViews>
  <sheetFormatPr defaultColWidth="9.375" defaultRowHeight="12"/>
  <cols>
    <col min="1" max="1" width="13.25" style="51" customWidth="1"/>
    <col min="2" max="5" width="8" style="51" customWidth="1"/>
    <col min="6" max="6" width="13.25" style="51" customWidth="1"/>
    <col min="7" max="10" width="8" style="51" customWidth="1"/>
    <col min="11" max="16384" width="9.375" style="51"/>
  </cols>
  <sheetData>
    <row r="1" spans="1:10" ht="23.25" customHeight="1">
      <c r="A1" s="49" t="s">
        <v>486</v>
      </c>
    </row>
    <row r="2" spans="1:10" ht="9" customHeight="1" thickBot="1">
      <c r="H2" s="60"/>
      <c r="I2" s="61"/>
      <c r="J2" s="61"/>
    </row>
    <row r="3" spans="1:10" ht="29.25" customHeight="1" thickTop="1">
      <c r="A3" s="211" t="s">
        <v>403</v>
      </c>
      <c r="B3" s="224" t="s">
        <v>404</v>
      </c>
      <c r="C3" s="225" t="s">
        <v>305</v>
      </c>
      <c r="D3" s="225" t="s">
        <v>88</v>
      </c>
      <c r="E3" s="226" t="s">
        <v>89</v>
      </c>
      <c r="F3" s="225" t="s">
        <v>403</v>
      </c>
      <c r="G3" s="224" t="s">
        <v>404</v>
      </c>
      <c r="H3" s="225" t="s">
        <v>305</v>
      </c>
      <c r="I3" s="225" t="s">
        <v>88</v>
      </c>
      <c r="J3" s="226" t="s">
        <v>310</v>
      </c>
    </row>
    <row r="4" spans="1:10" ht="16.5" customHeight="1">
      <c r="A4" s="250" t="s">
        <v>405</v>
      </c>
      <c r="B4" s="742">
        <v>108203</v>
      </c>
      <c r="C4" s="742">
        <v>245419</v>
      </c>
      <c r="D4" s="743">
        <v>118867</v>
      </c>
      <c r="E4" s="744">
        <v>126552</v>
      </c>
      <c r="F4" s="212" t="s">
        <v>575</v>
      </c>
      <c r="G4" s="515">
        <v>809</v>
      </c>
      <c r="H4" s="515">
        <v>1763</v>
      </c>
      <c r="I4" s="516">
        <v>855</v>
      </c>
      <c r="J4" s="516">
        <v>908</v>
      </c>
    </row>
    <row r="5" spans="1:10" ht="16.5" customHeight="1">
      <c r="A5" s="216"/>
      <c r="B5" s="745"/>
      <c r="C5" s="745"/>
      <c r="D5" s="746"/>
      <c r="E5" s="747"/>
      <c r="F5" s="213" t="s">
        <v>201</v>
      </c>
      <c r="G5" s="515">
        <v>937</v>
      </c>
      <c r="H5" s="515">
        <v>2102</v>
      </c>
      <c r="I5" s="516">
        <v>1015</v>
      </c>
      <c r="J5" s="516">
        <v>1087</v>
      </c>
    </row>
    <row r="6" spans="1:10" ht="16.5" customHeight="1">
      <c r="A6" s="214" t="s">
        <v>192</v>
      </c>
      <c r="B6" s="515">
        <v>468</v>
      </c>
      <c r="C6" s="515">
        <v>965</v>
      </c>
      <c r="D6" s="516">
        <v>464</v>
      </c>
      <c r="E6" s="516">
        <v>501</v>
      </c>
      <c r="F6" s="213" t="s">
        <v>205</v>
      </c>
      <c r="G6" s="515">
        <v>509</v>
      </c>
      <c r="H6" s="515">
        <v>1135</v>
      </c>
      <c r="I6" s="516">
        <v>542</v>
      </c>
      <c r="J6" s="516">
        <v>593</v>
      </c>
    </row>
    <row r="7" spans="1:10" ht="16.5" customHeight="1">
      <c r="A7" s="214" t="s">
        <v>196</v>
      </c>
      <c r="B7" s="515">
        <v>215</v>
      </c>
      <c r="C7" s="515">
        <v>404</v>
      </c>
      <c r="D7" s="516">
        <v>190</v>
      </c>
      <c r="E7" s="516">
        <v>214</v>
      </c>
      <c r="F7" s="213" t="s">
        <v>209</v>
      </c>
      <c r="G7" s="515">
        <v>587</v>
      </c>
      <c r="H7" s="515">
        <v>1488</v>
      </c>
      <c r="I7" s="516">
        <v>698</v>
      </c>
      <c r="J7" s="516">
        <v>790</v>
      </c>
    </row>
    <row r="8" spans="1:10" ht="16.5" customHeight="1">
      <c r="A8" s="214" t="s">
        <v>200</v>
      </c>
      <c r="B8" s="515">
        <v>568</v>
      </c>
      <c r="C8" s="515">
        <v>1244</v>
      </c>
      <c r="D8" s="516">
        <v>576</v>
      </c>
      <c r="E8" s="516">
        <v>668</v>
      </c>
      <c r="F8" s="213" t="s">
        <v>213</v>
      </c>
      <c r="G8" s="515">
        <v>502</v>
      </c>
      <c r="H8" s="515">
        <v>1137</v>
      </c>
      <c r="I8" s="516">
        <v>536</v>
      </c>
      <c r="J8" s="516">
        <v>601</v>
      </c>
    </row>
    <row r="9" spans="1:10" ht="16.5" customHeight="1">
      <c r="A9" s="214" t="s">
        <v>204</v>
      </c>
      <c r="B9" s="748">
        <v>166</v>
      </c>
      <c r="C9" s="748">
        <v>388</v>
      </c>
      <c r="D9" s="748">
        <v>186</v>
      </c>
      <c r="E9" s="748">
        <v>202</v>
      </c>
      <c r="F9" s="213" t="s">
        <v>217</v>
      </c>
      <c r="G9" s="515">
        <v>791</v>
      </c>
      <c r="H9" s="515">
        <v>1867</v>
      </c>
      <c r="I9" s="749">
        <v>924</v>
      </c>
      <c r="J9" s="516">
        <v>943</v>
      </c>
    </row>
    <row r="10" spans="1:10" ht="16.5" customHeight="1">
      <c r="A10" s="217"/>
      <c r="B10" s="750"/>
      <c r="C10" s="750"/>
      <c r="D10" s="750"/>
      <c r="E10" s="750"/>
      <c r="F10" s="213"/>
      <c r="G10" s="751"/>
      <c r="H10" s="751"/>
      <c r="I10" s="751"/>
      <c r="J10" s="751"/>
    </row>
    <row r="11" spans="1:10" ht="16.5" customHeight="1">
      <c r="A11" s="214" t="s">
        <v>208</v>
      </c>
      <c r="B11" s="515">
        <v>665</v>
      </c>
      <c r="C11" s="515">
        <v>1421</v>
      </c>
      <c r="D11" s="516">
        <v>677</v>
      </c>
      <c r="E11" s="516">
        <v>744</v>
      </c>
      <c r="F11" s="624" t="s">
        <v>221</v>
      </c>
      <c r="G11" s="742">
        <v>29708</v>
      </c>
      <c r="H11" s="742">
        <v>63929</v>
      </c>
      <c r="I11" s="742">
        <v>30639</v>
      </c>
      <c r="J11" s="742">
        <v>33290</v>
      </c>
    </row>
    <row r="12" spans="1:10" ht="16.5" customHeight="1">
      <c r="A12" s="214" t="s">
        <v>212</v>
      </c>
      <c r="B12" s="515">
        <v>439</v>
      </c>
      <c r="C12" s="515">
        <v>937</v>
      </c>
      <c r="D12" s="516">
        <v>445</v>
      </c>
      <c r="E12" s="516">
        <v>492</v>
      </c>
      <c r="F12" s="213"/>
      <c r="G12" s="751"/>
      <c r="H12" s="751"/>
      <c r="I12" s="752"/>
      <c r="J12" s="752"/>
    </row>
    <row r="13" spans="1:10" ht="16.5" customHeight="1">
      <c r="A13" s="214" t="s">
        <v>216</v>
      </c>
      <c r="B13" s="515">
        <v>548</v>
      </c>
      <c r="C13" s="515">
        <v>1308</v>
      </c>
      <c r="D13" s="516">
        <v>655</v>
      </c>
      <c r="E13" s="516">
        <v>653</v>
      </c>
      <c r="F13" s="213" t="s">
        <v>231</v>
      </c>
      <c r="G13" s="515">
        <v>4130</v>
      </c>
      <c r="H13" s="515">
        <v>9559</v>
      </c>
      <c r="I13" s="516">
        <v>4697</v>
      </c>
      <c r="J13" s="516">
        <v>4862</v>
      </c>
    </row>
    <row r="14" spans="1:10" ht="16.5" customHeight="1">
      <c r="A14" s="214" t="s">
        <v>220</v>
      </c>
      <c r="B14" s="515">
        <v>834</v>
      </c>
      <c r="C14" s="515">
        <v>1802</v>
      </c>
      <c r="D14" s="516">
        <v>862</v>
      </c>
      <c r="E14" s="516">
        <v>940</v>
      </c>
      <c r="F14" s="213" t="s">
        <v>235</v>
      </c>
      <c r="G14" s="515">
        <v>261</v>
      </c>
      <c r="H14" s="515">
        <v>605</v>
      </c>
      <c r="I14" s="516">
        <v>313</v>
      </c>
      <c r="J14" s="516">
        <v>292</v>
      </c>
    </row>
    <row r="15" spans="1:10" ht="16.5" customHeight="1">
      <c r="A15" s="214" t="s">
        <v>224</v>
      </c>
      <c r="B15" s="515">
        <v>923</v>
      </c>
      <c r="C15" s="515">
        <v>1957</v>
      </c>
      <c r="D15" s="516">
        <v>900</v>
      </c>
      <c r="E15" s="516">
        <v>1057</v>
      </c>
      <c r="F15" s="213" t="s">
        <v>239</v>
      </c>
      <c r="G15" s="515">
        <v>1654</v>
      </c>
      <c r="H15" s="515">
        <v>3982</v>
      </c>
      <c r="I15" s="516">
        <v>1958</v>
      </c>
      <c r="J15" s="516">
        <v>2024</v>
      </c>
    </row>
    <row r="16" spans="1:10" ht="16.5" customHeight="1">
      <c r="A16" s="217"/>
      <c r="B16" s="750"/>
      <c r="C16" s="750"/>
      <c r="D16" s="750"/>
      <c r="E16" s="750"/>
      <c r="F16" s="219"/>
      <c r="G16" s="753"/>
      <c r="H16" s="753"/>
      <c r="I16" s="754"/>
      <c r="J16" s="754"/>
    </row>
    <row r="17" spans="1:10" ht="16.5" customHeight="1">
      <c r="A17" s="214" t="s">
        <v>227</v>
      </c>
      <c r="B17" s="515">
        <v>1114</v>
      </c>
      <c r="C17" s="515">
        <v>1975</v>
      </c>
      <c r="D17" s="516">
        <v>904</v>
      </c>
      <c r="E17" s="516">
        <v>1071</v>
      </c>
      <c r="F17" s="213" t="s">
        <v>243</v>
      </c>
      <c r="G17" s="515">
        <v>1880</v>
      </c>
      <c r="H17" s="515">
        <v>4499</v>
      </c>
      <c r="I17" s="516">
        <v>2183</v>
      </c>
      <c r="J17" s="516">
        <v>2316</v>
      </c>
    </row>
    <row r="18" spans="1:10" ht="16.5" customHeight="1">
      <c r="A18" s="214" t="s">
        <v>230</v>
      </c>
      <c r="B18" s="515">
        <v>1120</v>
      </c>
      <c r="C18" s="515">
        <v>2516</v>
      </c>
      <c r="D18" s="516">
        <v>1197</v>
      </c>
      <c r="E18" s="516">
        <v>1319</v>
      </c>
      <c r="F18" s="213" t="s">
        <v>246</v>
      </c>
      <c r="G18" s="515">
        <v>776</v>
      </c>
      <c r="H18" s="515">
        <v>1788</v>
      </c>
      <c r="I18" s="516">
        <v>861</v>
      </c>
      <c r="J18" s="516">
        <v>927</v>
      </c>
    </row>
    <row r="19" spans="1:10" ht="16.5" customHeight="1">
      <c r="A19" s="214" t="s">
        <v>234</v>
      </c>
      <c r="B19" s="515">
        <v>1326</v>
      </c>
      <c r="C19" s="515">
        <v>2395</v>
      </c>
      <c r="D19" s="516">
        <v>1083</v>
      </c>
      <c r="E19" s="516">
        <v>1312</v>
      </c>
      <c r="F19" s="213" t="s">
        <v>249</v>
      </c>
      <c r="G19" s="515">
        <v>844</v>
      </c>
      <c r="H19" s="515">
        <v>2069</v>
      </c>
      <c r="I19" s="516">
        <v>970</v>
      </c>
      <c r="J19" s="516">
        <v>1099</v>
      </c>
    </row>
    <row r="20" spans="1:10" ht="16.5" customHeight="1">
      <c r="A20" s="214" t="s">
        <v>238</v>
      </c>
      <c r="B20" s="515">
        <v>540</v>
      </c>
      <c r="C20" s="515">
        <v>1105</v>
      </c>
      <c r="D20" s="516">
        <v>519</v>
      </c>
      <c r="E20" s="516">
        <v>586</v>
      </c>
      <c r="F20" s="219"/>
      <c r="G20" s="753"/>
      <c r="H20" s="753"/>
      <c r="I20" s="754"/>
      <c r="J20" s="754"/>
    </row>
    <row r="21" spans="1:10" ht="16.5" customHeight="1">
      <c r="A21" s="217"/>
      <c r="B21" s="750"/>
      <c r="C21" s="750"/>
      <c r="D21" s="750"/>
      <c r="E21" s="750"/>
      <c r="F21" s="213" t="s">
        <v>253</v>
      </c>
      <c r="G21" s="515">
        <v>2677</v>
      </c>
      <c r="H21" s="515">
        <v>4559</v>
      </c>
      <c r="I21" s="516">
        <v>2078</v>
      </c>
      <c r="J21" s="516">
        <v>2481</v>
      </c>
    </row>
    <row r="22" spans="1:10" ht="16.5" customHeight="1">
      <c r="A22" s="214" t="s">
        <v>242</v>
      </c>
      <c r="B22" s="515">
        <v>1108</v>
      </c>
      <c r="C22" s="515">
        <v>2059</v>
      </c>
      <c r="D22" s="516">
        <v>1014</v>
      </c>
      <c r="E22" s="516">
        <v>1045</v>
      </c>
      <c r="F22" s="213" t="s">
        <v>257</v>
      </c>
      <c r="G22" s="515">
        <v>4548</v>
      </c>
      <c r="H22" s="515">
        <v>10734</v>
      </c>
      <c r="I22" s="516">
        <v>5208</v>
      </c>
      <c r="J22" s="516">
        <v>5526</v>
      </c>
    </row>
    <row r="23" spans="1:10" ht="16.5" customHeight="1">
      <c r="A23" s="214" t="s">
        <v>245</v>
      </c>
      <c r="B23" s="515">
        <v>459</v>
      </c>
      <c r="C23" s="515">
        <v>978</v>
      </c>
      <c r="D23" s="516">
        <v>475</v>
      </c>
      <c r="E23" s="516">
        <v>503</v>
      </c>
      <c r="F23" s="213" t="s">
        <v>261</v>
      </c>
      <c r="G23" s="515">
        <v>3067</v>
      </c>
      <c r="H23" s="515">
        <v>7438</v>
      </c>
      <c r="I23" s="516">
        <v>3649</v>
      </c>
      <c r="J23" s="516">
        <v>3789</v>
      </c>
    </row>
    <row r="24" spans="1:10" ht="16.5" customHeight="1">
      <c r="A24" s="214" t="s">
        <v>248</v>
      </c>
      <c r="B24" s="515">
        <v>782</v>
      </c>
      <c r="C24" s="515">
        <v>1526</v>
      </c>
      <c r="D24" s="516">
        <v>772</v>
      </c>
      <c r="E24" s="516">
        <v>754</v>
      </c>
      <c r="F24" s="219"/>
      <c r="G24" s="753"/>
      <c r="H24" s="753"/>
      <c r="I24" s="754"/>
      <c r="J24" s="754"/>
    </row>
    <row r="25" spans="1:10" ht="16.5" customHeight="1">
      <c r="A25" s="218"/>
      <c r="B25" s="755"/>
      <c r="C25" s="750"/>
      <c r="D25" s="750"/>
      <c r="E25" s="750"/>
      <c r="F25" s="213" t="s">
        <v>265</v>
      </c>
      <c r="G25" s="515">
        <v>70</v>
      </c>
      <c r="H25" s="515">
        <v>120</v>
      </c>
      <c r="I25" s="516">
        <v>72</v>
      </c>
      <c r="J25" s="516">
        <v>48</v>
      </c>
    </row>
    <row r="26" spans="1:10" ht="16.5" customHeight="1">
      <c r="A26" s="214" t="s">
        <v>252</v>
      </c>
      <c r="B26" s="515">
        <v>1163</v>
      </c>
      <c r="C26" s="515">
        <v>2211</v>
      </c>
      <c r="D26" s="516">
        <v>1046</v>
      </c>
      <c r="E26" s="516">
        <v>1165</v>
      </c>
      <c r="F26" s="213" t="s">
        <v>269</v>
      </c>
      <c r="G26" s="515">
        <v>513</v>
      </c>
      <c r="H26" s="515">
        <v>1126</v>
      </c>
      <c r="I26" s="516">
        <v>580</v>
      </c>
      <c r="J26" s="516">
        <v>546</v>
      </c>
    </row>
    <row r="27" spans="1:10" ht="16.5" customHeight="1">
      <c r="A27" s="214" t="s">
        <v>256</v>
      </c>
      <c r="B27" s="515">
        <v>519</v>
      </c>
      <c r="C27" s="515">
        <v>1125</v>
      </c>
      <c r="D27" s="516">
        <v>537</v>
      </c>
      <c r="E27" s="516">
        <v>588</v>
      </c>
      <c r="F27" s="213" t="s">
        <v>272</v>
      </c>
      <c r="G27" s="515">
        <v>621</v>
      </c>
      <c r="H27" s="515">
        <v>1394</v>
      </c>
      <c r="I27" s="516">
        <v>666</v>
      </c>
      <c r="J27" s="516">
        <v>728</v>
      </c>
    </row>
    <row r="28" spans="1:10" ht="16.5" customHeight="1">
      <c r="A28" s="214"/>
      <c r="B28" s="742"/>
      <c r="C28" s="742"/>
      <c r="D28" s="742"/>
      <c r="E28" s="742"/>
      <c r="F28" s="219"/>
      <c r="G28" s="753"/>
      <c r="H28" s="753"/>
      <c r="I28" s="754"/>
      <c r="J28" s="754"/>
    </row>
    <row r="29" spans="1:10" ht="16.5" customHeight="1">
      <c r="A29" s="214" t="s">
        <v>260</v>
      </c>
      <c r="B29" s="515">
        <v>405</v>
      </c>
      <c r="C29" s="515">
        <v>1090</v>
      </c>
      <c r="D29" s="516">
        <v>492</v>
      </c>
      <c r="E29" s="516">
        <v>598</v>
      </c>
      <c r="F29" s="213" t="s">
        <v>275</v>
      </c>
      <c r="G29" s="515">
        <v>2633</v>
      </c>
      <c r="H29" s="515">
        <v>5954</v>
      </c>
      <c r="I29" s="516">
        <v>2913</v>
      </c>
      <c r="J29" s="516">
        <v>3041</v>
      </c>
    </row>
    <row r="30" spans="1:10" ht="16.5" customHeight="1">
      <c r="A30" s="214" t="s">
        <v>264</v>
      </c>
      <c r="B30" s="515">
        <v>672</v>
      </c>
      <c r="C30" s="515">
        <v>1510</v>
      </c>
      <c r="D30" s="516">
        <v>745</v>
      </c>
      <c r="E30" s="516">
        <v>765</v>
      </c>
      <c r="F30" s="213" t="s">
        <v>278</v>
      </c>
      <c r="G30" s="515">
        <v>1788</v>
      </c>
      <c r="H30" s="515">
        <v>4174</v>
      </c>
      <c r="I30" s="516">
        <v>2057</v>
      </c>
      <c r="J30" s="516">
        <v>2117</v>
      </c>
    </row>
    <row r="31" spans="1:10" ht="16.5" customHeight="1">
      <c r="A31" s="214" t="s">
        <v>268</v>
      </c>
      <c r="B31" s="515">
        <v>724</v>
      </c>
      <c r="C31" s="515">
        <v>1547</v>
      </c>
      <c r="D31" s="516">
        <v>755</v>
      </c>
      <c r="E31" s="516">
        <v>792</v>
      </c>
      <c r="F31" s="213" t="s">
        <v>281</v>
      </c>
      <c r="G31" s="515">
        <v>595</v>
      </c>
      <c r="H31" s="515">
        <v>1360</v>
      </c>
      <c r="I31" s="516">
        <v>652</v>
      </c>
      <c r="J31" s="516">
        <v>708</v>
      </c>
    </row>
    <row r="32" spans="1:10" ht="16.5" customHeight="1">
      <c r="A32" s="214" t="s">
        <v>271</v>
      </c>
      <c r="B32" s="515">
        <v>987</v>
      </c>
      <c r="C32" s="515">
        <v>2201</v>
      </c>
      <c r="D32" s="516">
        <v>1116</v>
      </c>
      <c r="E32" s="516">
        <v>1085</v>
      </c>
      <c r="F32" s="213"/>
      <c r="G32" s="756"/>
      <c r="H32" s="756"/>
      <c r="I32" s="757"/>
      <c r="J32" s="757"/>
    </row>
    <row r="33" spans="1:10" ht="16.5" customHeight="1">
      <c r="A33" s="214" t="s">
        <v>274</v>
      </c>
      <c r="B33" s="515">
        <v>786</v>
      </c>
      <c r="C33" s="515">
        <v>1769</v>
      </c>
      <c r="D33" s="516">
        <v>867</v>
      </c>
      <c r="E33" s="516">
        <v>902</v>
      </c>
      <c r="F33" s="213" t="s">
        <v>284</v>
      </c>
      <c r="G33" s="515">
        <v>712</v>
      </c>
      <c r="H33" s="515">
        <v>1655</v>
      </c>
      <c r="I33" s="516">
        <v>805</v>
      </c>
      <c r="J33" s="516">
        <v>850</v>
      </c>
    </row>
    <row r="34" spans="1:10" ht="16.5" customHeight="1">
      <c r="A34" s="214" t="s">
        <v>277</v>
      </c>
      <c r="B34" s="515">
        <v>526</v>
      </c>
      <c r="C34" s="515">
        <v>1278</v>
      </c>
      <c r="D34" s="516">
        <v>633</v>
      </c>
      <c r="E34" s="516">
        <v>645</v>
      </c>
      <c r="F34" s="213" t="s">
        <v>287</v>
      </c>
      <c r="G34" s="515">
        <v>832</v>
      </c>
      <c r="H34" s="515">
        <v>2026</v>
      </c>
      <c r="I34" s="516">
        <v>996</v>
      </c>
      <c r="J34" s="516">
        <v>1030</v>
      </c>
    </row>
    <row r="35" spans="1:10" ht="16.5" customHeight="1">
      <c r="A35" s="214" t="s">
        <v>280</v>
      </c>
      <c r="B35" s="515">
        <v>203</v>
      </c>
      <c r="C35" s="515">
        <v>679</v>
      </c>
      <c r="D35" s="516">
        <v>313</v>
      </c>
      <c r="E35" s="516">
        <v>366</v>
      </c>
      <c r="F35" s="213" t="s">
        <v>290</v>
      </c>
      <c r="G35" s="515">
        <v>122</v>
      </c>
      <c r="H35" s="515">
        <v>286</v>
      </c>
      <c r="I35" s="516">
        <v>135</v>
      </c>
      <c r="J35" s="516">
        <v>151</v>
      </c>
    </row>
    <row r="36" spans="1:10" ht="16.5" customHeight="1">
      <c r="A36" s="214"/>
      <c r="B36" s="756"/>
      <c r="C36" s="756"/>
      <c r="D36" s="756"/>
      <c r="E36" s="756"/>
      <c r="F36" s="219"/>
      <c r="G36" s="753"/>
      <c r="H36" s="753"/>
      <c r="I36" s="754"/>
      <c r="J36" s="754"/>
    </row>
    <row r="37" spans="1:10" ht="16.5" customHeight="1">
      <c r="A37" s="214" t="s">
        <v>283</v>
      </c>
      <c r="B37" s="515">
        <v>618</v>
      </c>
      <c r="C37" s="515">
        <v>1290</v>
      </c>
      <c r="D37" s="516">
        <v>602</v>
      </c>
      <c r="E37" s="516">
        <v>688</v>
      </c>
      <c r="F37" s="213" t="s">
        <v>293</v>
      </c>
      <c r="G37" s="515">
        <v>866</v>
      </c>
      <c r="H37" s="515">
        <v>2086</v>
      </c>
      <c r="I37" s="516">
        <v>994</v>
      </c>
      <c r="J37" s="516">
        <v>1092</v>
      </c>
    </row>
    <row r="38" spans="1:10" ht="16.5" customHeight="1">
      <c r="A38" s="214" t="s">
        <v>286</v>
      </c>
      <c r="B38" s="515">
        <v>582</v>
      </c>
      <c r="C38" s="515">
        <v>1310</v>
      </c>
      <c r="D38" s="516">
        <v>622</v>
      </c>
      <c r="E38" s="516">
        <v>688</v>
      </c>
      <c r="F38" s="213" t="s">
        <v>296</v>
      </c>
      <c r="G38" s="515">
        <v>1858</v>
      </c>
      <c r="H38" s="515">
        <v>3276</v>
      </c>
      <c r="I38" s="516">
        <v>1469</v>
      </c>
      <c r="J38" s="516">
        <v>1807</v>
      </c>
    </row>
    <row r="39" spans="1:10" ht="16.5" customHeight="1">
      <c r="A39" s="214" t="s">
        <v>289</v>
      </c>
      <c r="B39" s="515">
        <v>675</v>
      </c>
      <c r="C39" s="515">
        <v>1483</v>
      </c>
      <c r="D39" s="516">
        <v>728</v>
      </c>
      <c r="E39" s="516">
        <v>755</v>
      </c>
      <c r="F39" s="213"/>
      <c r="G39" s="751"/>
      <c r="H39" s="751"/>
      <c r="I39" s="752"/>
      <c r="J39" s="752"/>
    </row>
    <row r="40" spans="1:10" ht="16.5" customHeight="1">
      <c r="A40" s="214" t="s">
        <v>292</v>
      </c>
      <c r="B40" s="515">
        <v>1334</v>
      </c>
      <c r="C40" s="515">
        <v>2869</v>
      </c>
      <c r="D40" s="516">
        <v>1391</v>
      </c>
      <c r="E40" s="516">
        <v>1478</v>
      </c>
      <c r="F40" s="624" t="s">
        <v>299</v>
      </c>
      <c r="G40" s="742">
        <v>30447</v>
      </c>
      <c r="H40" s="742">
        <v>68690</v>
      </c>
      <c r="I40" s="742">
        <v>33256</v>
      </c>
      <c r="J40" s="742">
        <v>35434</v>
      </c>
    </row>
    <row r="41" spans="1:10" ht="16.5" customHeight="1">
      <c r="A41" s="217"/>
      <c r="B41" s="753"/>
      <c r="C41" s="753"/>
      <c r="D41" s="753"/>
      <c r="E41" s="753"/>
      <c r="F41" s="219"/>
      <c r="G41" s="758"/>
      <c r="H41" s="758"/>
      <c r="I41" s="758"/>
      <c r="J41" s="758"/>
    </row>
    <row r="42" spans="1:10" ht="16.5" customHeight="1">
      <c r="A42" s="214" t="s">
        <v>295</v>
      </c>
      <c r="B42" s="515">
        <v>401</v>
      </c>
      <c r="C42" s="515">
        <v>776</v>
      </c>
      <c r="D42" s="516">
        <v>362</v>
      </c>
      <c r="E42" s="516">
        <v>414</v>
      </c>
      <c r="F42" s="219"/>
      <c r="G42" s="758"/>
      <c r="H42" s="758"/>
      <c r="I42" s="758"/>
      <c r="J42" s="758"/>
    </row>
    <row r="43" spans="1:10" ht="16.5" customHeight="1">
      <c r="A43" s="214" t="s">
        <v>298</v>
      </c>
      <c r="B43" s="759">
        <v>1090</v>
      </c>
      <c r="C43" s="515">
        <v>2388</v>
      </c>
      <c r="D43" s="516">
        <v>1129</v>
      </c>
      <c r="E43" s="516">
        <v>1259</v>
      </c>
      <c r="F43" s="219"/>
      <c r="G43" s="758"/>
      <c r="H43" s="758"/>
      <c r="I43" s="758"/>
      <c r="J43" s="758"/>
    </row>
    <row r="44" spans="1:10" ht="16.5" customHeight="1">
      <c r="A44" s="214" t="s">
        <v>301</v>
      </c>
      <c r="B44" s="759">
        <v>1017</v>
      </c>
      <c r="C44" s="515">
        <v>2128</v>
      </c>
      <c r="D44" s="516">
        <v>1006</v>
      </c>
      <c r="E44" s="516">
        <v>1122</v>
      </c>
      <c r="F44" s="219"/>
      <c r="G44" s="758"/>
      <c r="H44" s="758"/>
      <c r="I44" s="758"/>
      <c r="J44" s="758"/>
    </row>
    <row r="45" spans="1:10" ht="16.5" customHeight="1">
      <c r="A45" s="214" t="s">
        <v>303</v>
      </c>
      <c r="B45" s="759">
        <v>1414</v>
      </c>
      <c r="C45" s="515">
        <v>3176</v>
      </c>
      <c r="D45" s="516">
        <v>1512</v>
      </c>
      <c r="E45" s="516">
        <v>1664</v>
      </c>
      <c r="F45" s="219"/>
      <c r="G45" s="758"/>
      <c r="H45" s="758"/>
      <c r="I45" s="758"/>
      <c r="J45" s="758"/>
    </row>
    <row r="46" spans="1:10" ht="16.5" customHeight="1" thickBot="1">
      <c r="A46" s="215" t="s">
        <v>193</v>
      </c>
      <c r="B46" s="760">
        <v>1182</v>
      </c>
      <c r="C46" s="761">
        <v>2627</v>
      </c>
      <c r="D46" s="762">
        <v>1294</v>
      </c>
      <c r="E46" s="762">
        <v>1333</v>
      </c>
      <c r="F46" s="221"/>
      <c r="G46" s="763"/>
      <c r="H46" s="763"/>
      <c r="I46" s="763"/>
      <c r="J46" s="763"/>
    </row>
    <row r="47" spans="1:10" ht="15" customHeight="1" thickTop="1">
      <c r="A47" s="64" t="s">
        <v>493</v>
      </c>
      <c r="B47" s="30"/>
      <c r="C47" s="63"/>
      <c r="D47" s="63"/>
      <c r="E47" s="63"/>
      <c r="F47" s="63"/>
      <c r="G47" s="63"/>
      <c r="H47" s="63"/>
      <c r="I47" s="63"/>
      <c r="J47" s="63"/>
    </row>
    <row r="48" spans="1:10" ht="15" customHeight="1">
      <c r="A48" s="64"/>
      <c r="B48" s="205"/>
      <c r="C48" s="66"/>
      <c r="D48" s="63"/>
      <c r="E48" s="63"/>
      <c r="F48" s="63"/>
      <c r="G48" s="63"/>
      <c r="H48" s="63"/>
      <c r="I48" s="63"/>
      <c r="J48" s="63"/>
    </row>
    <row r="49" spans="1:10" s="414" customFormat="1" ht="15" customHeight="1">
      <c r="A49" s="205"/>
      <c r="B49" s="27"/>
      <c r="C49" s="413"/>
      <c r="D49" s="412"/>
      <c r="E49" s="412"/>
      <c r="F49" s="412"/>
      <c r="G49" s="412"/>
      <c r="H49" s="412"/>
      <c r="I49" s="412"/>
      <c r="J49" s="412"/>
    </row>
    <row r="50" spans="1:10" ht="15" customHeight="1">
      <c r="A50" s="467"/>
      <c r="B50" s="63"/>
      <c r="C50" s="63"/>
      <c r="D50" s="63"/>
      <c r="E50" s="63"/>
      <c r="F50" s="63"/>
      <c r="G50" s="63"/>
      <c r="H50" s="63"/>
      <c r="I50" s="63"/>
      <c r="J50" s="63"/>
    </row>
  </sheetData>
  <phoneticPr fontId="11"/>
  <printOptions horizontalCentered="1"/>
  <pageMargins left="0.23622047244094491" right="0.23622047244094491" top="0.59055118110236227" bottom="0.3149606299212598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28</vt:i4>
      </vt:variant>
    </vt:vector>
  </HeadingPairs>
  <TitlesOfParts>
    <vt:vector size="53" baseType="lpstr">
      <vt:lpstr>仕切り</vt:lpstr>
      <vt:lpstr>- 7 -</vt:lpstr>
      <vt:lpstr>- 8 -</vt:lpstr>
      <vt:lpstr>- 9 - </vt:lpstr>
      <vt:lpstr>- 10 -</vt:lpstr>
      <vt:lpstr>- 11 -</vt:lpstr>
      <vt:lpstr>- 12 -</vt:lpstr>
      <vt:lpstr>- 13 -</vt:lpstr>
      <vt:lpstr>-14-</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'- 10 -'!Print_Area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'- 30 -'!Print_Area</vt:lpstr>
      <vt:lpstr>'- 7 -'!Print_Area</vt:lpstr>
      <vt:lpstr>'- 8 -'!Print_Area</vt:lpstr>
      <vt:lpstr>'- 9 - '!Print_Area</vt:lpstr>
      <vt:lpstr>'- 15 -'!Print_Titles</vt:lpstr>
      <vt:lpstr>'- 16 -'!Print_Titles</vt:lpstr>
      <vt:lpstr>'- 17 -'!Print_Titles</vt:lpstr>
      <vt:lpstr>'- 18 -'!Print_Titles</vt:lpstr>
      <vt:lpstr>'- 19 -'!Print_Titles</vt:lpstr>
      <vt:lpstr>'- 24 -'!Print_Titles</vt:lpstr>
      <vt:lpstr>'- 26 -'!Print_Titles</vt:lpstr>
      <vt:lpstr>'- 28 -'!Print_Titles</vt:lpstr>
      <vt:lpstr>'-14-'!Print_Titles</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2025-03-06T06:32:00Z</cp:lastPrinted>
  <dcterms:created xsi:type="dcterms:W3CDTF">1999-10-05T23:45:41Z</dcterms:created>
  <dcterms:modified xsi:type="dcterms:W3CDTF">2025-03-21T05:31:06Z</dcterms:modified>
</cp:coreProperties>
</file>