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-15" yWindow="180" windowWidth="9615" windowHeight="8580" tabRatio="879"/>
  </bookViews>
  <sheets>
    <sheet name="仕切り" sheetId="34" r:id="rId1"/>
    <sheet name="- 155 -" sheetId="35" r:id="rId2"/>
    <sheet name="- 156 -" sheetId="40" r:id="rId3"/>
    <sheet name="- 157 -" sheetId="41" r:id="rId4"/>
    <sheet name="- 158 -" sheetId="42" r:id="rId5"/>
    <sheet name="- 159 -" sheetId="7" r:id="rId6"/>
    <sheet name="- 160 -" sheetId="15" r:id="rId7"/>
    <sheet name="- 161- " sheetId="10" r:id="rId8"/>
    <sheet name="- 162 -" sheetId="37" r:id="rId9"/>
    <sheet name="- 163 -" sheetId="12" r:id="rId10"/>
    <sheet name="- 164 -" sheetId="39" r:id="rId11"/>
  </sheets>
  <definedNames>
    <definedName name="_xlnm.Print_Area" localSheetId="1">'- 155 -'!$A$1:$J$60</definedName>
    <definedName name="_xlnm.Print_Area" localSheetId="0">仕切り!$A$1:$I$67</definedName>
  </definedNames>
  <calcPr calcId="162913" calcMode="manual"/>
</workbook>
</file>

<file path=xl/calcChain.xml><?xml version="1.0" encoding="utf-8"?>
<calcChain xmlns="http://schemas.openxmlformats.org/spreadsheetml/2006/main">
  <c r="F41" i="10" l="1"/>
  <c r="M6" i="7"/>
  <c r="M4" i="7"/>
  <c r="I6" i="7"/>
  <c r="E6" i="7"/>
  <c r="I4" i="7"/>
  <c r="E4" i="7"/>
  <c r="G32" i="42"/>
  <c r="F32" i="42"/>
  <c r="G25" i="42"/>
  <c r="F25" i="42"/>
  <c r="G21" i="42"/>
  <c r="F21" i="42"/>
  <c r="G17" i="42"/>
  <c r="F17" i="42"/>
  <c r="G13" i="42"/>
  <c r="F13" i="42"/>
  <c r="G6" i="42"/>
  <c r="F6" i="42"/>
  <c r="G17" i="41"/>
  <c r="F17" i="41"/>
  <c r="G13" i="41"/>
  <c r="F13" i="41"/>
  <c r="G9" i="41"/>
  <c r="F9" i="41"/>
  <c r="G5" i="41"/>
  <c r="F5" i="41"/>
  <c r="G33" i="40"/>
  <c r="F33" i="40"/>
  <c r="G29" i="40"/>
  <c r="F29" i="40"/>
  <c r="G23" i="40"/>
  <c r="F23" i="40"/>
  <c r="G12" i="40"/>
  <c r="F12" i="40"/>
  <c r="G6" i="40"/>
  <c r="F6" i="40"/>
  <c r="E4" i="42"/>
  <c r="E32" i="42"/>
  <c r="D32" i="42"/>
  <c r="E25" i="42"/>
  <c r="D25" i="42"/>
  <c r="E21" i="42"/>
  <c r="D21" i="42"/>
  <c r="E17" i="42"/>
  <c r="D17" i="42"/>
  <c r="E13" i="42"/>
  <c r="D13" i="42"/>
  <c r="E6" i="42"/>
  <c r="D6" i="42"/>
  <c r="H35" i="10"/>
  <c r="I34" i="10"/>
  <c r="I32" i="10"/>
  <c r="I31" i="10"/>
  <c r="I30" i="10"/>
  <c r="I35" i="10"/>
  <c r="G30" i="10"/>
  <c r="G35" i="10"/>
  <c r="F30" i="10"/>
  <c r="J30" i="10"/>
  <c r="J35" i="10"/>
  <c r="E30" i="10"/>
  <c r="E35" i="10"/>
  <c r="D30" i="10"/>
  <c r="D35" i="10"/>
  <c r="H9" i="10"/>
  <c r="H13" i="10"/>
  <c r="E5" i="41"/>
  <c r="E17" i="41"/>
  <c r="G18" i="10"/>
  <c r="G4" i="10"/>
  <c r="G8" i="10"/>
  <c r="G12" i="15"/>
  <c r="G8" i="15"/>
  <c r="F8" i="15"/>
  <c r="G3" i="35"/>
  <c r="G4" i="35"/>
  <c r="D17" i="41"/>
  <c r="E13" i="41"/>
  <c r="D13" i="41"/>
  <c r="E9" i="41"/>
  <c r="D9" i="41"/>
  <c r="D5" i="41"/>
  <c r="E33" i="40"/>
  <c r="D33" i="40"/>
  <c r="E29" i="40"/>
  <c r="D29" i="40"/>
  <c r="E23" i="40"/>
  <c r="D23" i="40"/>
  <c r="E12" i="40"/>
  <c r="D12" i="40"/>
  <c r="E6" i="40"/>
  <c r="D6" i="40"/>
  <c r="G10" i="12"/>
  <c r="G5" i="12"/>
  <c r="F10" i="12"/>
  <c r="F5" i="12"/>
  <c r="J12" i="10"/>
  <c r="I12" i="10"/>
  <c r="J11" i="10"/>
  <c r="I11" i="10"/>
  <c r="J10" i="10"/>
  <c r="I10" i="10"/>
  <c r="G9" i="10"/>
  <c r="G13" i="10"/>
  <c r="F9" i="10"/>
  <c r="J9" i="10"/>
  <c r="E9" i="10"/>
  <c r="H19" i="15"/>
  <c r="H18" i="15"/>
  <c r="H5" i="15"/>
  <c r="E5" i="12"/>
  <c r="D5" i="12"/>
  <c r="J29" i="10"/>
  <c r="H29" i="10"/>
  <c r="I24" i="10"/>
  <c r="I29" i="10"/>
  <c r="G24" i="10"/>
  <c r="G29" i="10"/>
  <c r="F24" i="10"/>
  <c r="F29" i="10"/>
  <c r="E24" i="10"/>
  <c r="E29" i="10"/>
  <c r="D24" i="10"/>
  <c r="D29" i="10"/>
  <c r="J41" i="10"/>
  <c r="H41" i="10"/>
  <c r="I41" i="10"/>
  <c r="G41" i="10"/>
  <c r="E41" i="10"/>
  <c r="D41" i="10"/>
  <c r="D8" i="10"/>
  <c r="J4" i="10"/>
  <c r="J8" i="10"/>
  <c r="I4" i="10"/>
  <c r="I8" i="10"/>
  <c r="H4" i="10"/>
  <c r="H8" i="10"/>
  <c r="F4" i="10"/>
  <c r="F8" i="10"/>
  <c r="E4" i="10"/>
  <c r="E8" i="10"/>
  <c r="E18" i="10"/>
  <c r="D18" i="10"/>
  <c r="J18" i="10"/>
  <c r="I18" i="10"/>
  <c r="H18" i="10"/>
  <c r="F18" i="10"/>
  <c r="E13" i="10"/>
  <c r="D13" i="10"/>
  <c r="G19" i="15"/>
  <c r="G18" i="15"/>
  <c r="F19" i="15"/>
  <c r="F18" i="15"/>
  <c r="E19" i="15"/>
  <c r="E18" i="15"/>
  <c r="D19" i="15"/>
  <c r="D18" i="15"/>
  <c r="H12" i="15"/>
  <c r="F12" i="15"/>
  <c r="E12" i="15"/>
  <c r="D12" i="15"/>
  <c r="H8" i="15"/>
  <c r="E8" i="15"/>
  <c r="D8" i="15"/>
  <c r="G5" i="15"/>
  <c r="G4" i="15"/>
  <c r="G3" i="15"/>
  <c r="F5" i="15"/>
  <c r="E5" i="15"/>
  <c r="D5" i="15"/>
  <c r="D4" i="42"/>
  <c r="J13" i="10"/>
  <c r="F35" i="10"/>
  <c r="I9" i="10"/>
  <c r="I13" i="10"/>
  <c r="F13" i="10"/>
  <c r="E4" i="15"/>
  <c r="E3" i="15"/>
  <c r="D4" i="15"/>
  <c r="D3" i="15"/>
  <c r="F4" i="15"/>
  <c r="F3" i="15"/>
  <c r="H4" i="15"/>
  <c r="H3" i="15"/>
</calcChain>
</file>

<file path=xl/sharedStrings.xml><?xml version="1.0" encoding="utf-8"?>
<sst xmlns="http://schemas.openxmlformats.org/spreadsheetml/2006/main" count="456" uniqueCount="221">
  <si>
    <t>固定資産税</t>
  </si>
  <si>
    <t>軽自動車税</t>
  </si>
  <si>
    <t>市たばこ税</t>
  </si>
  <si>
    <t>特別土地保有税</t>
  </si>
  <si>
    <t>都市計画税</t>
  </si>
  <si>
    <t>分担金及び負担金</t>
  </si>
  <si>
    <t>使用料及び手数料</t>
  </si>
  <si>
    <t>収入済額</t>
    <rPh sb="0" eb="2">
      <t>シュウニュウ</t>
    </rPh>
    <rPh sb="2" eb="3">
      <t>ス</t>
    </rPh>
    <rPh sb="3" eb="4">
      <t>ガク</t>
    </rPh>
    <phoneticPr fontId="4"/>
  </si>
  <si>
    <t>調定額</t>
    <rPh sb="0" eb="1">
      <t>チョウ</t>
    </rPh>
    <rPh sb="1" eb="2">
      <t>テイ</t>
    </rPh>
    <rPh sb="2" eb="3">
      <t>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</si>
  <si>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</si>
  <si>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予算額（円）</t>
    <rPh sb="0" eb="3">
      <t>ヨサンガク</t>
    </rPh>
    <rPh sb="4" eb="5">
      <t>エン</t>
    </rPh>
    <phoneticPr fontId="4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</si>
  <si>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4"/>
  </si>
  <si>
    <t>件数</t>
    <rPh sb="0" eb="2">
      <t>ケンスウ</t>
    </rPh>
    <phoneticPr fontId="4"/>
  </si>
  <si>
    <t>税額（円）</t>
    <rPh sb="0" eb="2">
      <t>ゼイガク</t>
    </rPh>
    <rPh sb="3" eb="4">
      <t>エン</t>
    </rPh>
    <phoneticPr fontId="4"/>
  </si>
  <si>
    <t>区分</t>
    <rPh sb="0" eb="2">
      <t>クブン</t>
    </rPh>
    <phoneticPr fontId="4"/>
  </si>
  <si>
    <t>市税</t>
  </si>
  <si>
    <t>地方譲与税</t>
  </si>
  <si>
    <t>利子割交付金</t>
  </si>
  <si>
    <t>地方消費税交付金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</si>
  <si>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</si>
  <si>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</si>
  <si>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</si>
  <si>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</si>
  <si>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</si>
  <si>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</si>
  <si>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</si>
  <si>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</si>
  <si>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</si>
  <si>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款項別</t>
  </si>
  <si>
    <t>決算額</t>
  </si>
  <si>
    <t>総額</t>
  </si>
  <si>
    <t>議会費</t>
  </si>
  <si>
    <t>総務費</t>
  </si>
  <si>
    <t>棟数</t>
  </si>
  <si>
    <t>床面積（㎡）</t>
  </si>
  <si>
    <t>単位当たり価格（円）</t>
  </si>
  <si>
    <t>予算現額</t>
  </si>
  <si>
    <t>市民税</t>
  </si>
  <si>
    <t>自動車重量譲与税</t>
  </si>
  <si>
    <t>配当割交付金</t>
  </si>
  <si>
    <t>株式等譲渡所得割交付金</t>
  </si>
  <si>
    <t>交通安全対策特別交付金</t>
  </si>
  <si>
    <t>使用料</t>
  </si>
  <si>
    <t>手数料</t>
  </si>
  <si>
    <t>証紙収入</t>
  </si>
  <si>
    <t>国庫負担金</t>
  </si>
  <si>
    <t>国庫補助金</t>
  </si>
  <si>
    <t>委託金</t>
  </si>
  <si>
    <t>県負担金</t>
  </si>
  <si>
    <t>県補助金</t>
  </si>
  <si>
    <t>財産運用収入</t>
  </si>
  <si>
    <t>財産売払収入</t>
  </si>
  <si>
    <t>基金繰入金</t>
  </si>
  <si>
    <t>延滞金加算金及び過料</t>
  </si>
  <si>
    <t>市預金利子</t>
  </si>
  <si>
    <t>受託事業収入</t>
  </si>
  <si>
    <t>雑入</t>
  </si>
  <si>
    <t>資料：財政課</t>
    <rPh sb="0" eb="2">
      <t>シリョウ</t>
    </rPh>
    <rPh sb="3" eb="5">
      <t>ザイセイ</t>
    </rPh>
    <rPh sb="5" eb="6">
      <t>カ</t>
    </rPh>
    <phoneticPr fontId="4"/>
  </si>
  <si>
    <t>総務管理費</t>
  </si>
  <si>
    <t>徴税費</t>
  </si>
  <si>
    <t>戸籍住民基本台帳費</t>
  </si>
  <si>
    <t>選挙費</t>
  </si>
  <si>
    <t>統計調査費</t>
  </si>
  <si>
    <t>監査委員費</t>
  </si>
  <si>
    <t>民生費</t>
  </si>
  <si>
    <t>社会福祉費</t>
  </si>
  <si>
    <t>児童福祉費</t>
  </si>
  <si>
    <t>生活保護費</t>
  </si>
  <si>
    <t>衛生費</t>
  </si>
  <si>
    <t>保健衛生費</t>
  </si>
  <si>
    <t>清掃費</t>
  </si>
  <si>
    <t>労働費</t>
  </si>
  <si>
    <t>農林水産業費</t>
  </si>
  <si>
    <t>農業費</t>
  </si>
  <si>
    <t>水産業費</t>
  </si>
  <si>
    <t>商工費</t>
  </si>
  <si>
    <t>土木費</t>
  </si>
  <si>
    <t>道路橋りょう費</t>
  </si>
  <si>
    <t>河川費</t>
  </si>
  <si>
    <t>都市計画費</t>
  </si>
  <si>
    <t>住宅費</t>
  </si>
  <si>
    <t>消防費</t>
  </si>
  <si>
    <t>教育費</t>
  </si>
  <si>
    <t>教育総務費</t>
  </si>
  <si>
    <t>小学校費</t>
  </si>
  <si>
    <t>中学校費</t>
  </si>
  <si>
    <t>学校給食費</t>
  </si>
  <si>
    <t>社会教育費</t>
  </si>
  <si>
    <t>災害復旧費</t>
  </si>
  <si>
    <t>公債費</t>
  </si>
  <si>
    <t>予備費</t>
  </si>
  <si>
    <t>区分</t>
  </si>
  <si>
    <t>収入済額</t>
  </si>
  <si>
    <t>支出済額</t>
  </si>
  <si>
    <t>合計</t>
  </si>
  <si>
    <t>一般会計</t>
  </si>
  <si>
    <t>特別会計　</t>
  </si>
  <si>
    <t>国民健康保険事業特別会計</t>
  </si>
  <si>
    <t>介護保険事業特別会計</t>
  </si>
  <si>
    <t>公共用地先行取得事業特別会計</t>
  </si>
  <si>
    <t>予算額</t>
  </si>
  <si>
    <t>調定額</t>
  </si>
  <si>
    <t>不納欠損額</t>
  </si>
  <si>
    <t>収入未済額</t>
  </si>
  <si>
    <t>市税計</t>
  </si>
  <si>
    <t>現年度分</t>
  </si>
  <si>
    <t>個人</t>
  </si>
  <si>
    <t>法人</t>
  </si>
  <si>
    <t>土地・家屋</t>
  </si>
  <si>
    <t>償却資産</t>
  </si>
  <si>
    <t>滞納繰越分</t>
  </si>
  <si>
    <t>普通徴収</t>
  </si>
  <si>
    <t>特別徴収</t>
  </si>
  <si>
    <t>当初予算額（千円）</t>
  </si>
  <si>
    <t>構成比(%)</t>
  </si>
  <si>
    <t>市税総額</t>
  </si>
  <si>
    <t>計</t>
  </si>
  <si>
    <t>その他の税</t>
  </si>
  <si>
    <t>納税義務者数（人）</t>
  </si>
  <si>
    <t>原動機付自転車</t>
  </si>
  <si>
    <t>50㏄以下</t>
  </si>
  <si>
    <t>90㏄以下</t>
  </si>
  <si>
    <t>125㏄以下</t>
  </si>
  <si>
    <t>ミニカー</t>
  </si>
  <si>
    <t>軽自動車</t>
  </si>
  <si>
    <t>二輪車</t>
  </si>
  <si>
    <t>三輪車</t>
  </si>
  <si>
    <t>四輪乗用</t>
  </si>
  <si>
    <t>営業用</t>
  </si>
  <si>
    <t>自家用</t>
  </si>
  <si>
    <t>四輪貨物</t>
  </si>
  <si>
    <t>小型特殊自動車</t>
  </si>
  <si>
    <t>農耕作業用</t>
  </si>
  <si>
    <t>その他</t>
  </si>
  <si>
    <t>二輪の小型自動車</t>
  </si>
  <si>
    <t>収入</t>
  </si>
  <si>
    <t>支出</t>
  </si>
  <si>
    <t>資料：資産税課</t>
    <rPh sb="0" eb="2">
      <t>シリョウ</t>
    </rPh>
    <rPh sb="3" eb="6">
      <t>シサンゼイ</t>
    </rPh>
    <rPh sb="6" eb="7">
      <t>カ</t>
    </rPh>
    <phoneticPr fontId="4"/>
  </si>
  <si>
    <t>交付金</t>
  </si>
  <si>
    <t>後期高齢者医療事業特別会計</t>
  </si>
  <si>
    <t>資料：収納課</t>
    <rPh sb="0" eb="2">
      <t>シリョウ</t>
    </rPh>
    <rPh sb="3" eb="5">
      <t>シュウノウ</t>
    </rPh>
    <rPh sb="5" eb="6">
      <t>カ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</si>
  <si>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14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</si>
  <si>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14"/>
  </si>
  <si>
    <t>地方特例交付金</t>
    <rPh sb="6" eb="7">
      <t>キン</t>
    </rPh>
    <phoneticPr fontId="4"/>
  </si>
  <si>
    <t>貸付金元金収入</t>
    <rPh sb="4" eb="5">
      <t>キン</t>
    </rPh>
    <phoneticPr fontId="4"/>
  </si>
  <si>
    <t>土木管理費</t>
    <rPh sb="4" eb="5">
      <t>ヒ</t>
    </rPh>
    <phoneticPr fontId="4"/>
  </si>
  <si>
    <t>-</t>
    <phoneticPr fontId="4"/>
  </si>
  <si>
    <t>収益的収入及び支出</t>
    <phoneticPr fontId="14"/>
  </si>
  <si>
    <t>資本的収入及び支出</t>
    <phoneticPr fontId="14"/>
  </si>
  <si>
    <t>年</t>
    <rPh sb="0" eb="1">
      <t>ネン</t>
    </rPh>
    <phoneticPr fontId="2"/>
  </si>
  <si>
    <t>度</t>
    <rPh sb="0" eb="1">
      <t>ド</t>
    </rPh>
    <phoneticPr fontId="2"/>
  </si>
  <si>
    <t>特別会計繰入金</t>
    <rPh sb="0" eb="2">
      <t>トクベツ</t>
    </rPh>
    <rPh sb="2" eb="4">
      <t>カイケイ</t>
    </rPh>
    <rPh sb="4" eb="5">
      <t>ク</t>
    </rPh>
    <rPh sb="5" eb="6">
      <t>イ</t>
    </rPh>
    <rPh sb="6" eb="7">
      <t>キン</t>
    </rPh>
    <phoneticPr fontId="4"/>
  </si>
  <si>
    <t>滞納
繰越分</t>
    <phoneticPr fontId="4"/>
  </si>
  <si>
    <t>市たばこ
税</t>
    <phoneticPr fontId="4"/>
  </si>
  <si>
    <t>資料：収納課</t>
  </si>
  <si>
    <t>地方揮発油譲与税</t>
    <phoneticPr fontId="4"/>
  </si>
  <si>
    <t>-</t>
  </si>
  <si>
    <t>決定価格
（千円）</t>
    <rPh sb="6" eb="7">
      <t>セン</t>
    </rPh>
    <phoneticPr fontId="4"/>
  </si>
  <si>
    <t>令</t>
    <rPh sb="0" eb="1">
      <t>レイ</t>
    </rPh>
    <phoneticPr fontId="4"/>
  </si>
  <si>
    <t>和</t>
    <rPh sb="0" eb="1">
      <t>ワ</t>
    </rPh>
    <phoneticPr fontId="4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</si>
  <si>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</si>
  <si>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</si>
  <si>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</si>
  <si>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交付金</t>
    <phoneticPr fontId="4"/>
  </si>
  <si>
    <t>軽自動車税</t>
    <rPh sb="0" eb="4">
      <t>ケイジドウシャ</t>
    </rPh>
    <phoneticPr fontId="4"/>
  </si>
  <si>
    <t>環境性能割</t>
    <rPh sb="0" eb="2">
      <t>カンキョウ</t>
    </rPh>
    <rPh sb="2" eb="4">
      <t>セイノウ</t>
    </rPh>
    <rPh sb="4" eb="5">
      <t>ワリ</t>
    </rPh>
    <phoneticPr fontId="4"/>
  </si>
  <si>
    <t>種別割</t>
    <rPh sb="0" eb="2">
      <t>シュベツ</t>
    </rPh>
    <rPh sb="2" eb="3">
      <t>ワリ</t>
    </rPh>
    <phoneticPr fontId="4"/>
  </si>
  <si>
    <t>軽自動車税</t>
    <rPh sb="0" eb="4">
      <t>ケイジドウシャ</t>
    </rPh>
    <rPh sb="4" eb="5">
      <t>ゼイ</t>
    </rPh>
    <phoneticPr fontId="4"/>
  </si>
  <si>
    <t>資料：収納課</t>
    <phoneticPr fontId="4"/>
  </si>
  <si>
    <t>ゴルフ場利用税交付金</t>
    <phoneticPr fontId="4"/>
  </si>
  <si>
    <t>台数（台)</t>
    <rPh sb="0" eb="1">
      <t>ダイ</t>
    </rPh>
    <rPh sb="1" eb="2">
      <t>スウ</t>
    </rPh>
    <rPh sb="3" eb="4">
      <t>ダイ</t>
    </rPh>
    <phoneticPr fontId="4"/>
  </si>
  <si>
    <t>（各年４月１日現在）</t>
  </si>
  <si>
    <t>（注）　法定免税点とは、法律により定められた課税の最低限度額です。法定免税点未満の評価の土地建物については</t>
    <rPh sb="1" eb="2">
      <t>チュウ</t>
    </rPh>
    <rPh sb="4" eb="6">
      <t>ホウテイ</t>
    </rPh>
    <rPh sb="6" eb="9">
      <t>メンゼイテン</t>
    </rPh>
    <rPh sb="12" eb="14">
      <t>ホウリツ</t>
    </rPh>
    <rPh sb="17" eb="18">
      <t>サダ</t>
    </rPh>
    <rPh sb="22" eb="24">
      <t>カゼイ</t>
    </rPh>
    <rPh sb="25" eb="27">
      <t>サイテイ</t>
    </rPh>
    <rPh sb="27" eb="30">
      <t>ゲンドガク</t>
    </rPh>
    <rPh sb="33" eb="35">
      <t>ホウテイ</t>
    </rPh>
    <rPh sb="35" eb="37">
      <t>メンゼイ</t>
    </rPh>
    <rPh sb="37" eb="38">
      <t>テン</t>
    </rPh>
    <rPh sb="38" eb="40">
      <t>ミマン</t>
    </rPh>
    <rPh sb="41" eb="43">
      <t>ヒョウカ</t>
    </rPh>
    <rPh sb="44" eb="46">
      <t>トチ</t>
    </rPh>
    <rPh sb="46" eb="48">
      <t>タテモノ</t>
    </rPh>
    <phoneticPr fontId="4"/>
  </si>
  <si>
    <t>　　　　課税が免除されます。</t>
    <rPh sb="4" eb="6">
      <t>カゼイ</t>
    </rPh>
    <rPh sb="7" eb="9">
      <t>メンジョ</t>
    </rPh>
    <phoneticPr fontId="4"/>
  </si>
  <si>
    <t>木造</t>
    <rPh sb="0" eb="2">
      <t>モクゾウ</t>
    </rPh>
    <phoneticPr fontId="14"/>
  </si>
  <si>
    <t>木造以外</t>
    <rPh sb="0" eb="2">
      <t>モクゾウ</t>
    </rPh>
    <rPh sb="2" eb="4">
      <t>イガイ</t>
    </rPh>
    <phoneticPr fontId="14"/>
  </si>
  <si>
    <t>計</t>
    <rPh sb="0" eb="1">
      <t>ケイ</t>
    </rPh>
    <phoneticPr fontId="14"/>
  </si>
  <si>
    <t>非課税家屋</t>
    <rPh sb="0" eb="3">
      <t>ヒカゼイ</t>
    </rPh>
    <rPh sb="3" eb="5">
      <t>カオク</t>
    </rPh>
    <phoneticPr fontId="14"/>
  </si>
  <si>
    <t>総　数</t>
    <rPh sb="0" eb="1">
      <t>ソウ</t>
    </rPh>
    <rPh sb="2" eb="3">
      <t>カズ</t>
    </rPh>
    <phoneticPr fontId="14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</si>
  <si>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14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</si>
  <si>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4"/>
  </si>
  <si>
    <t xml:space="preserve">     （単位:　円）</t>
    <phoneticPr fontId="4"/>
  </si>
  <si>
    <t>（単位:　円）</t>
    <phoneticPr fontId="4"/>
  </si>
  <si>
    <t>令和２年度</t>
    <rPh sb="0" eb="1">
      <t>レイ</t>
    </rPh>
    <rPh sb="1" eb="2">
      <t>ワ</t>
    </rPh>
    <rPh sb="3" eb="5">
      <t>ネンド</t>
    </rPh>
    <phoneticPr fontId="4"/>
  </si>
  <si>
    <t>令和３年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</si>
  <si>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4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</si>
  <si>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</si>
  <si>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区分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</si>
  <si>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</si>
  <si>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－</t>
  </si>
  <si>
    <t>交付金</t>
    <phoneticPr fontId="4"/>
  </si>
  <si>
    <t>滞納
繰越分</t>
    <phoneticPr fontId="4"/>
  </si>
  <si>
    <t>特別土地
保有税</t>
    <phoneticPr fontId="4"/>
  </si>
  <si>
    <t>都市
計画税</t>
    <phoneticPr fontId="4"/>
  </si>
  <si>
    <t>滞納
繰越分</t>
    <phoneticPr fontId="4"/>
  </si>
  <si>
    <t>令和３年度</t>
    <rPh sb="0" eb="1">
      <t>レイ</t>
    </rPh>
    <rPh sb="1" eb="2">
      <t>ワ</t>
    </rPh>
    <rPh sb="3" eb="5">
      <t>ネンド</t>
    </rPh>
    <phoneticPr fontId="8"/>
  </si>
  <si>
    <t>令和３年度</t>
    <rPh sb="0" eb="1">
      <t>レイ</t>
    </rPh>
    <rPh sb="1" eb="2">
      <t>ワ</t>
    </rPh>
    <rPh sb="3" eb="5">
      <t>ネンド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</si>
  <si>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</si>
  <si>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令和４年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</si>
  <si>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4"/>
  </si>
  <si>
    <t>新型コロナウイルス感染症対策地方税減収補塡特別交付金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4"/>
  </si>
  <si>
    <t>令和４年度</t>
    <rPh sb="0" eb="2">
      <t>レイワ</t>
    </rPh>
    <rPh sb="3" eb="5">
      <t>ネンド</t>
    </rPh>
    <phoneticPr fontId="8"/>
  </si>
  <si>
    <t>令和４年度</t>
    <rPh sb="0" eb="2">
      <t>レイワ</t>
    </rPh>
    <rPh sb="3" eb="5">
      <t>ネンド</t>
    </rPh>
    <phoneticPr fontId="4"/>
  </si>
  <si>
    <t>　</t>
    <phoneticPr fontId="4"/>
  </si>
  <si>
    <t>　 (単位: 円)</t>
    <phoneticPr fontId="14"/>
  </si>
  <si>
    <t>　　</t>
    <phoneticPr fontId="4"/>
  </si>
  <si>
    <t xml:space="preserve"> (単位: 円)</t>
    <phoneticPr fontId="14"/>
  </si>
  <si>
    <t>令和４年度</t>
    <rPh sb="0" eb="2">
      <t>レイワ</t>
    </rPh>
    <rPh sb="3" eb="5">
      <t>ネンド</t>
    </rPh>
    <rPh sb="4" eb="5">
      <t>ド</t>
    </rPh>
    <phoneticPr fontId="4"/>
  </si>
  <si>
    <t>令和５年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</si>
  <si>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4"/>
  </si>
  <si>
    <t>１７７　一般会計歳入予算及び決算</t>
    <phoneticPr fontId="5"/>
  </si>
  <si>
    <t>１７８　一般会計歳出予算及び決算</t>
    <rPh sb="9" eb="10">
      <t>デ</t>
    </rPh>
    <phoneticPr fontId="5"/>
  </si>
  <si>
    <t>１７９　令和４年度　茅ヶ崎市一般会計・特別会計決算総括表</t>
    <rPh sb="4" eb="6">
      <t>レイワ</t>
    </rPh>
    <rPh sb="7" eb="9">
      <t>ネンド</t>
    </rPh>
    <rPh sb="8" eb="9">
      <t>ド</t>
    </rPh>
    <phoneticPr fontId="4"/>
  </si>
  <si>
    <t>１８０　令和４年度　茅ヶ崎市公営企業会計決算総括表</t>
    <rPh sb="4" eb="6">
      <t>レイワ</t>
    </rPh>
    <rPh sb="7" eb="9">
      <t>ネンド</t>
    </rPh>
    <rPh sb="8" eb="9">
      <t>ド</t>
    </rPh>
    <rPh sb="13" eb="14">
      <t>シ</t>
    </rPh>
    <rPh sb="14" eb="16">
      <t>コウエイ</t>
    </rPh>
    <rPh sb="16" eb="18">
      <t>キギョウ</t>
    </rPh>
    <rPh sb="18" eb="20">
      <t>カイケイ</t>
    </rPh>
    <rPh sb="20" eb="22">
      <t>ケッサン</t>
    </rPh>
    <rPh sb="22" eb="25">
      <t>ソウカツヒョウ</t>
    </rPh>
    <phoneticPr fontId="4"/>
  </si>
  <si>
    <t>１８１　令和４年度　市税決算状況</t>
    <rPh sb="4" eb="6">
      <t>レイワ</t>
    </rPh>
    <rPh sb="7" eb="9">
      <t>ネンド</t>
    </rPh>
    <rPh sb="8" eb="9">
      <t>ガンネン</t>
    </rPh>
    <rPh sb="10" eb="12">
      <t>シゼイ</t>
    </rPh>
    <rPh sb="12" eb="14">
      <t>ケッサン</t>
    </rPh>
    <rPh sb="14" eb="16">
      <t>ジョウキョウ</t>
    </rPh>
    <phoneticPr fontId="4"/>
  </si>
  <si>
    <t>１８２　市民税（現年課税分）の推移</t>
    <rPh sb="4" eb="7">
      <t>シミンゼイ</t>
    </rPh>
    <rPh sb="8" eb="10">
      <t>ゲンネン</t>
    </rPh>
    <rPh sb="10" eb="13">
      <t>カゼイブン</t>
    </rPh>
    <rPh sb="15" eb="17">
      <t>スイイ</t>
    </rPh>
    <phoneticPr fontId="4"/>
  </si>
  <si>
    <t>１８３　固定資産税・都市計画税（現年課税分）の推移</t>
    <rPh sb="4" eb="6">
      <t>コテイ</t>
    </rPh>
    <rPh sb="6" eb="9">
      <t>シサンゼイ</t>
    </rPh>
    <rPh sb="10" eb="12">
      <t>トシ</t>
    </rPh>
    <rPh sb="12" eb="14">
      <t>ケイカク</t>
    </rPh>
    <rPh sb="14" eb="15">
      <t>ゼイ</t>
    </rPh>
    <rPh sb="16" eb="18">
      <t>ゲンネン</t>
    </rPh>
    <rPh sb="18" eb="21">
      <t>カゼイブン</t>
    </rPh>
    <rPh sb="23" eb="25">
      <t>スイイ</t>
    </rPh>
    <phoneticPr fontId="4"/>
  </si>
  <si>
    <t>１８４　市税負担の状況</t>
    <rPh sb="4" eb="6">
      <t>シゼイ</t>
    </rPh>
    <rPh sb="6" eb="8">
      <t>フタン</t>
    </rPh>
    <rPh sb="9" eb="11">
      <t>ジョウキョウ</t>
    </rPh>
    <phoneticPr fontId="4"/>
  </si>
  <si>
    <t>１８５　軽自動車税（種別割）（現年課税分）の推移</t>
    <rPh sb="4" eb="5">
      <t>ケイ</t>
    </rPh>
    <rPh sb="5" eb="8">
      <t>ジドウシャ</t>
    </rPh>
    <rPh sb="8" eb="9">
      <t>ゼイ</t>
    </rPh>
    <rPh sb="10" eb="12">
      <t>シュベツ</t>
    </rPh>
    <rPh sb="12" eb="13">
      <t>ワリ</t>
    </rPh>
    <rPh sb="15" eb="16">
      <t>ゲン</t>
    </rPh>
    <rPh sb="16" eb="17">
      <t>ネン</t>
    </rPh>
    <rPh sb="17" eb="19">
      <t>カゼイ</t>
    </rPh>
    <rPh sb="19" eb="20">
      <t>ブン</t>
    </rPh>
    <rPh sb="22" eb="24">
      <t>スイイ</t>
    </rPh>
    <phoneticPr fontId="4"/>
  </si>
  <si>
    <t>１８６　課税家屋の概況</t>
    <rPh sb="4" eb="6">
      <t>カゼイ</t>
    </rPh>
    <rPh sb="6" eb="8">
      <t>カオク</t>
    </rPh>
    <rPh sb="9" eb="11">
      <t>ガイキョウ</t>
    </rPh>
    <phoneticPr fontId="4"/>
  </si>
  <si>
    <t>資料：下水道河川総務課、市立病院病院経営企画課</t>
    <rPh sb="0" eb="2">
      <t>シリョウ</t>
    </rPh>
    <rPh sb="3" eb="6">
      <t>ゲスイドウ</t>
    </rPh>
    <rPh sb="6" eb="8">
      <t>カセン</t>
    </rPh>
    <rPh sb="8" eb="11">
      <t>ソウムカ</t>
    </rPh>
    <rPh sb="12" eb="14">
      <t>シリツ</t>
    </rPh>
    <rPh sb="14" eb="16">
      <t>ビョウイン</t>
    </rPh>
    <rPh sb="16" eb="18">
      <t>ビョウイン</t>
    </rPh>
    <rPh sb="18" eb="20">
      <t>ケイエイ</t>
    </rPh>
    <rPh sb="20" eb="22">
      <t>キカク</t>
    </rPh>
    <rPh sb="22" eb="2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</si>
</sst>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0_ "/>
    <numFmt numFmtId="178" formatCode="#,##0_);[Red]\(#,##0\)"/>
    <numFmt numFmtId="179" formatCode="#,##0.0_ "/>
    <numFmt numFmtId="180" formatCode="0_);[Red]\(0\)"/>
    <numFmt numFmtId="181" formatCode="0.0_);[Red]\(0.0\)"/>
    <numFmt numFmtId="182" formatCode="#,##0.000_);[Red]\(#,##0.000\)"/>
    <numFmt numFmtId="183" formatCode="_ * #,##0_ ;_ * \-#,##0_ ;_ * &quot;-&quot;??_ ;_ @_ "/>
  </numFmts>
  <fonts count="3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double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5" fillId="0" borderId="0">
      <alignment vertical="center"/>
    </xf>
    <xf numFmtId="0" fontId="3" fillId="0" borderId="0"/>
    <xf numFmtId="0" fontId="3" fillId="0" borderId="0"/>
  </cellStyleXfs>
  <cellXfs count="469">
    <xf numFmtId="0" fontId="0" fillId="0" borderId="0" xfId="0"/>
    <xf numFmtId="0" fontId="15" fillId="0" borderId="0" xfId="5">
      <alignment vertical="center"/>
    </xf>
    <xf numFmtId="0" fontId="15" fillId="2" borderId="0" xfId="5" applyFill="1">
      <alignment vertical="center"/>
    </xf>
    <xf numFmtId="0" fontId="15" fillId="0" borderId="1" xfId="5" applyBorder="1">
      <alignment vertical="center"/>
    </xf>
    <xf numFmtId="0" fontId="15" fillId="2" borderId="1" xfId="5" applyFill="1" applyBorder="1">
      <alignment vertical="center"/>
    </xf>
    <xf numFmtId="0" fontId="15" fillId="0" borderId="0" xfId="5" applyBorder="1">
      <alignment vertical="center"/>
    </xf>
    <xf numFmtId="0" fontId="15" fillId="2" borderId="0" xfId="5" applyFill="1" applyBorder="1">
      <alignment vertical="center"/>
    </xf>
    <xf numFmtId="0" fontId="15" fillId="0" borderId="2" xfId="5" applyBorder="1">
      <alignment vertical="center"/>
    </xf>
    <xf numFmtId="0" fontId="15" fillId="2" borderId="2" xfId="5" applyFill="1" applyBorder="1">
      <alignment vertical="center"/>
    </xf>
    <xf numFmtId="0" fontId="6" fillId="0" borderId="0" xfId="6" applyFont="1" applyFill="1" applyBorder="1"/>
    <xf numFmtId="178" fontId="6" fillId="0" borderId="0" xfId="6" applyNumberFormat="1" applyFont="1" applyFill="1" applyBorder="1"/>
    <xf numFmtId="0" fontId="6" fillId="0" borderId="0" xfId="6" applyFont="1" applyFill="1"/>
    <xf numFmtId="0" fontId="3" fillId="0" borderId="0" xfId="7" applyFont="1" applyFill="1" applyBorder="1"/>
    <xf numFmtId="0" fontId="3" fillId="0" borderId="0" xfId="7" applyFont="1" applyFill="1"/>
    <xf numFmtId="0" fontId="23" fillId="0" borderId="0" xfId="6" applyFont="1" applyFill="1" applyAlignment="1">
      <alignment vertical="center"/>
    </xf>
    <xf numFmtId="0" fontId="24" fillId="0" borderId="0" xfId="4" applyFont="1" applyFill="1" applyAlignment="1">
      <alignment vertical="center"/>
    </xf>
    <xf numFmtId="0" fontId="25" fillId="0" borderId="0" xfId="6" applyFont="1" applyFill="1"/>
    <xf numFmtId="0" fontId="7" fillId="0" borderId="0" xfId="6" applyFont="1" applyFill="1"/>
    <xf numFmtId="177" fontId="7" fillId="0" borderId="0" xfId="6" applyNumberFormat="1" applyFont="1" applyFill="1"/>
    <xf numFmtId="0" fontId="12" fillId="0" borderId="0" xfId="6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8" fillId="0" borderId="0" xfId="6" applyFont="1" applyFill="1"/>
    <xf numFmtId="0" fontId="26" fillId="0" borderId="0" xfId="4" applyFont="1" applyFill="1" applyAlignment="1">
      <alignment horizontal="center" vertical="center"/>
    </xf>
    <xf numFmtId="0" fontId="13" fillId="0" borderId="0" xfId="6" applyFont="1" applyFill="1"/>
    <xf numFmtId="0" fontId="3" fillId="0" borderId="0" xfId="6" applyFont="1" applyFill="1"/>
    <xf numFmtId="0" fontId="23" fillId="0" borderId="0" xfId="7" applyFont="1" applyFill="1" applyAlignment="1">
      <alignment vertical="center"/>
    </xf>
    <xf numFmtId="0" fontId="25" fillId="0" borderId="0" xfId="7" applyFont="1" applyFill="1"/>
    <xf numFmtId="0" fontId="9" fillId="0" borderId="0" xfId="7" applyFont="1" applyFill="1"/>
    <xf numFmtId="0" fontId="27" fillId="0" borderId="0" xfId="7" applyFont="1" applyFill="1"/>
    <xf numFmtId="0" fontId="25" fillId="0" borderId="0" xfId="7" applyFont="1" applyFill="1" applyBorder="1"/>
    <xf numFmtId="0" fontId="12" fillId="0" borderId="0" xfId="7" applyFont="1" applyFill="1" applyAlignment="1">
      <alignment vertical="center"/>
    </xf>
    <xf numFmtId="0" fontId="28" fillId="0" borderId="0" xfId="3" applyFont="1" applyFill="1" applyAlignment="1">
      <alignment vertical="center"/>
    </xf>
    <xf numFmtId="0" fontId="29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1" xfId="3" applyFont="1" applyFill="1" applyBorder="1" applyAlignment="1">
      <alignment horizontal="distributed" vertical="center" wrapText="1"/>
    </xf>
    <xf numFmtId="0" fontId="9" fillId="0" borderId="1" xfId="3" applyFont="1" applyFill="1" applyBorder="1" applyAlignment="1">
      <alignment horizontal="distributed" vertical="center"/>
    </xf>
    <xf numFmtId="0" fontId="7" fillId="0" borderId="1" xfId="3" applyFont="1" applyFill="1" applyBorder="1" applyAlignment="1">
      <alignment vertical="center"/>
    </xf>
    <xf numFmtId="178" fontId="8" fillId="0" borderId="1" xfId="3" applyNumberFormat="1" applyFont="1" applyFill="1" applyBorder="1" applyAlignment="1">
      <alignment vertical="center" shrinkToFit="1"/>
    </xf>
    <xf numFmtId="41" fontId="8" fillId="0" borderId="1" xfId="3" applyNumberFormat="1" applyFont="1" applyFill="1" applyBorder="1" applyAlignment="1">
      <alignment horizontal="right" vertical="center" shrinkToFit="1"/>
    </xf>
    <xf numFmtId="0" fontId="23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9" fillId="0" borderId="0" xfId="6" applyFont="1" applyFill="1"/>
    <xf numFmtId="0" fontId="27" fillId="0" borderId="0" xfId="6" applyFont="1" applyFill="1"/>
    <xf numFmtId="0" fontId="7" fillId="0" borderId="3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distributed" vertical="center"/>
    </xf>
    <xf numFmtId="3" fontId="7" fillId="0" borderId="6" xfId="6" applyNumberFormat="1" applyFont="1" applyFill="1" applyBorder="1" applyAlignment="1">
      <alignment vertical="center"/>
    </xf>
    <xf numFmtId="3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/>
    <xf numFmtId="0" fontId="8" fillId="0" borderId="0" xfId="6" applyFont="1" applyFill="1" applyBorder="1" applyAlignment="1">
      <alignment horizontal="distributed" vertical="center"/>
    </xf>
    <xf numFmtId="0" fontId="8" fillId="0" borderId="5" xfId="6" applyFont="1" applyFill="1" applyBorder="1" applyAlignment="1">
      <alignment horizontal="distributed" vertical="center"/>
    </xf>
    <xf numFmtId="3" fontId="8" fillId="0" borderId="6" xfId="6" applyNumberFormat="1" applyFont="1" applyFill="1" applyBorder="1" applyAlignment="1">
      <alignment vertical="center"/>
    </xf>
    <xf numFmtId="0" fontId="7" fillId="0" borderId="5" xfId="6" applyFont="1" applyFill="1" applyBorder="1" applyAlignment="1">
      <alignment horizontal="distributed" vertical="distributed"/>
    </xf>
    <xf numFmtId="0" fontId="7" fillId="0" borderId="2" xfId="6" applyFont="1" applyFill="1" applyBorder="1"/>
    <xf numFmtId="0" fontId="8" fillId="0" borderId="2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7" fillId="0" borderId="8" xfId="7" applyFont="1" applyFill="1" applyBorder="1" applyAlignment="1">
      <alignment horizontal="center" vertical="center"/>
    </xf>
    <xf numFmtId="176" fontId="8" fillId="0" borderId="0" xfId="7" applyNumberFormat="1" applyFont="1" applyFill="1" applyBorder="1" applyAlignment="1">
      <alignment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distributed" vertical="center" justifyLastLine="1"/>
    </xf>
    <xf numFmtId="0" fontId="7" fillId="0" borderId="13" xfId="6" applyFont="1" applyFill="1" applyBorder="1" applyAlignment="1">
      <alignment horizontal="distributed" vertical="center" justifyLastLine="1"/>
    </xf>
    <xf numFmtId="41" fontId="8" fillId="0" borderId="6" xfId="6" applyNumberFormat="1" applyFont="1" applyFill="1" applyBorder="1" applyAlignment="1">
      <alignment horizontal="right" vertical="center"/>
    </xf>
    <xf numFmtId="0" fontId="8" fillId="0" borderId="0" xfId="6" applyFont="1" applyFill="1" applyBorder="1" applyAlignment="1">
      <alignment horizontal="distributed" vertical="center" shrinkToFit="1"/>
    </xf>
    <xf numFmtId="0" fontId="8" fillId="0" borderId="5" xfId="6" applyFont="1" applyFill="1" applyBorder="1" applyAlignment="1">
      <alignment horizontal="distributed" vertical="center" shrinkToFit="1"/>
    </xf>
    <xf numFmtId="0" fontId="10" fillId="0" borderId="3" xfId="6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176" fontId="7" fillId="0" borderId="14" xfId="6" applyNumberFormat="1" applyFont="1" applyFill="1" applyBorder="1" applyAlignment="1">
      <alignment horizontal="center" vertical="center" shrinkToFit="1"/>
    </xf>
    <xf numFmtId="176" fontId="7" fillId="0" borderId="15" xfId="6" applyNumberFormat="1" applyFont="1" applyFill="1" applyBorder="1" applyAlignment="1">
      <alignment horizontal="center" vertical="center" shrinkToFit="1"/>
    </xf>
    <xf numFmtId="176" fontId="7" fillId="0" borderId="16" xfId="6" applyNumberFormat="1" applyFont="1" applyFill="1" applyBorder="1" applyAlignment="1">
      <alignment horizontal="center" vertical="center" shrinkToFit="1"/>
    </xf>
    <xf numFmtId="0" fontId="8" fillId="0" borderId="0" xfId="7" applyFont="1" applyFill="1"/>
    <xf numFmtId="183" fontId="8" fillId="0" borderId="0" xfId="0" applyNumberFormat="1" applyFont="1" applyFill="1" applyAlignment="1">
      <alignment vertical="center"/>
    </xf>
    <xf numFmtId="178" fontId="8" fillId="0" borderId="6" xfId="2" applyNumberFormat="1" applyFont="1" applyFill="1" applyBorder="1" applyAlignment="1">
      <alignment vertical="center" shrinkToFit="1"/>
    </xf>
    <xf numFmtId="178" fontId="8" fillId="0" borderId="0" xfId="2" applyNumberFormat="1" applyFont="1" applyFill="1" applyBorder="1" applyAlignment="1">
      <alignment vertical="center" shrinkToFit="1"/>
    </xf>
    <xf numFmtId="41" fontId="8" fillId="0" borderId="0" xfId="2" applyNumberFormat="1" applyFont="1" applyFill="1" applyBorder="1" applyAlignment="1">
      <alignment vertical="center" shrinkToFit="1"/>
    </xf>
    <xf numFmtId="178" fontId="8" fillId="0" borderId="16" xfId="2" applyNumberFormat="1" applyFont="1" applyFill="1" applyBorder="1" applyAlignment="1">
      <alignment vertical="center" shrinkToFit="1"/>
    </xf>
    <xf numFmtId="178" fontId="8" fillId="0" borderId="2" xfId="2" applyNumberFormat="1" applyFont="1" applyFill="1" applyBorder="1" applyAlignment="1">
      <alignment vertical="center" shrinkToFit="1"/>
    </xf>
    <xf numFmtId="3" fontId="8" fillId="0" borderId="16" xfId="6" applyNumberFormat="1" applyFont="1" applyFill="1" applyBorder="1" applyAlignment="1">
      <alignment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vertical="center"/>
    </xf>
    <xf numFmtId="178" fontId="8" fillId="0" borderId="14" xfId="2" applyNumberFormat="1" applyFont="1" applyFill="1" applyBorder="1" applyAlignment="1">
      <alignment vertical="center" shrinkToFit="1"/>
    </xf>
    <xf numFmtId="178" fontId="8" fillId="0" borderId="19" xfId="2" applyNumberFormat="1" applyFont="1" applyFill="1" applyBorder="1" applyAlignment="1">
      <alignment vertical="center" shrinkToFit="1"/>
    </xf>
    <xf numFmtId="41" fontId="8" fillId="0" borderId="19" xfId="2" applyNumberFormat="1" applyFont="1" applyFill="1" applyBorder="1" applyAlignment="1">
      <alignment vertical="center" shrinkToFit="1"/>
    </xf>
    <xf numFmtId="183" fontId="8" fillId="0" borderId="19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78" fontId="8" fillId="0" borderId="15" xfId="2" applyNumberFormat="1" applyFont="1" applyFill="1" applyBorder="1" applyAlignment="1">
      <alignment vertical="center" shrinkToFit="1"/>
    </xf>
    <xf numFmtId="178" fontId="8" fillId="0" borderId="13" xfId="2" applyNumberFormat="1" applyFont="1" applyFill="1" applyBorder="1" applyAlignment="1">
      <alignment vertical="center" shrinkToFit="1"/>
    </xf>
    <xf numFmtId="41" fontId="8" fillId="0" borderId="13" xfId="2" applyNumberFormat="1" applyFont="1" applyFill="1" applyBorder="1" applyAlignment="1">
      <alignment vertical="center" shrinkToFit="1"/>
    </xf>
    <xf numFmtId="183" fontId="8" fillId="0" borderId="13" xfId="0" applyNumberFormat="1" applyFont="1" applyFill="1" applyBorder="1" applyAlignment="1">
      <alignment vertical="center"/>
    </xf>
    <xf numFmtId="41" fontId="8" fillId="0" borderId="22" xfId="2" applyNumberFormat="1" applyFont="1" applyFill="1" applyBorder="1" applyAlignment="1">
      <alignment horizontal="right" vertical="center" shrinkToFit="1"/>
    </xf>
    <xf numFmtId="182" fontId="8" fillId="0" borderId="22" xfId="2" applyNumberFormat="1" applyFont="1" applyFill="1" applyBorder="1" applyAlignment="1">
      <alignment horizontal="right" vertical="center" shrinkToFit="1"/>
    </xf>
    <xf numFmtId="0" fontId="3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0" fontId="8" fillId="0" borderId="0" xfId="6" applyFont="1" applyFill="1" applyBorder="1" applyAlignment="1">
      <alignment horizontal="right"/>
    </xf>
    <xf numFmtId="0" fontId="20" fillId="0" borderId="0" xfId="4" applyFont="1" applyFill="1" applyAlignment="1">
      <alignment vertical="center"/>
    </xf>
    <xf numFmtId="0" fontId="7" fillId="0" borderId="12" xfId="7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/>
    </xf>
    <xf numFmtId="0" fontId="10" fillId="0" borderId="0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10" fillId="0" borderId="7" xfId="7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41" fontId="17" fillId="0" borderId="6" xfId="6" applyNumberFormat="1" applyFont="1" applyFill="1" applyBorder="1" applyAlignment="1">
      <alignment horizontal="right" vertical="center"/>
    </xf>
    <xf numFmtId="3" fontId="17" fillId="0" borderId="6" xfId="6" applyNumberFormat="1" applyFont="1" applyFill="1" applyBorder="1" applyAlignment="1">
      <alignment vertical="center"/>
    </xf>
    <xf numFmtId="3" fontId="17" fillId="0" borderId="14" xfId="6" applyNumberFormat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41" fontId="17" fillId="0" borderId="16" xfId="6" applyNumberFormat="1" applyFont="1" applyFill="1" applyBorder="1" applyAlignment="1">
      <alignment horizontal="right" vertical="center"/>
    </xf>
    <xf numFmtId="3" fontId="17" fillId="0" borderId="0" xfId="6" applyNumberFormat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 vertical="center"/>
    </xf>
    <xf numFmtId="3" fontId="17" fillId="0" borderId="16" xfId="6" applyNumberFormat="1" applyFont="1" applyFill="1" applyBorder="1" applyAlignment="1">
      <alignment vertical="center"/>
    </xf>
    <xf numFmtId="0" fontId="17" fillId="0" borderId="2" xfId="6" applyNumberFormat="1" applyFont="1" applyFill="1" applyBorder="1" applyAlignment="1">
      <alignment horizontal="right" vertical="center"/>
    </xf>
    <xf numFmtId="0" fontId="8" fillId="0" borderId="0" xfId="6" applyFont="1" applyFill="1" applyBorder="1" applyAlignment="1">
      <alignment horizontal="distributed" vertical="center" wrapText="1"/>
    </xf>
    <xf numFmtId="0" fontId="10" fillId="0" borderId="4" xfId="6" applyFont="1" applyFill="1" applyBorder="1" applyAlignment="1">
      <alignment horizontal="center" vertical="center"/>
    </xf>
    <xf numFmtId="41" fontId="8" fillId="0" borderId="26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/>
    </xf>
    <xf numFmtId="3" fontId="17" fillId="0" borderId="19" xfId="6" applyNumberFormat="1" applyFont="1" applyFill="1" applyBorder="1" applyAlignment="1">
      <alignment vertical="center"/>
    </xf>
    <xf numFmtId="0" fontId="10" fillId="0" borderId="23" xfId="7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right"/>
    </xf>
    <xf numFmtId="0" fontId="7" fillId="0" borderId="2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0" fontId="7" fillId="0" borderId="5" xfId="6" applyFont="1" applyFill="1" applyBorder="1" applyAlignment="1">
      <alignment horizontal="distributed" vertical="center"/>
    </xf>
    <xf numFmtId="0" fontId="8" fillId="0" borderId="0" xfId="6" applyFont="1" applyFill="1" applyAlignment="1">
      <alignment horizontal="right"/>
    </xf>
    <xf numFmtId="0" fontId="7" fillId="0" borderId="8" xfId="6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distributed" vertical="center"/>
    </xf>
    <xf numFmtId="0" fontId="18" fillId="0" borderId="0" xfId="7" applyFont="1" applyFill="1" applyBorder="1" applyAlignment="1">
      <alignment horizontal="distributed" vertical="center"/>
    </xf>
    <xf numFmtId="0" fontId="7" fillId="0" borderId="3" xfId="7" applyFont="1" applyFill="1" applyBorder="1" applyAlignment="1">
      <alignment horizontal="center" vertical="center"/>
    </xf>
    <xf numFmtId="3" fontId="16" fillId="0" borderId="6" xfId="6" applyNumberFormat="1" applyFont="1" applyFill="1" applyBorder="1" applyAlignment="1">
      <alignment vertical="center"/>
    </xf>
    <xf numFmtId="3" fontId="16" fillId="0" borderId="14" xfId="6" applyNumberFormat="1" applyFont="1" applyFill="1" applyBorder="1" applyAlignment="1">
      <alignment vertical="center"/>
    </xf>
    <xf numFmtId="3" fontId="3" fillId="0" borderId="0" xfId="6" applyNumberFormat="1" applyFont="1" applyFill="1"/>
    <xf numFmtId="3" fontId="31" fillId="0" borderId="6" xfId="6" applyNumberFormat="1" applyFont="1" applyFill="1" applyBorder="1" applyAlignment="1">
      <alignment vertical="center"/>
    </xf>
    <xf numFmtId="38" fontId="31" fillId="0" borderId="6" xfId="1" applyFont="1" applyFill="1" applyBorder="1" applyAlignment="1">
      <alignment vertical="center"/>
    </xf>
    <xf numFmtId="41" fontId="31" fillId="0" borderId="0" xfId="6" applyNumberFormat="1" applyFont="1" applyFill="1" applyBorder="1" applyAlignment="1">
      <alignment vertical="center"/>
    </xf>
    <xf numFmtId="41" fontId="31" fillId="0" borderId="6" xfId="6" applyNumberFormat="1" applyFont="1" applyFill="1" applyBorder="1" applyAlignment="1">
      <alignment vertical="center"/>
    </xf>
    <xf numFmtId="3" fontId="31" fillId="0" borderId="16" xfId="6" applyNumberFormat="1" applyFont="1" applyFill="1" applyBorder="1" applyAlignment="1">
      <alignment vertical="center"/>
    </xf>
    <xf numFmtId="41" fontId="16" fillId="0" borderId="6" xfId="6" applyNumberFormat="1" applyFont="1" applyFill="1" applyBorder="1" applyAlignment="1">
      <alignment horizontal="right" vertical="center"/>
    </xf>
    <xf numFmtId="41" fontId="31" fillId="0" borderId="6" xfId="6" applyNumberFormat="1" applyFont="1" applyFill="1" applyBorder="1" applyAlignment="1">
      <alignment horizontal="right" vertical="center"/>
    </xf>
    <xf numFmtId="41" fontId="16" fillId="0" borderId="16" xfId="6" applyNumberFormat="1" applyFont="1" applyFill="1" applyBorder="1" applyAlignment="1">
      <alignment horizontal="right" vertical="center"/>
    </xf>
    <xf numFmtId="3" fontId="16" fillId="0" borderId="0" xfId="6" applyNumberFormat="1" applyFont="1" applyFill="1" applyBorder="1" applyAlignment="1">
      <alignment vertical="center"/>
    </xf>
    <xf numFmtId="3" fontId="10" fillId="0" borderId="6" xfId="6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3" fontId="16" fillId="0" borderId="16" xfId="6" applyNumberFormat="1" applyFont="1" applyFill="1" applyBorder="1" applyAlignment="1">
      <alignment vertical="center"/>
    </xf>
    <xf numFmtId="0" fontId="16" fillId="0" borderId="2" xfId="6" applyNumberFormat="1" applyFont="1" applyFill="1" applyBorder="1" applyAlignment="1">
      <alignment horizontal="right" vertical="center"/>
    </xf>
    <xf numFmtId="0" fontId="1" fillId="0" borderId="0" xfId="6" applyFont="1" applyFill="1"/>
    <xf numFmtId="176" fontId="19" fillId="0" borderId="6" xfId="7" applyNumberFormat="1" applyFont="1" applyFill="1" applyBorder="1" applyAlignment="1">
      <alignment vertical="center"/>
    </xf>
    <xf numFmtId="176" fontId="19" fillId="0" borderId="0" xfId="7" applyNumberFormat="1" applyFont="1" applyFill="1" applyBorder="1" applyAlignment="1">
      <alignment vertical="center"/>
    </xf>
    <xf numFmtId="41" fontId="19" fillId="0" borderId="0" xfId="7" applyNumberFormat="1" applyFont="1" applyFill="1" applyBorder="1" applyAlignment="1">
      <alignment vertical="center"/>
    </xf>
    <xf numFmtId="176" fontId="19" fillId="0" borderId="19" xfId="7" applyNumberFormat="1" applyFont="1" applyFill="1" applyBorder="1" applyAlignment="1">
      <alignment vertical="center"/>
    </xf>
    <xf numFmtId="41" fontId="19" fillId="0" borderId="0" xfId="7" applyNumberFormat="1" applyFont="1" applyFill="1" applyBorder="1" applyAlignment="1">
      <alignment horizontal="right" vertical="center"/>
    </xf>
    <xf numFmtId="176" fontId="18" fillId="0" borderId="6" xfId="7" applyNumberFormat="1" applyFont="1" applyFill="1" applyBorder="1" applyAlignment="1">
      <alignment vertical="center"/>
    </xf>
    <xf numFmtId="176" fontId="18" fillId="0" borderId="0" xfId="7" applyNumberFormat="1" applyFont="1" applyFill="1" applyBorder="1" applyAlignment="1">
      <alignment vertical="center"/>
    </xf>
    <xf numFmtId="41" fontId="18" fillId="0" borderId="0" xfId="7" applyNumberFormat="1" applyFont="1" applyFill="1" applyBorder="1" applyAlignment="1">
      <alignment horizontal="right" vertical="center"/>
    </xf>
    <xf numFmtId="176" fontId="8" fillId="0" borderId="6" xfId="7" applyNumberFormat="1" applyFont="1" applyFill="1" applyBorder="1" applyAlignment="1">
      <alignment vertical="center"/>
    </xf>
    <xf numFmtId="41" fontId="8" fillId="0" borderId="0" xfId="7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80" fontId="8" fillId="0" borderId="0" xfId="7" applyNumberFormat="1" applyFont="1" applyFill="1" applyBorder="1" applyAlignment="1">
      <alignment horizontal="right" vertical="center"/>
    </xf>
    <xf numFmtId="180" fontId="18" fillId="0" borderId="0" xfId="7" applyNumberFormat="1" applyFont="1" applyFill="1" applyBorder="1" applyAlignment="1">
      <alignment horizontal="right" vertical="center"/>
    </xf>
    <xf numFmtId="180" fontId="18" fillId="0" borderId="6" xfId="7" applyNumberFormat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176" fontId="19" fillId="0" borderId="14" xfId="7" applyNumberFormat="1" applyFont="1" applyFill="1" applyBorder="1" applyAlignment="1">
      <alignment vertical="center"/>
    </xf>
    <xf numFmtId="180" fontId="8" fillId="0" borderId="6" xfId="7" applyNumberFormat="1" applyFont="1" applyFill="1" applyBorder="1" applyAlignment="1">
      <alignment horizontal="right" vertical="center"/>
    </xf>
    <xf numFmtId="176" fontId="18" fillId="0" borderId="16" xfId="7" applyNumberFormat="1" applyFont="1" applyFill="1" applyBorder="1" applyAlignment="1">
      <alignment vertical="center"/>
    </xf>
    <xf numFmtId="176" fontId="18" fillId="0" borderId="2" xfId="7" applyNumberFormat="1" applyFont="1" applyFill="1" applyBorder="1" applyAlignment="1">
      <alignment vertical="center"/>
    </xf>
    <xf numFmtId="41" fontId="8" fillId="0" borderId="6" xfId="7" applyNumberFormat="1" applyFont="1" applyFill="1" applyBorder="1" applyAlignment="1">
      <alignment horizontal="right" vertical="center"/>
    </xf>
    <xf numFmtId="176" fontId="18" fillId="0" borderId="13" xfId="7" applyNumberFormat="1" applyFont="1" applyFill="1" applyBorder="1" applyAlignment="1">
      <alignment vertical="center"/>
    </xf>
    <xf numFmtId="176" fontId="31" fillId="0" borderId="19" xfId="7" applyNumberFormat="1" applyFont="1" applyFill="1" applyBorder="1" applyAlignment="1">
      <alignment vertical="center"/>
    </xf>
    <xf numFmtId="41" fontId="31" fillId="0" borderId="6" xfId="7" applyNumberFormat="1" applyFont="1" applyFill="1" applyBorder="1" applyAlignment="1">
      <alignment horizontal="right" vertical="center"/>
    </xf>
    <xf numFmtId="176" fontId="31" fillId="0" borderId="0" xfId="7" applyNumberFormat="1" applyFont="1" applyFill="1" applyBorder="1" applyAlignment="1">
      <alignment vertical="center"/>
    </xf>
    <xf numFmtId="176" fontId="31" fillId="0" borderId="6" xfId="7" applyNumberFormat="1" applyFont="1" applyFill="1" applyBorder="1" applyAlignment="1">
      <alignment vertical="center"/>
    </xf>
    <xf numFmtId="176" fontId="19" fillId="0" borderId="2" xfId="7" applyNumberFormat="1" applyFont="1" applyFill="1" applyBorder="1" applyAlignment="1">
      <alignment vertical="center"/>
    </xf>
    <xf numFmtId="0" fontId="8" fillId="0" borderId="23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176" fontId="8" fillId="0" borderId="0" xfId="7" applyNumberFormat="1" applyFont="1" applyFill="1" applyBorder="1" applyAlignment="1">
      <alignment horizontal="right" vertical="center"/>
    </xf>
    <xf numFmtId="0" fontId="8" fillId="0" borderId="12" xfId="7" applyFont="1" applyFill="1" applyBorder="1" applyAlignment="1">
      <alignment horizontal="center" vertical="center"/>
    </xf>
    <xf numFmtId="176" fontId="8" fillId="0" borderId="13" xfId="7" applyNumberFormat="1" applyFont="1" applyFill="1" applyBorder="1" applyAlignment="1">
      <alignment vertical="center"/>
    </xf>
    <xf numFmtId="0" fontId="31" fillId="0" borderId="5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41" fontId="31" fillId="0" borderId="0" xfId="7" applyNumberFormat="1" applyFont="1" applyFill="1" applyBorder="1" applyAlignment="1">
      <alignment horizontal="right" vertical="center"/>
    </xf>
    <xf numFmtId="176" fontId="31" fillId="0" borderId="0" xfId="7" applyNumberFormat="1" applyFont="1" applyFill="1" applyBorder="1" applyAlignment="1">
      <alignment horizontal="right" vertical="center"/>
    </xf>
    <xf numFmtId="0" fontId="31" fillId="0" borderId="7" xfId="7" applyFont="1" applyFill="1" applyBorder="1" applyAlignment="1">
      <alignment horizontal="center" vertical="center"/>
    </xf>
    <xf numFmtId="176" fontId="31" fillId="0" borderId="16" xfId="7" applyNumberFormat="1" applyFont="1" applyFill="1" applyBorder="1" applyAlignment="1">
      <alignment vertical="center"/>
    </xf>
    <xf numFmtId="176" fontId="31" fillId="0" borderId="2" xfId="7" applyNumberFormat="1" applyFont="1" applyFill="1" applyBorder="1" applyAlignment="1">
      <alignment vertical="center"/>
    </xf>
    <xf numFmtId="0" fontId="8" fillId="0" borderId="8" xfId="7" applyFont="1" applyFill="1" applyBorder="1" applyAlignment="1">
      <alignment horizontal="center" vertical="center" shrinkToFit="1"/>
    </xf>
    <xf numFmtId="0" fontId="8" fillId="0" borderId="3" xfId="7" applyFont="1" applyFill="1" applyBorder="1" applyAlignment="1">
      <alignment horizontal="center" vertical="center" shrinkToFit="1"/>
    </xf>
    <xf numFmtId="0" fontId="32" fillId="0" borderId="3" xfId="7" applyFont="1" applyFill="1" applyBorder="1" applyAlignment="1">
      <alignment horizontal="center" vertical="center" shrinkToFit="1"/>
    </xf>
    <xf numFmtId="176" fontId="8" fillId="0" borderId="12" xfId="7" applyNumberFormat="1" applyFont="1" applyFill="1" applyBorder="1" applyAlignment="1">
      <alignment vertical="center"/>
    </xf>
    <xf numFmtId="176" fontId="32" fillId="0" borderId="12" xfId="7" applyNumberFormat="1" applyFont="1" applyFill="1" applyBorder="1" applyAlignment="1">
      <alignment vertical="center"/>
    </xf>
    <xf numFmtId="179" fontId="8" fillId="0" borderId="24" xfId="7" applyNumberFormat="1" applyFont="1" applyFill="1" applyBorder="1" applyAlignment="1">
      <alignment vertical="center"/>
    </xf>
    <xf numFmtId="179" fontId="32" fillId="0" borderId="24" xfId="7" applyNumberFormat="1" applyFont="1" applyFill="1" applyBorder="1" applyAlignment="1">
      <alignment vertical="center"/>
    </xf>
    <xf numFmtId="176" fontId="8" fillId="0" borderId="24" xfId="7" applyNumberFormat="1" applyFont="1" applyFill="1" applyBorder="1" applyAlignment="1">
      <alignment vertical="center"/>
    </xf>
    <xf numFmtId="176" fontId="32" fillId="0" borderId="24" xfId="7" applyNumberFormat="1" applyFont="1" applyFill="1" applyBorder="1" applyAlignment="1">
      <alignment vertical="center"/>
    </xf>
    <xf numFmtId="0" fontId="10" fillId="0" borderId="25" xfId="7" applyFont="1" applyFill="1" applyBorder="1" applyAlignment="1">
      <alignment horizontal="center" vertical="center"/>
    </xf>
    <xf numFmtId="176" fontId="8" fillId="0" borderId="5" xfId="7" applyNumberFormat="1" applyFont="1" applyFill="1" applyBorder="1" applyAlignment="1">
      <alignment vertical="center"/>
    </xf>
    <xf numFmtId="176" fontId="32" fillId="0" borderId="5" xfId="7" applyNumberFormat="1" applyFont="1" applyFill="1" applyBorder="1" applyAlignment="1">
      <alignment vertical="center"/>
    </xf>
    <xf numFmtId="179" fontId="8" fillId="0" borderId="5" xfId="7" applyNumberFormat="1" applyFont="1" applyFill="1" applyBorder="1" applyAlignment="1">
      <alignment vertical="center"/>
    </xf>
    <xf numFmtId="179" fontId="32" fillId="0" borderId="5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distributed" vertical="center" justifyLastLine="1"/>
    </xf>
    <xf numFmtId="181" fontId="8" fillId="0" borderId="5" xfId="7" applyNumberFormat="1" applyFont="1" applyFill="1" applyBorder="1" applyAlignment="1">
      <alignment vertical="center"/>
    </xf>
    <xf numFmtId="181" fontId="32" fillId="0" borderId="5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 wrapText="1"/>
    </xf>
    <xf numFmtId="181" fontId="8" fillId="0" borderId="12" xfId="7" applyNumberFormat="1" applyFont="1" applyFill="1" applyBorder="1" applyAlignment="1">
      <alignment vertical="center"/>
    </xf>
    <xf numFmtId="181" fontId="32" fillId="0" borderId="25" xfId="7" applyNumberFormat="1" applyFont="1" applyFill="1" applyBorder="1" applyAlignment="1">
      <alignment vertical="center"/>
    </xf>
    <xf numFmtId="41" fontId="8" fillId="0" borderId="12" xfId="7" applyNumberFormat="1" applyFont="1" applyFill="1" applyBorder="1" applyAlignment="1">
      <alignment horizontal="right" vertical="center"/>
    </xf>
    <xf numFmtId="41" fontId="32" fillId="0" borderId="12" xfId="7" applyNumberFormat="1" applyFont="1" applyFill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/>
    </xf>
    <xf numFmtId="176" fontId="8" fillId="0" borderId="23" xfId="7" applyNumberFormat="1" applyFont="1" applyFill="1" applyBorder="1" applyAlignment="1">
      <alignment vertical="center"/>
    </xf>
    <xf numFmtId="176" fontId="32" fillId="0" borderId="23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/>
    </xf>
    <xf numFmtId="179" fontId="8" fillId="0" borderId="23" xfId="7" applyNumberFormat="1" applyFont="1" applyFill="1" applyBorder="1" applyAlignment="1">
      <alignment vertical="center"/>
    </xf>
    <xf numFmtId="179" fontId="32" fillId="0" borderId="23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 wrapText="1" shrinkToFit="1"/>
    </xf>
    <xf numFmtId="41" fontId="8" fillId="0" borderId="5" xfId="7" applyNumberFormat="1" applyFont="1" applyFill="1" applyBorder="1" applyAlignment="1">
      <alignment horizontal="right" vertical="center"/>
    </xf>
    <xf numFmtId="41" fontId="32" fillId="0" borderId="5" xfId="7" applyNumberFormat="1" applyFont="1" applyFill="1" applyBorder="1" applyAlignment="1">
      <alignment horizontal="right" vertical="center"/>
    </xf>
    <xf numFmtId="0" fontId="8" fillId="0" borderId="9" xfId="7" applyFont="1" applyFill="1" applyBorder="1" applyAlignment="1">
      <alignment horizontal="center" vertical="center" wrapText="1"/>
    </xf>
    <xf numFmtId="176" fontId="8" fillId="0" borderId="5" xfId="7" applyNumberFormat="1" applyFont="1" applyFill="1" applyBorder="1" applyAlignment="1">
      <alignment horizontal="right" vertical="center"/>
    </xf>
    <xf numFmtId="176" fontId="32" fillId="0" borderId="5" xfId="7" applyNumberFormat="1" applyFont="1" applyFill="1" applyBorder="1" applyAlignment="1">
      <alignment horizontal="right" vertical="center"/>
    </xf>
    <xf numFmtId="0" fontId="8" fillId="0" borderId="9" xfId="7" applyFont="1" applyFill="1" applyBorder="1" applyAlignment="1">
      <alignment horizontal="center" vertical="center" wrapText="1" shrinkToFit="1"/>
    </xf>
    <xf numFmtId="0" fontId="8" fillId="0" borderId="10" xfId="7" applyFont="1" applyFill="1" applyBorder="1" applyAlignment="1">
      <alignment horizontal="center" vertical="center" wrapText="1"/>
    </xf>
    <xf numFmtId="176" fontId="8" fillId="0" borderId="7" xfId="7" applyNumberFormat="1" applyFont="1" applyFill="1" applyBorder="1" applyAlignment="1">
      <alignment vertical="center"/>
    </xf>
    <xf numFmtId="176" fontId="32" fillId="0" borderId="7" xfId="7" applyNumberFormat="1" applyFont="1" applyFill="1" applyBorder="1" applyAlignment="1">
      <alignment vertical="center"/>
    </xf>
    <xf numFmtId="181" fontId="8" fillId="0" borderId="7" xfId="7" applyNumberFormat="1" applyFont="1" applyFill="1" applyBorder="1" applyAlignment="1">
      <alignment vertical="center"/>
    </xf>
    <xf numFmtId="181" fontId="32" fillId="0" borderId="7" xfId="7" applyNumberFormat="1" applyFont="1" applyFill="1" applyBorder="1" applyAlignment="1">
      <alignment vertical="center"/>
    </xf>
    <xf numFmtId="41" fontId="8" fillId="0" borderId="7" xfId="7" applyNumberFormat="1" applyFont="1" applyFill="1" applyBorder="1" applyAlignment="1">
      <alignment horizontal="right" vertical="center"/>
    </xf>
    <xf numFmtId="41" fontId="32" fillId="0" borderId="7" xfId="7" applyNumberFormat="1" applyFont="1" applyFill="1" applyBorder="1" applyAlignment="1">
      <alignment horizontal="right" vertical="center"/>
    </xf>
    <xf numFmtId="0" fontId="29" fillId="0" borderId="3" xfId="7" applyFont="1" applyFill="1" applyBorder="1" applyAlignment="1">
      <alignment horizontal="center" vertical="center"/>
    </xf>
    <xf numFmtId="0" fontId="29" fillId="0" borderId="8" xfId="7" applyFont="1" applyFill="1" applyBorder="1" applyAlignment="1">
      <alignment horizontal="center" vertical="center"/>
    </xf>
    <xf numFmtId="178" fontId="7" fillId="0" borderId="8" xfId="7" applyNumberFormat="1" applyFont="1" applyFill="1" applyBorder="1" applyAlignment="1">
      <alignment vertical="center"/>
    </xf>
    <xf numFmtId="178" fontId="7" fillId="0" borderId="4" xfId="7" applyNumberFormat="1" applyFont="1" applyFill="1" applyBorder="1" applyAlignment="1">
      <alignment vertical="center"/>
    </xf>
    <xf numFmtId="178" fontId="29" fillId="0" borderId="8" xfId="7" applyNumberFormat="1" applyFont="1" applyFill="1" applyBorder="1" applyAlignment="1">
      <alignment vertical="center"/>
    </xf>
    <xf numFmtId="178" fontId="29" fillId="0" borderId="4" xfId="7" applyNumberFormat="1" applyFont="1" applyFill="1" applyBorder="1" applyAlignment="1">
      <alignment vertical="center"/>
    </xf>
    <xf numFmtId="178" fontId="7" fillId="0" borderId="6" xfId="7" applyNumberFormat="1" applyFont="1" applyFill="1" applyBorder="1" applyAlignment="1">
      <alignment vertical="center"/>
    </xf>
    <xf numFmtId="178" fontId="7" fillId="0" borderId="0" xfId="7" applyNumberFormat="1" applyFont="1" applyFill="1" applyBorder="1" applyAlignment="1">
      <alignment vertical="center"/>
    </xf>
    <xf numFmtId="178" fontId="29" fillId="0" borderId="6" xfId="7" applyNumberFormat="1" applyFont="1" applyFill="1" applyBorder="1" applyAlignment="1">
      <alignment vertical="center"/>
    </xf>
    <xf numFmtId="178" fontId="29" fillId="0" borderId="0" xfId="7" applyNumberFormat="1" applyFont="1" applyFill="1" applyBorder="1" applyAlignment="1">
      <alignment vertical="center"/>
    </xf>
    <xf numFmtId="178" fontId="7" fillId="0" borderId="15" xfId="7" applyNumberFormat="1" applyFont="1" applyFill="1" applyBorder="1" applyAlignment="1">
      <alignment vertical="center"/>
    </xf>
    <xf numFmtId="178" fontId="7" fillId="0" borderId="13" xfId="7" applyNumberFormat="1" applyFont="1" applyFill="1" applyBorder="1" applyAlignment="1">
      <alignment vertical="center"/>
    </xf>
    <xf numFmtId="178" fontId="29" fillId="0" borderId="15" xfId="7" applyNumberFormat="1" applyFont="1" applyFill="1" applyBorder="1" applyAlignment="1">
      <alignment vertical="center"/>
    </xf>
    <xf numFmtId="178" fontId="29" fillId="0" borderId="13" xfId="7" applyNumberFormat="1" applyFont="1" applyFill="1" applyBorder="1" applyAlignment="1">
      <alignment vertical="center"/>
    </xf>
    <xf numFmtId="0" fontId="7" fillId="0" borderId="9" xfId="7" applyFont="1" applyFill="1" applyBorder="1" applyAlignment="1">
      <alignment horizontal="distributed" vertical="center" justifyLastLine="1"/>
    </xf>
    <xf numFmtId="178" fontId="7" fillId="0" borderId="6" xfId="7" applyNumberFormat="1" applyFont="1" applyFill="1" applyBorder="1" applyAlignment="1">
      <alignment horizontal="right" vertical="center"/>
    </xf>
    <xf numFmtId="178" fontId="7" fillId="0" borderId="0" xfId="7" applyNumberFormat="1" applyFont="1" applyFill="1" applyBorder="1" applyAlignment="1">
      <alignment horizontal="right" vertical="center"/>
    </xf>
    <xf numFmtId="178" fontId="29" fillId="0" borderId="6" xfId="7" applyNumberFormat="1" applyFont="1" applyFill="1" applyBorder="1" applyAlignment="1">
      <alignment horizontal="right" vertical="center"/>
    </xf>
    <xf numFmtId="178" fontId="29" fillId="0" borderId="0" xfId="7" applyNumberFormat="1" applyFont="1" applyFill="1" applyBorder="1" applyAlignment="1">
      <alignment horizontal="right" vertical="center"/>
    </xf>
    <xf numFmtId="0" fontId="7" fillId="0" borderId="3" xfId="7" applyFont="1" applyFill="1" applyBorder="1" applyAlignment="1">
      <alignment horizontal="distributed" vertical="center" justifyLastLine="1"/>
    </xf>
    <xf numFmtId="0" fontId="7" fillId="0" borderId="25" xfId="7" applyFont="1" applyFill="1" applyBorder="1" applyAlignment="1">
      <alignment horizontal="distributed" vertical="center" justifyLastLine="1"/>
    </xf>
    <xf numFmtId="178" fontId="7" fillId="0" borderId="17" xfId="7" applyNumberFormat="1" applyFont="1" applyFill="1" applyBorder="1" applyAlignment="1">
      <alignment vertical="center"/>
    </xf>
    <xf numFmtId="178" fontId="7" fillId="0" borderId="18" xfId="7" applyNumberFormat="1" applyFont="1" applyFill="1" applyBorder="1" applyAlignment="1">
      <alignment vertical="center"/>
    </xf>
    <xf numFmtId="178" fontId="29" fillId="0" borderId="17" xfId="7" applyNumberFormat="1" applyFont="1" applyFill="1" applyBorder="1" applyAlignment="1">
      <alignment vertical="center"/>
    </xf>
    <xf numFmtId="178" fontId="29" fillId="0" borderId="18" xfId="7" applyNumberFormat="1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178" fontId="31" fillId="0" borderId="14" xfId="2" applyNumberFormat="1" applyFont="1" applyFill="1" applyBorder="1" applyAlignment="1">
      <alignment vertical="center" shrinkToFit="1"/>
    </xf>
    <xf numFmtId="178" fontId="31" fillId="0" borderId="19" xfId="2" applyNumberFormat="1" applyFont="1" applyFill="1" applyBorder="1" applyAlignment="1">
      <alignment vertical="center" shrinkToFit="1"/>
    </xf>
    <xf numFmtId="41" fontId="31" fillId="0" borderId="19" xfId="2" applyNumberFormat="1" applyFont="1" applyFill="1" applyBorder="1" applyAlignment="1">
      <alignment vertical="center" shrinkToFit="1"/>
    </xf>
    <xf numFmtId="183" fontId="31" fillId="0" borderId="19" xfId="0" applyNumberFormat="1" applyFont="1" applyFill="1" applyBorder="1" applyAlignment="1">
      <alignment vertical="center"/>
    </xf>
    <xf numFmtId="178" fontId="31" fillId="0" borderId="6" xfId="2" applyNumberFormat="1" applyFont="1" applyFill="1" applyBorder="1" applyAlignment="1">
      <alignment vertical="center" shrinkToFit="1"/>
    </xf>
    <xf numFmtId="178" fontId="31" fillId="0" borderId="0" xfId="2" applyNumberFormat="1" applyFont="1" applyFill="1" applyBorder="1" applyAlignment="1">
      <alignment vertical="center" shrinkToFit="1"/>
    </xf>
    <xf numFmtId="41" fontId="31" fillId="0" borderId="0" xfId="2" applyNumberFormat="1" applyFont="1" applyFill="1" applyBorder="1" applyAlignment="1">
      <alignment vertical="center" shrinkToFit="1"/>
    </xf>
    <xf numFmtId="183" fontId="31" fillId="0" borderId="0" xfId="0" applyNumberFormat="1" applyFont="1" applyFill="1" applyBorder="1" applyAlignment="1">
      <alignment vertical="center"/>
    </xf>
    <xf numFmtId="178" fontId="31" fillId="0" borderId="15" xfId="2" applyNumberFormat="1" applyFont="1" applyFill="1" applyBorder="1" applyAlignment="1">
      <alignment vertical="center" shrinkToFit="1"/>
    </xf>
    <xf numFmtId="178" fontId="31" fillId="0" borderId="13" xfId="2" applyNumberFormat="1" applyFont="1" applyFill="1" applyBorder="1" applyAlignment="1">
      <alignment vertical="center" shrinkToFit="1"/>
    </xf>
    <xf numFmtId="41" fontId="31" fillId="0" borderId="13" xfId="2" applyNumberFormat="1" applyFont="1" applyFill="1" applyBorder="1" applyAlignment="1">
      <alignment vertical="center" shrinkToFit="1"/>
    </xf>
    <xf numFmtId="183" fontId="31" fillId="0" borderId="13" xfId="0" applyNumberFormat="1" applyFont="1" applyFill="1" applyBorder="1" applyAlignment="1">
      <alignment vertical="center"/>
    </xf>
    <xf numFmtId="183" fontId="31" fillId="0" borderId="0" xfId="0" applyNumberFormat="1" applyFont="1" applyFill="1" applyAlignment="1">
      <alignment vertical="center"/>
    </xf>
    <xf numFmtId="178" fontId="31" fillId="0" borderId="16" xfId="2" applyNumberFormat="1" applyFont="1" applyFill="1" applyBorder="1" applyAlignment="1">
      <alignment vertical="center" shrinkToFit="1"/>
    </xf>
    <xf numFmtId="178" fontId="31" fillId="0" borderId="2" xfId="2" applyNumberFormat="1" applyFont="1" applyFill="1" applyBorder="1" applyAlignment="1">
      <alignment vertical="center" shrinkToFit="1"/>
    </xf>
    <xf numFmtId="41" fontId="31" fillId="0" borderId="22" xfId="2" applyNumberFormat="1" applyFont="1" applyFill="1" applyBorder="1" applyAlignment="1">
      <alignment horizontal="right" vertical="center" shrinkToFit="1"/>
    </xf>
    <xf numFmtId="182" fontId="31" fillId="0" borderId="22" xfId="2" applyNumberFormat="1" applyFont="1" applyFill="1" applyBorder="1" applyAlignment="1">
      <alignment horizontal="right" vertical="center" shrinkToFit="1"/>
    </xf>
    <xf numFmtId="0" fontId="16" fillId="0" borderId="0" xfId="6" applyFont="1" applyFill="1" applyBorder="1" applyAlignment="1">
      <alignment horizontal="distributed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10" fillId="0" borderId="21" xfId="6" applyFont="1" applyFill="1" applyBorder="1" applyAlignment="1">
      <alignment horizontal="center" vertical="center"/>
    </xf>
    <xf numFmtId="0" fontId="10" fillId="0" borderId="27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27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distributed" vertical="distributed"/>
    </xf>
    <xf numFmtId="0" fontId="16" fillId="0" borderId="2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distributed"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10" fillId="0" borderId="20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distributed" vertical="center"/>
    </xf>
    <xf numFmtId="0" fontId="1" fillId="0" borderId="27" xfId="4" applyFont="1" applyFill="1" applyBorder="1" applyAlignment="1"/>
    <xf numFmtId="41" fontId="17" fillId="0" borderId="0" xfId="6" applyNumberFormat="1" applyFont="1" applyFill="1" applyBorder="1" applyAlignment="1">
      <alignment horizontal="right" vertical="center"/>
    </xf>
    <xf numFmtId="41" fontId="22" fillId="0" borderId="0" xfId="4" applyNumberFormat="1" applyFont="1" applyFill="1" applyAlignment="1">
      <alignment horizontal="right"/>
    </xf>
    <xf numFmtId="0" fontId="30" fillId="0" borderId="19" xfId="6" applyFont="1" applyFill="1" applyBorder="1" applyAlignment="1">
      <alignment horizontal="distributed" vertical="center"/>
    </xf>
    <xf numFmtId="0" fontId="30" fillId="0" borderId="23" xfId="6" applyFont="1" applyFill="1" applyBorder="1" applyAlignment="1">
      <alignment horizontal="distributed" vertical="center"/>
    </xf>
    <xf numFmtId="41" fontId="30" fillId="0" borderId="19" xfId="6" applyNumberFormat="1" applyFont="1" applyFill="1" applyBorder="1" applyAlignment="1">
      <alignment horizontal="right" vertical="center"/>
    </xf>
    <xf numFmtId="0" fontId="8" fillId="0" borderId="2" xfId="6" applyFont="1" applyFill="1" applyBorder="1" applyAlignment="1">
      <alignment horizontal="right"/>
    </xf>
    <xf numFmtId="0" fontId="17" fillId="0" borderId="0" xfId="6" applyFont="1" applyFill="1" applyBorder="1" applyAlignment="1">
      <alignment horizontal="distributed" vertical="center"/>
    </xf>
    <xf numFmtId="41" fontId="17" fillId="0" borderId="6" xfId="6" applyNumberFormat="1" applyFont="1" applyFill="1" applyBorder="1" applyAlignment="1">
      <alignment horizontal="right" vertical="center"/>
    </xf>
    <xf numFmtId="41" fontId="22" fillId="0" borderId="0" xfId="4" applyNumberFormat="1" applyFont="1" applyFill="1" applyBorder="1" applyAlignment="1">
      <alignment horizontal="right"/>
    </xf>
    <xf numFmtId="0" fontId="7" fillId="0" borderId="28" xfId="6" applyFont="1" applyFill="1" applyBorder="1" applyAlignment="1">
      <alignment horizontal="center" vertical="center"/>
    </xf>
    <xf numFmtId="41" fontId="30" fillId="0" borderId="14" xfId="6" applyNumberFormat="1" applyFont="1" applyFill="1" applyBorder="1" applyAlignment="1">
      <alignment horizontal="right" vertical="center"/>
    </xf>
    <xf numFmtId="0" fontId="7" fillId="0" borderId="2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41" fontId="7" fillId="0" borderId="0" xfId="6" applyNumberFormat="1" applyFont="1" applyFill="1" applyBorder="1" applyAlignment="1">
      <alignment horizontal="right" vertical="center"/>
    </xf>
    <xf numFmtId="41" fontId="1" fillId="0" borderId="0" xfId="4" applyNumberFormat="1" applyFont="1" applyFill="1" applyAlignment="1">
      <alignment horizontal="right"/>
    </xf>
    <xf numFmtId="41" fontId="7" fillId="0" borderId="2" xfId="6" applyNumberFormat="1" applyFont="1" applyFill="1" applyBorder="1" applyAlignment="1">
      <alignment horizontal="right" vertical="center"/>
    </xf>
    <xf numFmtId="41" fontId="7" fillId="0" borderId="16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5" xfId="6" applyFont="1" applyFill="1" applyBorder="1" applyAlignment="1">
      <alignment horizontal="distributed" vertical="center"/>
    </xf>
    <xf numFmtId="41" fontId="7" fillId="0" borderId="6" xfId="6" applyNumberFormat="1" applyFont="1" applyFill="1" applyBorder="1" applyAlignment="1">
      <alignment horizontal="right" vertical="center"/>
    </xf>
    <xf numFmtId="41" fontId="1" fillId="0" borderId="0" xfId="4" applyNumberFormat="1" applyFont="1" applyFill="1" applyBorder="1" applyAlignment="1">
      <alignment horizontal="right"/>
    </xf>
    <xf numFmtId="0" fontId="8" fillId="0" borderId="0" xfId="6" applyFont="1" applyFill="1" applyAlignment="1">
      <alignment horizontal="right"/>
    </xf>
    <xf numFmtId="0" fontId="7" fillId="0" borderId="8" xfId="6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9" xfId="6" applyNumberFormat="1" applyFont="1" applyFill="1" applyBorder="1" applyAlignment="1">
      <alignment vertical="center"/>
    </xf>
    <xf numFmtId="176" fontId="7" fillId="0" borderId="13" xfId="6" applyNumberFormat="1" applyFont="1" applyFill="1" applyBorder="1" applyAlignment="1">
      <alignment vertical="center"/>
    </xf>
    <xf numFmtId="0" fontId="7" fillId="0" borderId="24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distributed" vertical="center" wrapText="1"/>
    </xf>
    <xf numFmtId="0" fontId="7" fillId="0" borderId="23" xfId="6" applyFont="1" applyFill="1" applyBorder="1" applyAlignment="1">
      <alignment horizontal="distributed" vertical="center" wrapText="1"/>
    </xf>
    <xf numFmtId="0" fontId="7" fillId="0" borderId="2" xfId="6" applyFont="1" applyFill="1" applyBorder="1" applyAlignment="1">
      <alignment horizontal="distributed" vertical="center" wrapText="1"/>
    </xf>
    <xf numFmtId="0" fontId="7" fillId="0" borderId="7" xfId="6" applyFont="1" applyFill="1" applyBorder="1" applyAlignment="1">
      <alignment horizontal="distributed" vertical="center" wrapText="1"/>
    </xf>
    <xf numFmtId="176" fontId="7" fillId="0" borderId="16" xfId="6" applyNumberFormat="1" applyFont="1" applyFill="1" applyBorder="1" applyAlignment="1">
      <alignment vertical="center"/>
    </xf>
    <xf numFmtId="176" fontId="7" fillId="0" borderId="14" xfId="6" applyNumberFormat="1" applyFont="1" applyFill="1" applyBorder="1" applyAlignment="1">
      <alignment vertical="center"/>
    </xf>
    <xf numFmtId="176" fontId="7" fillId="0" borderId="15" xfId="6" applyNumberFormat="1" applyFont="1" applyFill="1" applyBorder="1" applyAlignment="1">
      <alignment vertical="center"/>
    </xf>
    <xf numFmtId="0" fontId="7" fillId="0" borderId="13" xfId="6" applyFont="1" applyFill="1" applyBorder="1" applyAlignment="1">
      <alignment horizontal="distributed" vertical="center" wrapText="1"/>
    </xf>
    <xf numFmtId="0" fontId="7" fillId="0" borderId="12" xfId="6" applyFont="1" applyFill="1" applyBorder="1" applyAlignment="1">
      <alignment horizontal="distributed" vertical="center" wrapText="1"/>
    </xf>
    <xf numFmtId="0" fontId="8" fillId="0" borderId="0" xfId="7" applyFont="1" applyFill="1" applyBorder="1" applyAlignment="1">
      <alignment horizontal="distributed" vertical="center"/>
    </xf>
    <xf numFmtId="0" fontId="8" fillId="0" borderId="0" xfId="4" applyFont="1" applyFill="1" applyBorder="1" applyAlignment="1"/>
    <xf numFmtId="0" fontId="18" fillId="0" borderId="2" xfId="7" applyFont="1" applyFill="1" applyBorder="1" applyAlignment="1">
      <alignment horizontal="distributed" vertical="center"/>
    </xf>
    <xf numFmtId="0" fontId="18" fillId="0" borderId="2" xfId="4" applyFont="1" applyFill="1" applyBorder="1" applyAlignment="1"/>
    <xf numFmtId="0" fontId="18" fillId="0" borderId="0" xfId="7" applyFont="1" applyFill="1" applyBorder="1" applyAlignment="1">
      <alignment horizontal="distributed" vertical="center"/>
    </xf>
    <xf numFmtId="0" fontId="18" fillId="0" borderId="0" xfId="4" applyFont="1" applyFill="1" applyBorder="1" applyAlignment="1">
      <alignment horizontal="distributed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20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19" fillId="0" borderId="19" xfId="7" applyFont="1" applyFill="1" applyBorder="1" applyAlignment="1">
      <alignment horizontal="distributed" vertical="center"/>
    </xf>
    <xf numFmtId="0" fontId="19" fillId="0" borderId="19" xfId="4" applyFont="1" applyFill="1" applyBorder="1" applyAlignment="1"/>
    <xf numFmtId="0" fontId="19" fillId="0" borderId="23" xfId="4" applyFont="1" applyFill="1" applyBorder="1" applyAlignment="1"/>
    <xf numFmtId="0" fontId="19" fillId="0" borderId="0" xfId="7" applyFont="1" applyFill="1" applyBorder="1" applyAlignment="1">
      <alignment horizontal="distributed" vertical="center"/>
    </xf>
    <xf numFmtId="0" fontId="19" fillId="0" borderId="0" xfId="4" applyFont="1" applyFill="1" applyBorder="1" applyAlignment="1"/>
    <xf numFmtId="0" fontId="18" fillId="0" borderId="0" xfId="4" applyFont="1" applyFill="1" applyBorder="1" applyAlignment="1"/>
    <xf numFmtId="0" fontId="7" fillId="0" borderId="20" xfId="7" applyFont="1" applyFill="1" applyBorder="1" applyAlignment="1">
      <alignment horizontal="center" vertical="center"/>
    </xf>
    <xf numFmtId="0" fontId="7" fillId="0" borderId="21" xfId="7" applyFont="1" applyFill="1" applyBorder="1" applyAlignment="1">
      <alignment horizontal="center" vertical="center"/>
    </xf>
    <xf numFmtId="0" fontId="17" fillId="0" borderId="13" xfId="7" applyFont="1" applyFill="1" applyBorder="1" applyAlignment="1">
      <alignment horizontal="distributed" vertical="center" justifyLastLine="1"/>
    </xf>
    <xf numFmtId="0" fontId="17" fillId="0" borderId="12" xfId="7" applyFont="1" applyFill="1" applyBorder="1" applyAlignment="1">
      <alignment horizontal="distributed" vertical="center" justifyLastLine="1"/>
    </xf>
    <xf numFmtId="0" fontId="7" fillId="0" borderId="3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distributed" vertical="center" justifyLastLine="1"/>
    </xf>
    <xf numFmtId="0" fontId="7" fillId="0" borderId="5" xfId="7" applyFont="1" applyFill="1" applyBorder="1" applyAlignment="1">
      <alignment horizontal="distributed" vertical="center" justifyLastLine="1"/>
    </xf>
    <xf numFmtId="0" fontId="7" fillId="0" borderId="28" xfId="7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distributed" vertical="center" justifyLastLine="1"/>
    </xf>
    <xf numFmtId="0" fontId="31" fillId="0" borderId="5" xfId="7" applyFont="1" applyFill="1" applyBorder="1" applyAlignment="1">
      <alignment horizontal="distributed" vertical="center" justifyLastLine="1"/>
    </xf>
    <xf numFmtId="0" fontId="16" fillId="0" borderId="2" xfId="7" applyFont="1" applyFill="1" applyBorder="1" applyAlignment="1">
      <alignment horizontal="distributed" vertical="center" justifyLastLine="1"/>
    </xf>
    <xf numFmtId="0" fontId="16" fillId="0" borderId="7" xfId="7" applyFont="1" applyFill="1" applyBorder="1" applyAlignment="1">
      <alignment horizontal="distributed" vertical="center" justifyLastLine="1"/>
    </xf>
    <xf numFmtId="0" fontId="31" fillId="0" borderId="2" xfId="7" applyFont="1" applyFill="1" applyBorder="1" applyAlignment="1">
      <alignment horizontal="distributed" vertical="center" justifyLastLine="1"/>
    </xf>
    <xf numFmtId="0" fontId="31" fillId="0" borderId="7" xfId="7" applyFont="1" applyFill="1" applyBorder="1" applyAlignment="1">
      <alignment horizontal="distributed" vertical="center" justifyLastLine="1"/>
    </xf>
    <xf numFmtId="0" fontId="8" fillId="0" borderId="0" xfId="7" applyFont="1" applyFill="1" applyBorder="1" applyAlignment="1">
      <alignment horizontal="distributed" vertical="center" justifyLastLine="1"/>
    </xf>
    <xf numFmtId="0" fontId="8" fillId="0" borderId="5" xfId="7" applyFont="1" applyFill="1" applyBorder="1" applyAlignment="1">
      <alignment horizontal="distributed" vertical="center" justifyLastLine="1"/>
    </xf>
    <xf numFmtId="0" fontId="8" fillId="0" borderId="13" xfId="7" applyFont="1" applyFill="1" applyBorder="1" applyAlignment="1">
      <alignment horizontal="distributed" vertical="center" justifyLastLine="1"/>
    </xf>
    <xf numFmtId="0" fontId="8" fillId="0" borderId="12" xfId="7" applyFont="1" applyFill="1" applyBorder="1" applyAlignment="1">
      <alignment horizontal="distributed" vertical="center" justifyLastLine="1"/>
    </xf>
    <xf numFmtId="0" fontId="10" fillId="0" borderId="0" xfId="7" applyFont="1" applyFill="1" applyBorder="1" applyAlignment="1">
      <alignment horizontal="distributed" vertical="center" justifyLastLine="1"/>
    </xf>
    <xf numFmtId="0" fontId="10" fillId="0" borderId="5" xfId="7" applyFont="1" applyFill="1" applyBorder="1" applyAlignment="1">
      <alignment horizontal="distributed" vertical="center" justifyLastLine="1"/>
    </xf>
    <xf numFmtId="0" fontId="10" fillId="0" borderId="19" xfId="7" applyFont="1" applyFill="1" applyBorder="1" applyAlignment="1">
      <alignment horizontal="distributed" vertical="center" justifyLastLine="1"/>
    </xf>
    <xf numFmtId="0" fontId="10" fillId="0" borderId="23" xfId="7" applyFont="1" applyFill="1" applyBorder="1" applyAlignment="1">
      <alignment horizontal="distributed" vertical="center" justifyLastLine="1"/>
    </xf>
    <xf numFmtId="0" fontId="9" fillId="0" borderId="20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8" fillId="0" borderId="14" xfId="7" applyFont="1" applyFill="1" applyBorder="1" applyAlignment="1">
      <alignment horizontal="distributed" vertical="center" justifyLastLine="1"/>
    </xf>
    <xf numFmtId="0" fontId="8" fillId="0" borderId="23" xfId="7" applyFont="1" applyFill="1" applyBorder="1" applyAlignment="1">
      <alignment horizontal="distributed" vertical="center" justifyLastLine="1"/>
    </xf>
    <xf numFmtId="0" fontId="8" fillId="0" borderId="6" xfId="7" applyFont="1" applyFill="1" applyBorder="1" applyAlignment="1">
      <alignment horizontal="distributed" vertical="center" justifyLastLine="1"/>
    </xf>
    <xf numFmtId="0" fontId="8" fillId="0" borderId="1" xfId="7" applyFont="1" applyFill="1" applyBorder="1" applyAlignment="1">
      <alignment horizontal="left"/>
    </xf>
    <xf numFmtId="0" fontId="10" fillId="0" borderId="12" xfId="7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 textRotation="255"/>
    </xf>
    <xf numFmtId="0" fontId="1" fillId="0" borderId="5" xfId="4" applyFont="1" applyFill="1" applyBorder="1" applyAlignment="1">
      <alignment horizontal="center" vertical="center" textRotation="255"/>
    </xf>
    <xf numFmtId="0" fontId="8" fillId="0" borderId="23" xfId="7" applyFont="1" applyFill="1" applyBorder="1" applyAlignment="1">
      <alignment horizontal="center" vertical="center" textRotation="255"/>
    </xf>
    <xf numFmtId="0" fontId="8" fillId="0" borderId="12" xfId="7" applyFont="1" applyFill="1" applyBorder="1" applyAlignment="1">
      <alignment horizontal="center" vertical="center" textRotation="255"/>
    </xf>
    <xf numFmtId="0" fontId="1" fillId="0" borderId="12" xfId="4" applyFont="1" applyFill="1" applyBorder="1" applyAlignment="1">
      <alignment horizontal="center" vertical="center" textRotation="255"/>
    </xf>
    <xf numFmtId="0" fontId="1" fillId="0" borderId="7" xfId="4" applyFont="1" applyFill="1" applyBorder="1" applyAlignment="1">
      <alignment horizontal="center" vertical="center" textRotation="255"/>
    </xf>
    <xf numFmtId="0" fontId="8" fillId="0" borderId="2" xfId="7" applyFont="1" applyFill="1" applyBorder="1" applyAlignment="1">
      <alignment horizontal="right"/>
    </xf>
    <xf numFmtId="0" fontId="7" fillId="0" borderId="11" xfId="7" applyFont="1" applyFill="1" applyBorder="1" applyAlignment="1">
      <alignment horizontal="center" vertical="center"/>
    </xf>
    <xf numFmtId="0" fontId="1" fillId="0" borderId="29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 wrapText="1"/>
    </xf>
    <xf numFmtId="0" fontId="8" fillId="0" borderId="27" xfId="7" applyFont="1" applyFill="1" applyBorder="1" applyAlignment="1">
      <alignment horizontal="center" vertical="center" wrapText="1"/>
    </xf>
    <xf numFmtId="0" fontId="8" fillId="0" borderId="28" xfId="7" applyFont="1" applyFill="1" applyBorder="1" applyAlignment="1">
      <alignment horizontal="center" vertical="center" wrapText="1"/>
    </xf>
    <xf numFmtId="0" fontId="8" fillId="0" borderId="20" xfId="7" applyFont="1" applyFill="1" applyBorder="1" applyAlignment="1">
      <alignment horizontal="center" vertical="center" wrapText="1"/>
    </xf>
    <xf numFmtId="0" fontId="7" fillId="0" borderId="30" xfId="7" applyFont="1" applyFill="1" applyBorder="1" applyAlignment="1">
      <alignment horizontal="distributed" vertical="center" justifyLastLine="1"/>
    </xf>
    <xf numFmtId="0" fontId="7" fillId="0" borderId="10" xfId="7" applyFont="1" applyFill="1" applyBorder="1" applyAlignment="1">
      <alignment horizontal="distributed" vertical="center" justifyLastLine="1"/>
    </xf>
    <xf numFmtId="0" fontId="7" fillId="0" borderId="23" xfId="7" applyFont="1" applyFill="1" applyBorder="1" applyAlignment="1">
      <alignment horizontal="center" vertical="center" textRotation="255"/>
    </xf>
    <xf numFmtId="0" fontId="7" fillId="0" borderId="5" xfId="7" applyFont="1" applyFill="1" applyBorder="1" applyAlignment="1">
      <alignment horizontal="center" vertical="center" textRotation="255"/>
    </xf>
    <xf numFmtId="0" fontId="7" fillId="0" borderId="12" xfId="7" applyFont="1" applyFill="1" applyBorder="1" applyAlignment="1">
      <alignment horizontal="center" vertical="center" textRotation="255"/>
    </xf>
    <xf numFmtId="0" fontId="7" fillId="0" borderId="26" xfId="7" applyFont="1" applyFill="1" applyBorder="1" applyAlignment="1">
      <alignment horizontal="center" vertical="center" textRotation="255"/>
    </xf>
    <xf numFmtId="0" fontId="7" fillId="0" borderId="25" xfId="7" applyFont="1" applyFill="1" applyBorder="1" applyAlignment="1">
      <alignment horizontal="center" vertical="center" textRotation="255"/>
    </xf>
    <xf numFmtId="0" fontId="7" fillId="0" borderId="9" xfId="7" applyFont="1" applyFill="1" applyBorder="1" applyAlignment="1">
      <alignment horizontal="center" vertical="center" textRotation="255"/>
    </xf>
    <xf numFmtId="0" fontId="7" fillId="0" borderId="9" xfId="7" applyFont="1" applyFill="1" applyBorder="1" applyAlignment="1">
      <alignment horizontal="distributed" vertical="center" justifyLastLine="1"/>
    </xf>
    <xf numFmtId="0" fontId="7" fillId="0" borderId="26" xfId="7" applyFont="1" applyFill="1" applyBorder="1" applyAlignment="1">
      <alignment horizontal="distributed" vertical="center" justifyLastLine="1"/>
    </xf>
    <xf numFmtId="0" fontId="7" fillId="0" borderId="27" xfId="7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distributed" vertical="center" justifyLastLine="1"/>
    </xf>
    <xf numFmtId="0" fontId="7" fillId="0" borderId="3" xfId="7" applyFont="1" applyFill="1" applyBorder="1" applyAlignment="1">
      <alignment horizontal="distributed" vertical="center" justifyLastLine="1"/>
    </xf>
    <xf numFmtId="0" fontId="29" fillId="0" borderId="21" xfId="7" applyFont="1" applyFill="1" applyBorder="1" applyAlignment="1">
      <alignment horizontal="center" vertical="center"/>
    </xf>
    <xf numFmtId="0" fontId="29" fillId="0" borderId="27" xfId="7" applyFont="1" applyFill="1" applyBorder="1" applyAlignment="1">
      <alignment horizontal="center" vertical="center"/>
    </xf>
    <xf numFmtId="0" fontId="7" fillId="0" borderId="25" xfId="7" applyFont="1" applyFill="1" applyBorder="1" applyAlignment="1">
      <alignment horizontal="distributed" vertical="center" justifyLastLine="1"/>
    </xf>
    <xf numFmtId="0" fontId="7" fillId="0" borderId="0" xfId="3" applyFont="1" applyFill="1" applyBorder="1" applyAlignment="1">
      <alignment horizontal="center" vertical="distributed" wrapText="1"/>
    </xf>
    <xf numFmtId="0" fontId="7" fillId="0" borderId="5" xfId="3" applyFont="1" applyFill="1" applyBorder="1" applyAlignment="1">
      <alignment horizontal="center" vertical="distributed" wrapText="1"/>
    </xf>
    <xf numFmtId="0" fontId="7" fillId="0" borderId="15" xfId="3" applyFont="1" applyFill="1" applyBorder="1" applyAlignment="1">
      <alignment horizontal="center" vertical="distributed" wrapText="1"/>
    </xf>
    <xf numFmtId="0" fontId="7" fillId="0" borderId="12" xfId="3" applyFont="1" applyFill="1" applyBorder="1" applyAlignment="1">
      <alignment horizontal="center" vertical="distributed" wrapText="1"/>
    </xf>
    <xf numFmtId="0" fontId="7" fillId="0" borderId="2" xfId="3" applyFont="1" applyFill="1" applyBorder="1" applyAlignment="1">
      <alignment horizontal="distributed" vertical="center" wrapText="1" indent="2"/>
    </xf>
    <xf numFmtId="0" fontId="7" fillId="0" borderId="7" xfId="3" applyFont="1" applyFill="1" applyBorder="1" applyAlignment="1">
      <alignment horizontal="distributed" vertical="center" wrapText="1" indent="2"/>
    </xf>
    <xf numFmtId="0" fontId="7" fillId="0" borderId="19" xfId="3" applyFont="1" applyFill="1" applyBorder="1" applyAlignment="1">
      <alignment horizontal="center" vertical="center" textRotation="255" wrapText="1"/>
    </xf>
    <xf numFmtId="0" fontId="7" fillId="0" borderId="23" xfId="3" applyFont="1" applyFill="1" applyBorder="1" applyAlignment="1">
      <alignment horizontal="center" vertical="center" textRotation="255" wrapText="1"/>
    </xf>
    <xf numFmtId="0" fontId="7" fillId="0" borderId="0" xfId="3" applyFont="1" applyFill="1" applyBorder="1" applyAlignment="1">
      <alignment horizontal="center" vertical="center" textRotation="255" wrapText="1"/>
    </xf>
    <xf numFmtId="0" fontId="7" fillId="0" borderId="5" xfId="3" applyFont="1" applyFill="1" applyBorder="1" applyAlignment="1">
      <alignment horizontal="center" vertical="center" textRotation="255" wrapText="1"/>
    </xf>
    <xf numFmtId="0" fontId="7" fillId="0" borderId="13" xfId="3" applyFont="1" applyFill="1" applyBorder="1" applyAlignment="1">
      <alignment horizontal="center" vertical="center" textRotation="255" wrapText="1"/>
    </xf>
    <xf numFmtId="0" fontId="7" fillId="0" borderId="12" xfId="3" applyFont="1" applyFill="1" applyBorder="1" applyAlignment="1">
      <alignment horizontal="center" vertical="center" textRotation="255" wrapText="1"/>
    </xf>
    <xf numFmtId="0" fontId="7" fillId="0" borderId="19" xfId="3" applyFont="1" applyFill="1" applyBorder="1" applyAlignment="1">
      <alignment horizontal="center" vertical="center" wrapText="1"/>
    </xf>
    <xf numFmtId="0" fontId="7" fillId="0" borderId="23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vertical="top" wrapText="1"/>
    </xf>
    <xf numFmtId="0" fontId="8" fillId="0" borderId="0" xfId="3" applyFont="1" applyFill="1" applyAlignment="1">
      <alignment vertical="center" shrinkToFit="1"/>
    </xf>
    <xf numFmtId="0" fontId="10" fillId="0" borderId="19" xfId="3" applyFont="1" applyFill="1" applyBorder="1" applyAlignment="1">
      <alignment horizontal="center" vertical="center" textRotation="255" wrapText="1"/>
    </xf>
    <xf numFmtId="0" fontId="10" fillId="0" borderId="23" xfId="3" applyFont="1" applyFill="1" applyBorder="1" applyAlignment="1">
      <alignment horizontal="center" vertical="center" textRotation="255" wrapText="1"/>
    </xf>
    <xf numFmtId="0" fontId="10" fillId="0" borderId="0" xfId="3" applyFont="1" applyFill="1" applyBorder="1" applyAlignment="1">
      <alignment horizontal="center" vertical="center" textRotation="255" wrapText="1"/>
    </xf>
    <xf numFmtId="0" fontId="10" fillId="0" borderId="5" xfId="3" applyFont="1" applyFill="1" applyBorder="1" applyAlignment="1">
      <alignment horizontal="center" vertical="center" textRotation="255" wrapText="1"/>
    </xf>
    <xf numFmtId="0" fontId="10" fillId="0" borderId="13" xfId="3" applyFont="1" applyFill="1" applyBorder="1" applyAlignment="1">
      <alignment horizontal="center" vertical="center" textRotation="255" wrapText="1"/>
    </xf>
    <xf numFmtId="0" fontId="10" fillId="0" borderId="12" xfId="3" applyFont="1" applyFill="1" applyBorder="1" applyAlignment="1">
      <alignment horizontal="center" vertical="center" textRotation="255" wrapText="1"/>
    </xf>
    <xf numFmtId="0" fontId="10" fillId="0" borderId="0" xfId="3" applyFont="1" applyFill="1" applyBorder="1" applyAlignment="1">
      <alignment horizontal="center" vertical="center" textRotation="255"/>
    </xf>
    <xf numFmtId="0" fontId="10" fillId="0" borderId="5" xfId="3" applyFont="1" applyFill="1" applyBorder="1" applyAlignment="1">
      <alignment horizontal="center" vertical="center" textRotation="255"/>
    </xf>
    <xf numFmtId="0" fontId="10" fillId="0" borderId="19" xfId="3" applyFont="1" applyFill="1" applyBorder="1" applyAlignment="1">
      <alignment horizontal="center" vertical="center" textRotation="255"/>
    </xf>
    <xf numFmtId="0" fontId="10" fillId="0" borderId="23" xfId="3" applyFont="1" applyFill="1" applyBorder="1" applyAlignment="1">
      <alignment horizontal="center" vertical="center" textRotation="255"/>
    </xf>
    <xf numFmtId="0" fontId="10" fillId="0" borderId="13" xfId="3" applyFont="1" applyFill="1" applyBorder="1" applyAlignment="1">
      <alignment horizontal="center" vertical="center" textRotation="255"/>
    </xf>
    <xf numFmtId="0" fontId="10" fillId="0" borderId="12" xfId="3" applyFont="1" applyFill="1" applyBorder="1" applyAlignment="1">
      <alignment horizontal="center" vertical="center" textRotation="255"/>
    </xf>
    <xf numFmtId="0" fontId="10" fillId="0" borderId="19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distributed" wrapText="1"/>
    </xf>
    <xf numFmtId="0" fontId="10" fillId="0" borderId="5" xfId="3" applyFont="1" applyFill="1" applyBorder="1" applyAlignment="1">
      <alignment horizontal="center" vertical="distributed" wrapText="1"/>
    </xf>
    <xf numFmtId="0" fontId="10" fillId="0" borderId="15" xfId="3" applyFont="1" applyFill="1" applyBorder="1" applyAlignment="1">
      <alignment horizontal="center" vertical="distributed" wrapText="1"/>
    </xf>
    <xf numFmtId="0" fontId="10" fillId="0" borderId="12" xfId="3" applyFont="1" applyFill="1" applyBorder="1" applyAlignment="1">
      <alignment horizontal="center" vertical="distributed" wrapText="1"/>
    </xf>
    <xf numFmtId="0" fontId="10" fillId="0" borderId="2" xfId="3" applyFont="1" applyFill="1" applyBorder="1" applyAlignment="1">
      <alignment horizontal="distributed" vertical="center" wrapText="1" indent="2"/>
    </xf>
    <xf numFmtId="0" fontId="10" fillId="0" borderId="7" xfId="3" applyFont="1" applyFill="1" applyBorder="1" applyAlignment="1">
      <alignment horizontal="distributed" vertical="center" wrapText="1" indent="2"/>
    </xf>
    <xf numFmtId="0" fontId="7" fillId="0" borderId="21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textRotation="255"/>
    </xf>
    <xf numFmtId="0" fontId="7" fillId="0" borderId="23" xfId="3" applyFont="1" applyFill="1" applyBorder="1" applyAlignment="1">
      <alignment horizontal="center" vertical="center" textRotation="255"/>
    </xf>
    <xf numFmtId="0" fontId="7" fillId="0" borderId="0" xfId="3" applyFont="1" applyFill="1" applyBorder="1" applyAlignment="1">
      <alignment horizontal="center" vertical="center" textRotation="255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13" xfId="3" applyFont="1" applyFill="1" applyBorder="1" applyAlignment="1">
      <alignment horizontal="center" vertical="center" textRotation="255"/>
    </xf>
    <xf numFmtId="0" fontId="7" fillId="0" borderId="12" xfId="3" applyFont="1" applyFill="1" applyBorder="1" applyAlignment="1">
      <alignment horizontal="center" vertical="center" textRotation="255"/>
    </xf>
    <xf numFmtId="0" fontId="7" fillId="0" borderId="1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/>
    </xf>
    <xf numFmtId="0" fontId="10" fillId="0" borderId="1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_Ｌ　住宅・土木建築" xfId="3"/>
    <cellStyle name="標準_Ｏ　財政" xfId="4"/>
    <cellStyle name="標準_中表紙" xfId="5"/>
    <cellStyle name="標準_統計年報集計１０８～" xfId="6"/>
    <cellStyle name="標準_納税課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Ｏ　財政</a:t>
          </a:r>
        </a:p>
      </xdr:txBody>
    </xdr:sp>
    <xdr:clientData/>
  </xdr:twoCellAnchor>
  <xdr:twoCellAnchor editAs="oneCell">
    <xdr:from>
      <xdr:col>2</xdr:col>
      <xdr:colOff>38100</xdr:colOff>
      <xdr:row>12</xdr:row>
      <xdr:rowOff>142875</xdr:rowOff>
    </xdr:from>
    <xdr:to>
      <xdr:col>3</xdr:col>
      <xdr:colOff>542925</xdr:colOff>
      <xdr:row>20</xdr:row>
      <xdr:rowOff>95250</xdr:rowOff>
    </xdr:to>
    <xdr:pic>
      <xdr:nvPicPr>
        <xdr:cNvPr id="35808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71675"/>
          <a:ext cx="1247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9</xdr:col>
      <xdr:colOff>38100</xdr:colOff>
      <xdr:row>64</xdr:row>
      <xdr:rowOff>0</xdr:rowOff>
    </xdr:to>
    <xdr:pic>
      <xdr:nvPicPr>
        <xdr:cNvPr id="3580853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154" b="49776"/>
        <a:stretch>
          <a:fillRect/>
        </a:stretch>
      </xdr:blipFill>
      <xdr:spPr bwMode="auto">
        <a:xfrm>
          <a:off x="2228850" y="6591300"/>
          <a:ext cx="4276725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214993</xdr:colOff>
      <xdr:row>31</xdr:row>
      <xdr:rowOff>151039</xdr:rowOff>
    </xdr:from>
    <xdr:to>
      <xdr:col>9</xdr:col>
      <xdr:colOff>394607</xdr:colOff>
      <xdr:row>57</xdr:row>
      <xdr:rowOff>125516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993" y="5634718"/>
          <a:ext cx="6302828" cy="4573691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217715</xdr:colOff>
      <xdr:row>0</xdr:row>
      <xdr:rowOff>68036</xdr:rowOff>
    </xdr:from>
    <xdr:to>
      <xdr:col>9</xdr:col>
      <xdr:colOff>394609</xdr:colOff>
      <xdr:row>31</xdr:row>
      <xdr:rowOff>89522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715" y="68036"/>
          <a:ext cx="6300108" cy="550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Normal="100" workbookViewId="0">
      <selection activeCell="B27" sqref="B27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8" x14ac:dyDescent="0.15">
      <c r="B17" s="2"/>
    </row>
    <row r="18" spans="1:8" x14ac:dyDescent="0.15">
      <c r="B18" s="2"/>
    </row>
    <row r="19" spans="1:8" x14ac:dyDescent="0.15">
      <c r="B19" s="2"/>
    </row>
    <row r="20" spans="1:8" x14ac:dyDescent="0.15">
      <c r="B20" s="2"/>
    </row>
    <row r="21" spans="1:8" x14ac:dyDescent="0.15">
      <c r="B21" s="2"/>
    </row>
    <row r="22" spans="1:8" ht="12.75" thickBot="1" x14ac:dyDescent="0.2">
      <c r="B22" s="2"/>
    </row>
    <row r="23" spans="1:8" ht="12.75" thickTop="1" x14ac:dyDescent="0.15">
      <c r="A23" s="3"/>
      <c r="B23" s="4"/>
      <c r="C23" s="3"/>
      <c r="D23" s="3"/>
      <c r="E23" s="3"/>
      <c r="F23" s="3"/>
      <c r="G23" s="3"/>
      <c r="H23" s="3"/>
    </row>
    <row r="24" spans="1:8" x14ac:dyDescent="0.15">
      <c r="A24" s="5"/>
      <c r="B24" s="6"/>
      <c r="C24" s="5"/>
      <c r="D24" s="5"/>
      <c r="E24" s="5"/>
      <c r="F24" s="5"/>
      <c r="G24" s="5"/>
      <c r="H24" s="5"/>
    </row>
    <row r="25" spans="1:8" x14ac:dyDescent="0.15">
      <c r="A25" s="5"/>
      <c r="B25" s="6"/>
      <c r="C25" s="5"/>
      <c r="D25" s="5"/>
      <c r="E25" s="5"/>
      <c r="F25" s="5"/>
      <c r="G25" s="5"/>
      <c r="H25" s="5"/>
    </row>
    <row r="26" spans="1:8" ht="12.75" thickBot="1" x14ac:dyDescent="0.2">
      <c r="A26" s="7"/>
      <c r="B26" s="8"/>
      <c r="C26" s="7"/>
      <c r="D26" s="7"/>
      <c r="E26" s="7"/>
      <c r="F26" s="7"/>
      <c r="G26" s="7"/>
      <c r="H26" s="7"/>
    </row>
    <row r="27" spans="1:8" ht="12.75" thickTop="1" x14ac:dyDescent="0.15">
      <c r="B27" s="2"/>
    </row>
    <row r="28" spans="1:8" x14ac:dyDescent="0.15">
      <c r="B28" s="2"/>
    </row>
    <row r="29" spans="1:8" x14ac:dyDescent="0.15">
      <c r="B29" s="2"/>
    </row>
    <row r="30" spans="1:8" x14ac:dyDescent="0.15">
      <c r="B30" s="2"/>
    </row>
    <row r="31" spans="1:8" x14ac:dyDescent="0.15">
      <c r="B31" s="2"/>
    </row>
    <row r="32" spans="1:8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zoomScale="85" zoomScaleNormal="85" workbookViewId="0">
      <selection activeCell="B27" sqref="B27"/>
    </sheetView>
  </sheetViews>
  <sheetFormatPr defaultRowHeight="13.5" x14ac:dyDescent="0.15"/>
  <cols>
    <col min="1" max="1" width="5.875" style="13" customWidth="1"/>
    <col min="2" max="2" width="6.5" style="13" customWidth="1"/>
    <col min="3" max="4" width="9" style="13"/>
    <col min="5" max="5" width="14.25" style="13" customWidth="1"/>
    <col min="6" max="6" width="9" style="27"/>
    <col min="7" max="7" width="14.25" style="27" customWidth="1"/>
    <col min="8" max="8" width="9" style="28"/>
    <col min="9" max="9" width="14.25" style="28" customWidth="1"/>
    <col min="10" max="16384" width="9" style="13"/>
  </cols>
  <sheetData>
    <row r="1" spans="1:9" s="26" customFormat="1" ht="26.25" customHeight="1" x14ac:dyDescent="0.15">
      <c r="A1" s="25" t="s">
        <v>218</v>
      </c>
      <c r="F1" s="27"/>
      <c r="G1" s="27"/>
      <c r="H1" s="28"/>
      <c r="I1" s="28"/>
    </row>
    <row r="2" spans="1:9" s="26" customFormat="1" ht="15" customHeight="1" thickBot="1" x14ac:dyDescent="0.2">
      <c r="A2" s="25"/>
      <c r="F2" s="27"/>
      <c r="G2" s="27"/>
      <c r="H2" s="28"/>
      <c r="I2" s="28"/>
    </row>
    <row r="3" spans="1:9" ht="27.75" customHeight="1" thickTop="1" x14ac:dyDescent="0.15">
      <c r="A3" s="355" t="s">
        <v>91</v>
      </c>
      <c r="B3" s="356"/>
      <c r="C3" s="356"/>
      <c r="D3" s="349" t="s">
        <v>183</v>
      </c>
      <c r="E3" s="406"/>
      <c r="F3" s="349" t="s">
        <v>196</v>
      </c>
      <c r="G3" s="406"/>
      <c r="H3" s="410" t="s">
        <v>202</v>
      </c>
      <c r="I3" s="411"/>
    </row>
    <row r="4" spans="1:9" ht="27.75" customHeight="1" x14ac:dyDescent="0.15">
      <c r="A4" s="407"/>
      <c r="B4" s="358"/>
      <c r="C4" s="358"/>
      <c r="D4" s="132" t="s">
        <v>170</v>
      </c>
      <c r="E4" s="56" t="s">
        <v>11</v>
      </c>
      <c r="F4" s="132" t="s">
        <v>170</v>
      </c>
      <c r="G4" s="56" t="s">
        <v>11</v>
      </c>
      <c r="H4" s="232" t="s">
        <v>170</v>
      </c>
      <c r="I4" s="233" t="s">
        <v>11</v>
      </c>
    </row>
    <row r="5" spans="1:9" ht="34.5" customHeight="1" x14ac:dyDescent="0.15">
      <c r="A5" s="408" t="s">
        <v>30</v>
      </c>
      <c r="B5" s="409"/>
      <c r="C5" s="409"/>
      <c r="D5" s="234">
        <f>SUM(D6:D18)</f>
        <v>54343</v>
      </c>
      <c r="E5" s="235">
        <f>SUM(E6:E18)</f>
        <v>303064000</v>
      </c>
      <c r="F5" s="234">
        <f>SUM(F6:F18)</f>
        <v>54814</v>
      </c>
      <c r="G5" s="235">
        <f>SUM(G6:G18)</f>
        <v>314538500</v>
      </c>
      <c r="H5" s="236">
        <v>56047</v>
      </c>
      <c r="I5" s="237">
        <v>330551300</v>
      </c>
    </row>
    <row r="6" spans="1:9" ht="33.75" customHeight="1" x14ac:dyDescent="0.15">
      <c r="A6" s="399" t="s">
        <v>119</v>
      </c>
      <c r="B6" s="404" t="s">
        <v>120</v>
      </c>
      <c r="C6" s="404"/>
      <c r="D6" s="238">
        <v>12812</v>
      </c>
      <c r="E6" s="239">
        <v>25624000</v>
      </c>
      <c r="F6" s="238">
        <v>12404</v>
      </c>
      <c r="G6" s="239">
        <v>24808000</v>
      </c>
      <c r="H6" s="240">
        <v>12216</v>
      </c>
      <c r="I6" s="241">
        <v>24432000</v>
      </c>
    </row>
    <row r="7" spans="1:9" ht="33.75" customHeight="1" x14ac:dyDescent="0.15">
      <c r="A7" s="399"/>
      <c r="B7" s="405" t="s">
        <v>121</v>
      </c>
      <c r="C7" s="405"/>
      <c r="D7" s="238">
        <v>979</v>
      </c>
      <c r="E7" s="239">
        <v>1958000</v>
      </c>
      <c r="F7" s="238">
        <v>1013</v>
      </c>
      <c r="G7" s="239">
        <v>2026000</v>
      </c>
      <c r="H7" s="240">
        <v>1014</v>
      </c>
      <c r="I7" s="241">
        <v>2028000</v>
      </c>
    </row>
    <row r="8" spans="1:9" ht="33.75" customHeight="1" x14ac:dyDescent="0.15">
      <c r="A8" s="399"/>
      <c r="B8" s="405" t="s">
        <v>122</v>
      </c>
      <c r="C8" s="405"/>
      <c r="D8" s="238">
        <v>5930</v>
      </c>
      <c r="E8" s="239">
        <v>14232000</v>
      </c>
      <c r="F8" s="238">
        <v>6187</v>
      </c>
      <c r="G8" s="239">
        <v>14848800</v>
      </c>
      <c r="H8" s="240">
        <v>6617</v>
      </c>
      <c r="I8" s="241">
        <v>15880800</v>
      </c>
    </row>
    <row r="9" spans="1:9" ht="33.75" customHeight="1" x14ac:dyDescent="0.15">
      <c r="A9" s="399"/>
      <c r="B9" s="412" t="s">
        <v>123</v>
      </c>
      <c r="C9" s="412"/>
      <c r="D9" s="242">
        <v>281</v>
      </c>
      <c r="E9" s="243">
        <v>1039700</v>
      </c>
      <c r="F9" s="242">
        <v>291</v>
      </c>
      <c r="G9" s="243">
        <v>1076700</v>
      </c>
      <c r="H9" s="244">
        <v>315</v>
      </c>
      <c r="I9" s="245">
        <v>1165500</v>
      </c>
    </row>
    <row r="10" spans="1:9" ht="33.75" customHeight="1" x14ac:dyDescent="0.15">
      <c r="A10" s="398" t="s">
        <v>124</v>
      </c>
      <c r="B10" s="404" t="s">
        <v>125</v>
      </c>
      <c r="C10" s="404"/>
      <c r="D10" s="238">
        <v>3574</v>
      </c>
      <c r="E10" s="239">
        <v>12866400</v>
      </c>
      <c r="F10" s="238">
        <f>3632+26</f>
        <v>3658</v>
      </c>
      <c r="G10" s="239">
        <f>13075200+93600</f>
        <v>13168800</v>
      </c>
      <c r="H10" s="240">
        <v>3811</v>
      </c>
      <c r="I10" s="241">
        <v>13719600</v>
      </c>
    </row>
    <row r="11" spans="1:9" ht="33.75" customHeight="1" x14ac:dyDescent="0.15">
      <c r="A11" s="399"/>
      <c r="B11" s="412" t="s">
        <v>126</v>
      </c>
      <c r="C11" s="412"/>
      <c r="D11" s="238">
        <v>3</v>
      </c>
      <c r="E11" s="239">
        <v>13800</v>
      </c>
      <c r="F11" s="238">
        <v>3</v>
      </c>
      <c r="G11" s="239">
        <v>13800</v>
      </c>
      <c r="H11" s="240">
        <v>3</v>
      </c>
      <c r="I11" s="241">
        <v>13800</v>
      </c>
    </row>
    <row r="12" spans="1:9" ht="33.75" customHeight="1" x14ac:dyDescent="0.15">
      <c r="A12" s="399"/>
      <c r="B12" s="403" t="s">
        <v>127</v>
      </c>
      <c r="C12" s="246" t="s">
        <v>128</v>
      </c>
      <c r="D12" s="247">
        <v>1</v>
      </c>
      <c r="E12" s="248">
        <v>5500</v>
      </c>
      <c r="F12" s="247">
        <v>1</v>
      </c>
      <c r="G12" s="248">
        <v>8200</v>
      </c>
      <c r="H12" s="249">
        <v>2</v>
      </c>
      <c r="I12" s="250">
        <v>15100</v>
      </c>
    </row>
    <row r="13" spans="1:9" ht="33.75" customHeight="1" x14ac:dyDescent="0.15">
      <c r="A13" s="399"/>
      <c r="B13" s="402"/>
      <c r="C13" s="251" t="s">
        <v>129</v>
      </c>
      <c r="D13" s="238">
        <v>20716</v>
      </c>
      <c r="E13" s="239">
        <v>195439200</v>
      </c>
      <c r="F13" s="238">
        <v>21151</v>
      </c>
      <c r="G13" s="239">
        <v>206085300</v>
      </c>
      <c r="H13" s="240">
        <v>21598</v>
      </c>
      <c r="I13" s="241">
        <v>218430900</v>
      </c>
    </row>
    <row r="14" spans="1:9" ht="33.75" customHeight="1" x14ac:dyDescent="0.15">
      <c r="A14" s="399"/>
      <c r="B14" s="401" t="s">
        <v>130</v>
      </c>
      <c r="C14" s="252" t="s">
        <v>128</v>
      </c>
      <c r="D14" s="238">
        <v>378</v>
      </c>
      <c r="E14" s="239">
        <v>1351100</v>
      </c>
      <c r="F14" s="238">
        <v>423</v>
      </c>
      <c r="G14" s="239">
        <v>1544600</v>
      </c>
      <c r="H14" s="240">
        <v>464</v>
      </c>
      <c r="I14" s="241">
        <v>1708200</v>
      </c>
    </row>
    <row r="15" spans="1:9" ht="33.75" customHeight="1" x14ac:dyDescent="0.15">
      <c r="A15" s="400"/>
      <c r="B15" s="402"/>
      <c r="C15" s="252" t="s">
        <v>129</v>
      </c>
      <c r="D15" s="242">
        <v>5364</v>
      </c>
      <c r="E15" s="243">
        <v>26504000</v>
      </c>
      <c r="F15" s="242">
        <v>5348</v>
      </c>
      <c r="G15" s="243">
        <v>26745200</v>
      </c>
      <c r="H15" s="244">
        <v>5473</v>
      </c>
      <c r="I15" s="245">
        <v>27757000</v>
      </c>
    </row>
    <row r="16" spans="1:9" ht="54.75" customHeight="1" x14ac:dyDescent="0.15">
      <c r="A16" s="399" t="s">
        <v>131</v>
      </c>
      <c r="B16" s="405" t="s">
        <v>132</v>
      </c>
      <c r="C16" s="405"/>
      <c r="D16" s="238">
        <v>488</v>
      </c>
      <c r="E16" s="239">
        <v>1171200</v>
      </c>
      <c r="F16" s="238">
        <v>488</v>
      </c>
      <c r="G16" s="239">
        <v>1171200</v>
      </c>
      <c r="H16" s="240">
        <v>490</v>
      </c>
      <c r="I16" s="241">
        <v>1176000</v>
      </c>
    </row>
    <row r="17" spans="1:9" ht="54.75" customHeight="1" x14ac:dyDescent="0.15">
      <c r="A17" s="399"/>
      <c r="B17" s="405" t="s">
        <v>133</v>
      </c>
      <c r="C17" s="405"/>
      <c r="D17" s="238">
        <v>379</v>
      </c>
      <c r="E17" s="239">
        <v>2236100</v>
      </c>
      <c r="F17" s="238">
        <v>351</v>
      </c>
      <c r="G17" s="239">
        <v>2070900</v>
      </c>
      <c r="H17" s="240">
        <v>346</v>
      </c>
      <c r="I17" s="241">
        <v>2041400</v>
      </c>
    </row>
    <row r="18" spans="1:9" ht="34.5" customHeight="1" thickBot="1" x14ac:dyDescent="0.2">
      <c r="A18" s="396" t="s">
        <v>134</v>
      </c>
      <c r="B18" s="397"/>
      <c r="C18" s="397"/>
      <c r="D18" s="253">
        <v>3438</v>
      </c>
      <c r="E18" s="254">
        <v>20623000</v>
      </c>
      <c r="F18" s="253">
        <v>3496</v>
      </c>
      <c r="G18" s="254">
        <v>20971000</v>
      </c>
      <c r="H18" s="255">
        <v>3698</v>
      </c>
      <c r="I18" s="256">
        <v>22183000</v>
      </c>
    </row>
    <row r="19" spans="1:9" ht="20.25" customHeight="1" thickTop="1" x14ac:dyDescent="0.15">
      <c r="A19" s="71" t="s">
        <v>154</v>
      </c>
    </row>
  </sheetData>
  <mergeCells count="19">
    <mergeCell ref="F3:G3"/>
    <mergeCell ref="A3:C4"/>
    <mergeCell ref="A5:C5"/>
    <mergeCell ref="H3:I3"/>
    <mergeCell ref="B11:C11"/>
    <mergeCell ref="D3:E3"/>
    <mergeCell ref="A6:A9"/>
    <mergeCell ref="B6:C6"/>
    <mergeCell ref="B7:C7"/>
    <mergeCell ref="B8:C8"/>
    <mergeCell ref="B9:C9"/>
    <mergeCell ref="A18:C18"/>
    <mergeCell ref="A10:A15"/>
    <mergeCell ref="B14:B15"/>
    <mergeCell ref="B12:B13"/>
    <mergeCell ref="B10:C10"/>
    <mergeCell ref="B16:C16"/>
    <mergeCell ref="A16:A17"/>
    <mergeCell ref="B17:C17"/>
  </mergeCells>
  <phoneticPr fontId="4"/>
  <pageMargins left="0.82677165354330717" right="0" top="0.86614173228346458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5" zoomScaleNormal="85" workbookViewId="0">
      <selection activeCell="B27" sqref="B27"/>
    </sheetView>
  </sheetViews>
  <sheetFormatPr defaultRowHeight="12" x14ac:dyDescent="0.15"/>
  <cols>
    <col min="1" max="1" width="3.375" style="34" customWidth="1"/>
    <col min="2" max="2" width="2.75" style="34" customWidth="1"/>
    <col min="3" max="3" width="20.5" style="34" customWidth="1"/>
    <col min="4" max="4" width="1.25" style="34" customWidth="1"/>
    <col min="5" max="8" width="16.125" style="34" customWidth="1"/>
    <col min="9" max="9" width="4.375" style="34" customWidth="1"/>
    <col min="10" max="12" width="3.5" style="34" customWidth="1"/>
    <col min="13" max="16" width="2.875" style="34" customWidth="1"/>
    <col min="17" max="18" width="4.375" style="34" customWidth="1"/>
    <col min="19" max="20" width="3.625" style="34" customWidth="1"/>
    <col min="21" max="37" width="2.75" style="34" customWidth="1"/>
    <col min="38" max="16384" width="9" style="34"/>
  </cols>
  <sheetData>
    <row r="1" spans="1:8" s="32" customFormat="1" ht="27" customHeight="1" x14ac:dyDescent="0.15">
      <c r="A1" s="31" t="s">
        <v>219</v>
      </c>
      <c r="B1" s="31"/>
    </row>
    <row r="2" spans="1:8" ht="15" customHeight="1" thickBot="1" x14ac:dyDescent="0.2">
      <c r="A2" s="33"/>
      <c r="B2" s="33"/>
      <c r="G2" s="462" t="s">
        <v>186</v>
      </c>
      <c r="H2" s="462"/>
    </row>
    <row r="3" spans="1:8" s="32" customFormat="1" ht="19.5" customHeight="1" thickTop="1" x14ac:dyDescent="0.15">
      <c r="A3" s="458" t="s">
        <v>14</v>
      </c>
      <c r="B3" s="458"/>
      <c r="C3" s="458"/>
      <c r="D3" s="459"/>
      <c r="E3" s="450" t="s">
        <v>185</v>
      </c>
      <c r="F3" s="451"/>
      <c r="G3" s="451"/>
      <c r="H3" s="451"/>
    </row>
    <row r="4" spans="1:8" s="32" customFormat="1" ht="30" customHeight="1" x14ac:dyDescent="0.15">
      <c r="A4" s="460"/>
      <c r="B4" s="460"/>
      <c r="C4" s="460"/>
      <c r="D4" s="461"/>
      <c r="E4" s="257" t="s">
        <v>33</v>
      </c>
      <c r="F4" s="257" t="s">
        <v>34</v>
      </c>
      <c r="G4" s="257" t="s">
        <v>157</v>
      </c>
      <c r="H4" s="258" t="s">
        <v>35</v>
      </c>
    </row>
    <row r="5" spans="1:8" s="32" customFormat="1" ht="19.5" customHeight="1" x14ac:dyDescent="0.15">
      <c r="A5" s="419" t="s">
        <v>174</v>
      </c>
      <c r="B5" s="420"/>
      <c r="C5" s="425" t="s">
        <v>178</v>
      </c>
      <c r="D5" s="426"/>
      <c r="E5" s="84">
        <v>57748</v>
      </c>
      <c r="F5" s="85">
        <v>6032257</v>
      </c>
      <c r="G5" s="86">
        <v>180182471</v>
      </c>
      <c r="H5" s="87">
        <v>29870</v>
      </c>
    </row>
    <row r="6" spans="1:8" s="32" customFormat="1" ht="18" customHeight="1" x14ac:dyDescent="0.15">
      <c r="A6" s="421"/>
      <c r="B6" s="422"/>
      <c r="C6" s="413" t="s">
        <v>179</v>
      </c>
      <c r="D6" s="414"/>
      <c r="E6" s="73">
        <v>708</v>
      </c>
      <c r="F6" s="74">
        <v>29916</v>
      </c>
      <c r="G6" s="75">
        <v>285327</v>
      </c>
      <c r="H6" s="88">
        <v>9538</v>
      </c>
    </row>
    <row r="7" spans="1:8" s="32" customFormat="1" ht="18" customHeight="1" x14ac:dyDescent="0.15">
      <c r="A7" s="423"/>
      <c r="B7" s="424"/>
      <c r="C7" s="413" t="s">
        <v>180</v>
      </c>
      <c r="D7" s="414"/>
      <c r="E7" s="89">
        <v>57040</v>
      </c>
      <c r="F7" s="90">
        <v>6002341</v>
      </c>
      <c r="G7" s="91">
        <v>179897144</v>
      </c>
      <c r="H7" s="92">
        <v>29971</v>
      </c>
    </row>
    <row r="8" spans="1:8" s="32" customFormat="1" ht="19.5" customHeight="1" x14ac:dyDescent="0.15">
      <c r="A8" s="454" t="s">
        <v>175</v>
      </c>
      <c r="B8" s="455"/>
      <c r="C8" s="425" t="s">
        <v>178</v>
      </c>
      <c r="D8" s="426"/>
      <c r="E8" s="73">
        <v>12811</v>
      </c>
      <c r="F8" s="74">
        <v>4959419</v>
      </c>
      <c r="G8" s="75">
        <v>243715913</v>
      </c>
      <c r="H8" s="72">
        <v>49142</v>
      </c>
    </row>
    <row r="9" spans="1:8" s="32" customFormat="1" ht="18.75" customHeight="1" x14ac:dyDescent="0.15">
      <c r="A9" s="454"/>
      <c r="B9" s="455"/>
      <c r="C9" s="413" t="s">
        <v>179</v>
      </c>
      <c r="D9" s="414"/>
      <c r="E9" s="73">
        <v>137</v>
      </c>
      <c r="F9" s="74">
        <v>59246</v>
      </c>
      <c r="G9" s="75">
        <v>2759646</v>
      </c>
      <c r="H9" s="72">
        <v>46579</v>
      </c>
    </row>
    <row r="10" spans="1:8" s="32" customFormat="1" ht="18" customHeight="1" x14ac:dyDescent="0.15">
      <c r="A10" s="454"/>
      <c r="B10" s="455"/>
      <c r="C10" s="413" t="s">
        <v>180</v>
      </c>
      <c r="D10" s="414"/>
      <c r="E10" s="73">
        <v>12674</v>
      </c>
      <c r="F10" s="74">
        <v>4900173</v>
      </c>
      <c r="G10" s="75">
        <v>240956267</v>
      </c>
      <c r="H10" s="72">
        <v>49173</v>
      </c>
    </row>
    <row r="11" spans="1:8" s="32" customFormat="1" ht="19.5" customHeight="1" x14ac:dyDescent="0.15">
      <c r="A11" s="452" t="s">
        <v>176</v>
      </c>
      <c r="B11" s="453"/>
      <c r="C11" s="425" t="s">
        <v>178</v>
      </c>
      <c r="D11" s="426"/>
      <c r="E11" s="84">
        <v>70559</v>
      </c>
      <c r="F11" s="85">
        <v>10991676</v>
      </c>
      <c r="G11" s="86">
        <v>423898384</v>
      </c>
      <c r="H11" s="87">
        <v>38565</v>
      </c>
    </row>
    <row r="12" spans="1:8" s="32" customFormat="1" ht="18" customHeight="1" x14ac:dyDescent="0.15">
      <c r="A12" s="454"/>
      <c r="B12" s="455"/>
      <c r="C12" s="413" t="s">
        <v>179</v>
      </c>
      <c r="D12" s="414"/>
      <c r="E12" s="73">
        <v>845</v>
      </c>
      <c r="F12" s="74">
        <v>89162</v>
      </c>
      <c r="G12" s="75">
        <v>3044973</v>
      </c>
      <c r="H12" s="88">
        <v>34151</v>
      </c>
    </row>
    <row r="13" spans="1:8" s="32" customFormat="1" ht="18" customHeight="1" x14ac:dyDescent="0.15">
      <c r="A13" s="456"/>
      <c r="B13" s="457"/>
      <c r="C13" s="415" t="s">
        <v>180</v>
      </c>
      <c r="D13" s="416"/>
      <c r="E13" s="89">
        <v>69714</v>
      </c>
      <c r="F13" s="90">
        <v>10902514</v>
      </c>
      <c r="G13" s="91">
        <v>420853411</v>
      </c>
      <c r="H13" s="92">
        <v>38602</v>
      </c>
    </row>
    <row r="14" spans="1:8" s="32" customFormat="1" ht="19.5" customHeight="1" thickBot="1" x14ac:dyDescent="0.2">
      <c r="A14" s="417" t="s">
        <v>177</v>
      </c>
      <c r="B14" s="417"/>
      <c r="C14" s="417"/>
      <c r="D14" s="418"/>
      <c r="E14" s="76">
        <v>698</v>
      </c>
      <c r="F14" s="77">
        <v>315080</v>
      </c>
      <c r="G14" s="93"/>
      <c r="H14" s="94"/>
    </row>
    <row r="15" spans="1:8" s="32" customFormat="1" ht="20.25" customHeight="1" thickTop="1" x14ac:dyDescent="0.15">
      <c r="A15" s="458" t="s">
        <v>14</v>
      </c>
      <c r="B15" s="458"/>
      <c r="C15" s="458"/>
      <c r="D15" s="459"/>
      <c r="E15" s="450" t="s">
        <v>199</v>
      </c>
      <c r="F15" s="451"/>
      <c r="G15" s="451"/>
      <c r="H15" s="451"/>
    </row>
    <row r="16" spans="1:8" s="32" customFormat="1" ht="30" customHeight="1" x14ac:dyDescent="0.15">
      <c r="A16" s="460"/>
      <c r="B16" s="460"/>
      <c r="C16" s="460"/>
      <c r="D16" s="461"/>
      <c r="E16" s="257" t="s">
        <v>33</v>
      </c>
      <c r="F16" s="257" t="s">
        <v>34</v>
      </c>
      <c r="G16" s="257" t="s">
        <v>157</v>
      </c>
      <c r="H16" s="258" t="s">
        <v>35</v>
      </c>
    </row>
    <row r="17" spans="1:8" s="32" customFormat="1" ht="19.5" customHeight="1" x14ac:dyDescent="0.15">
      <c r="A17" s="419" t="s">
        <v>174</v>
      </c>
      <c r="B17" s="420"/>
      <c r="C17" s="425" t="s">
        <v>178</v>
      </c>
      <c r="D17" s="426"/>
      <c r="E17" s="84">
        <v>58267</v>
      </c>
      <c r="F17" s="85">
        <v>6100019</v>
      </c>
      <c r="G17" s="86">
        <v>189666891</v>
      </c>
      <c r="H17" s="87">
        <v>31093</v>
      </c>
    </row>
    <row r="18" spans="1:8" s="32" customFormat="1" ht="19.5" customHeight="1" x14ac:dyDescent="0.15">
      <c r="A18" s="421"/>
      <c r="B18" s="422"/>
      <c r="C18" s="413" t="s">
        <v>179</v>
      </c>
      <c r="D18" s="414"/>
      <c r="E18" s="73">
        <v>651</v>
      </c>
      <c r="F18" s="74">
        <v>22315</v>
      </c>
      <c r="G18" s="75">
        <v>40573</v>
      </c>
      <c r="H18" s="88">
        <v>1818</v>
      </c>
    </row>
    <row r="19" spans="1:8" s="32" customFormat="1" ht="19.5" customHeight="1" x14ac:dyDescent="0.15">
      <c r="A19" s="423"/>
      <c r="B19" s="424"/>
      <c r="C19" s="413" t="s">
        <v>180</v>
      </c>
      <c r="D19" s="414"/>
      <c r="E19" s="89">
        <v>57616</v>
      </c>
      <c r="F19" s="90">
        <v>6077704</v>
      </c>
      <c r="G19" s="91">
        <v>189626318</v>
      </c>
      <c r="H19" s="92">
        <v>31200</v>
      </c>
    </row>
    <row r="20" spans="1:8" s="32" customFormat="1" ht="19.5" customHeight="1" x14ac:dyDescent="0.15">
      <c r="A20" s="454" t="s">
        <v>175</v>
      </c>
      <c r="B20" s="455"/>
      <c r="C20" s="425" t="s">
        <v>178</v>
      </c>
      <c r="D20" s="426"/>
      <c r="E20" s="73">
        <v>12837</v>
      </c>
      <c r="F20" s="74">
        <v>5039321</v>
      </c>
      <c r="G20" s="75">
        <v>253367141</v>
      </c>
      <c r="H20" s="72">
        <v>50278</v>
      </c>
    </row>
    <row r="21" spans="1:8" s="32" customFormat="1" ht="19.5" customHeight="1" x14ac:dyDescent="0.15">
      <c r="A21" s="454"/>
      <c r="B21" s="455"/>
      <c r="C21" s="413" t="s">
        <v>179</v>
      </c>
      <c r="D21" s="414"/>
      <c r="E21" s="73">
        <v>58</v>
      </c>
      <c r="F21" s="74">
        <v>955</v>
      </c>
      <c r="G21" s="75">
        <v>5957</v>
      </c>
      <c r="H21" s="72">
        <v>6238</v>
      </c>
    </row>
    <row r="22" spans="1:8" s="32" customFormat="1" ht="19.5" customHeight="1" x14ac:dyDescent="0.15">
      <c r="A22" s="454"/>
      <c r="B22" s="455"/>
      <c r="C22" s="413" t="s">
        <v>180</v>
      </c>
      <c r="D22" s="414"/>
      <c r="E22" s="73">
        <v>12779</v>
      </c>
      <c r="F22" s="74">
        <v>5038366</v>
      </c>
      <c r="G22" s="75">
        <v>253361184</v>
      </c>
      <c r="H22" s="72">
        <v>50286</v>
      </c>
    </row>
    <row r="23" spans="1:8" s="32" customFormat="1" ht="19.5" customHeight="1" x14ac:dyDescent="0.15">
      <c r="A23" s="452" t="s">
        <v>176</v>
      </c>
      <c r="B23" s="453"/>
      <c r="C23" s="425" t="s">
        <v>178</v>
      </c>
      <c r="D23" s="426"/>
      <c r="E23" s="84">
        <v>71104</v>
      </c>
      <c r="F23" s="85">
        <v>11139340</v>
      </c>
      <c r="G23" s="86">
        <v>443034032</v>
      </c>
      <c r="H23" s="87">
        <v>39772</v>
      </c>
    </row>
    <row r="24" spans="1:8" s="32" customFormat="1" ht="19.5" customHeight="1" x14ac:dyDescent="0.15">
      <c r="A24" s="454"/>
      <c r="B24" s="455"/>
      <c r="C24" s="413" t="s">
        <v>179</v>
      </c>
      <c r="D24" s="414"/>
      <c r="E24" s="73">
        <v>709</v>
      </c>
      <c r="F24" s="74">
        <v>23270</v>
      </c>
      <c r="G24" s="75">
        <v>46530</v>
      </c>
      <c r="H24" s="88">
        <v>2000</v>
      </c>
    </row>
    <row r="25" spans="1:8" s="32" customFormat="1" ht="19.5" customHeight="1" x14ac:dyDescent="0.15">
      <c r="A25" s="456"/>
      <c r="B25" s="457"/>
      <c r="C25" s="415" t="s">
        <v>180</v>
      </c>
      <c r="D25" s="416"/>
      <c r="E25" s="89">
        <v>70395</v>
      </c>
      <c r="F25" s="90">
        <v>11116070</v>
      </c>
      <c r="G25" s="91">
        <v>442987502</v>
      </c>
      <c r="H25" s="92">
        <v>39851</v>
      </c>
    </row>
    <row r="26" spans="1:8" s="32" customFormat="1" ht="19.5" customHeight="1" thickBot="1" x14ac:dyDescent="0.2">
      <c r="A26" s="417" t="s">
        <v>177</v>
      </c>
      <c r="B26" s="417"/>
      <c r="C26" s="417"/>
      <c r="D26" s="418"/>
      <c r="E26" s="76">
        <v>696</v>
      </c>
      <c r="F26" s="77">
        <v>313236</v>
      </c>
      <c r="G26" s="93"/>
      <c r="H26" s="94"/>
    </row>
    <row r="27" spans="1:8" ht="19.5" customHeight="1" thickTop="1" x14ac:dyDescent="0.15">
      <c r="A27" s="463" t="s">
        <v>14</v>
      </c>
      <c r="B27" s="463"/>
      <c r="C27" s="463"/>
      <c r="D27" s="464"/>
      <c r="E27" s="467" t="s">
        <v>209</v>
      </c>
      <c r="F27" s="468"/>
      <c r="G27" s="468"/>
      <c r="H27" s="468"/>
    </row>
    <row r="28" spans="1:8" ht="30" customHeight="1" x14ac:dyDescent="0.15">
      <c r="A28" s="465"/>
      <c r="B28" s="465"/>
      <c r="C28" s="465"/>
      <c r="D28" s="466"/>
      <c r="E28" s="259" t="s">
        <v>33</v>
      </c>
      <c r="F28" s="259" t="s">
        <v>34</v>
      </c>
      <c r="G28" s="259" t="s">
        <v>157</v>
      </c>
      <c r="H28" s="260" t="s">
        <v>35</v>
      </c>
    </row>
    <row r="29" spans="1:8" ht="19.5" customHeight="1" x14ac:dyDescent="0.15">
      <c r="A29" s="430" t="s">
        <v>174</v>
      </c>
      <c r="B29" s="431"/>
      <c r="C29" s="442" t="s">
        <v>178</v>
      </c>
      <c r="D29" s="443"/>
      <c r="E29" s="261">
        <v>58770</v>
      </c>
      <c r="F29" s="262">
        <v>6162970</v>
      </c>
      <c r="G29" s="263">
        <v>199351143</v>
      </c>
      <c r="H29" s="264">
        <v>32347</v>
      </c>
    </row>
    <row r="30" spans="1:8" ht="18" customHeight="1" x14ac:dyDescent="0.15">
      <c r="A30" s="432"/>
      <c r="B30" s="433"/>
      <c r="C30" s="444" t="s">
        <v>179</v>
      </c>
      <c r="D30" s="445"/>
      <c r="E30" s="265">
        <v>620</v>
      </c>
      <c r="F30" s="266">
        <v>21233</v>
      </c>
      <c r="G30" s="267">
        <v>39023</v>
      </c>
      <c r="H30" s="268">
        <v>1838</v>
      </c>
    </row>
    <row r="31" spans="1:8" ht="18" customHeight="1" x14ac:dyDescent="0.15">
      <c r="A31" s="434"/>
      <c r="B31" s="435"/>
      <c r="C31" s="444" t="s">
        <v>180</v>
      </c>
      <c r="D31" s="445"/>
      <c r="E31" s="269">
        <v>58150</v>
      </c>
      <c r="F31" s="270">
        <v>6141737</v>
      </c>
      <c r="G31" s="271">
        <v>199312120</v>
      </c>
      <c r="H31" s="272">
        <v>32452</v>
      </c>
    </row>
    <row r="32" spans="1:8" ht="19.5" customHeight="1" x14ac:dyDescent="0.15">
      <c r="A32" s="436" t="s">
        <v>175</v>
      </c>
      <c r="B32" s="437"/>
      <c r="C32" s="442" t="s">
        <v>178</v>
      </c>
      <c r="D32" s="443"/>
      <c r="E32" s="265">
        <v>12925</v>
      </c>
      <c r="F32" s="266">
        <v>5095975</v>
      </c>
      <c r="G32" s="267">
        <v>263353047</v>
      </c>
      <c r="H32" s="273">
        <v>51679</v>
      </c>
    </row>
    <row r="33" spans="1:8" ht="18" customHeight="1" x14ac:dyDescent="0.15">
      <c r="A33" s="436"/>
      <c r="B33" s="437"/>
      <c r="C33" s="444" t="s">
        <v>179</v>
      </c>
      <c r="D33" s="445"/>
      <c r="E33" s="265">
        <v>61</v>
      </c>
      <c r="F33" s="266">
        <v>1032</v>
      </c>
      <c r="G33" s="267">
        <v>6265</v>
      </c>
      <c r="H33" s="273">
        <v>6071</v>
      </c>
    </row>
    <row r="34" spans="1:8" ht="18" customHeight="1" x14ac:dyDescent="0.15">
      <c r="A34" s="436"/>
      <c r="B34" s="437"/>
      <c r="C34" s="444" t="s">
        <v>180</v>
      </c>
      <c r="D34" s="445"/>
      <c r="E34" s="265">
        <v>12864</v>
      </c>
      <c r="F34" s="266">
        <v>5094943</v>
      </c>
      <c r="G34" s="267">
        <v>263346782</v>
      </c>
      <c r="H34" s="273">
        <v>51688</v>
      </c>
    </row>
    <row r="35" spans="1:8" ht="19.5" customHeight="1" x14ac:dyDescent="0.15">
      <c r="A35" s="438" t="s">
        <v>176</v>
      </c>
      <c r="B35" s="439"/>
      <c r="C35" s="442" t="s">
        <v>178</v>
      </c>
      <c r="D35" s="443"/>
      <c r="E35" s="261">
        <v>71695</v>
      </c>
      <c r="F35" s="262">
        <v>11258945</v>
      </c>
      <c r="G35" s="263">
        <v>462704190</v>
      </c>
      <c r="H35" s="264">
        <v>41097</v>
      </c>
    </row>
    <row r="36" spans="1:8" ht="18" customHeight="1" x14ac:dyDescent="0.15">
      <c r="A36" s="436"/>
      <c r="B36" s="437"/>
      <c r="C36" s="444" t="s">
        <v>179</v>
      </c>
      <c r="D36" s="445"/>
      <c r="E36" s="265">
        <v>681</v>
      </c>
      <c r="F36" s="266">
        <v>22265</v>
      </c>
      <c r="G36" s="267">
        <v>45288</v>
      </c>
      <c r="H36" s="268">
        <v>2034</v>
      </c>
    </row>
    <row r="37" spans="1:8" ht="18" customHeight="1" x14ac:dyDescent="0.15">
      <c r="A37" s="440"/>
      <c r="B37" s="441"/>
      <c r="C37" s="446" t="s">
        <v>180</v>
      </c>
      <c r="D37" s="447"/>
      <c r="E37" s="269">
        <v>71014</v>
      </c>
      <c r="F37" s="270">
        <v>11236680</v>
      </c>
      <c r="G37" s="271">
        <v>462658902</v>
      </c>
      <c r="H37" s="272">
        <v>41174</v>
      </c>
    </row>
    <row r="38" spans="1:8" ht="19.5" customHeight="1" thickBot="1" x14ac:dyDescent="0.2">
      <c r="A38" s="448" t="s">
        <v>177</v>
      </c>
      <c r="B38" s="448"/>
      <c r="C38" s="448"/>
      <c r="D38" s="449"/>
      <c r="E38" s="274">
        <v>697</v>
      </c>
      <c r="F38" s="275">
        <v>313445</v>
      </c>
      <c r="G38" s="276"/>
      <c r="H38" s="277"/>
    </row>
    <row r="39" spans="1:8" ht="18" customHeight="1" thickTop="1" x14ac:dyDescent="0.15">
      <c r="A39" s="100" t="s">
        <v>137</v>
      </c>
      <c r="B39" s="35"/>
      <c r="C39" s="36"/>
      <c r="D39" s="37"/>
      <c r="E39" s="38"/>
      <c r="F39" s="38"/>
      <c r="G39" s="39"/>
      <c r="H39" s="39"/>
    </row>
    <row r="40" spans="1:8" ht="18" customHeight="1" x14ac:dyDescent="0.15">
      <c r="A40" s="427" t="s">
        <v>172</v>
      </c>
      <c r="B40" s="427"/>
      <c r="C40" s="427"/>
      <c r="D40" s="427"/>
      <c r="E40" s="427"/>
      <c r="F40" s="427"/>
      <c r="G40" s="427"/>
      <c r="H40" s="427"/>
    </row>
    <row r="41" spans="1:8" ht="18" customHeight="1" x14ac:dyDescent="0.15">
      <c r="A41" s="428" t="s">
        <v>173</v>
      </c>
      <c r="B41" s="428"/>
      <c r="C41" s="428"/>
      <c r="D41" s="428"/>
      <c r="E41" s="428"/>
      <c r="F41" s="428"/>
      <c r="G41" s="428"/>
      <c r="H41" s="428"/>
    </row>
    <row r="42" spans="1:8" ht="15" customHeight="1" x14ac:dyDescent="0.15">
      <c r="A42" s="429"/>
      <c r="B42" s="429"/>
      <c r="C42" s="429"/>
      <c r="D42" s="429"/>
      <c r="E42" s="429"/>
      <c r="F42" s="429"/>
      <c r="G42" s="429"/>
      <c r="H42" s="429"/>
    </row>
  </sheetData>
  <mergeCells count="49">
    <mergeCell ref="G2:H2"/>
    <mergeCell ref="A27:D28"/>
    <mergeCell ref="E27:H27"/>
    <mergeCell ref="A5:B7"/>
    <mergeCell ref="C5:D5"/>
    <mergeCell ref="C6:D6"/>
    <mergeCell ref="C7:D7"/>
    <mergeCell ref="A3:D4"/>
    <mergeCell ref="E3:H3"/>
    <mergeCell ref="C22:D22"/>
    <mergeCell ref="A8:B10"/>
    <mergeCell ref="C8:D8"/>
    <mergeCell ref="C9:D9"/>
    <mergeCell ref="C10:D10"/>
    <mergeCell ref="A11:B13"/>
    <mergeCell ref="C11:D11"/>
    <mergeCell ref="E15:H15"/>
    <mergeCell ref="A23:B25"/>
    <mergeCell ref="C23:D23"/>
    <mergeCell ref="C24:D24"/>
    <mergeCell ref="C25:D25"/>
    <mergeCell ref="A15:D16"/>
    <mergeCell ref="A20:B22"/>
    <mergeCell ref="C20:D20"/>
    <mergeCell ref="C21:D21"/>
    <mergeCell ref="A40:H40"/>
    <mergeCell ref="A41:H41"/>
    <mergeCell ref="A42:H42"/>
    <mergeCell ref="A29:B31"/>
    <mergeCell ref="A32:B34"/>
    <mergeCell ref="A35:B37"/>
    <mergeCell ref="C29:D29"/>
    <mergeCell ref="C30:D30"/>
    <mergeCell ref="C31:D31"/>
    <mergeCell ref="C32:D32"/>
    <mergeCell ref="C34:D34"/>
    <mergeCell ref="C35:D35"/>
    <mergeCell ref="C36:D36"/>
    <mergeCell ref="C37:D37"/>
    <mergeCell ref="A38:D38"/>
    <mergeCell ref="C33:D33"/>
    <mergeCell ref="C12:D12"/>
    <mergeCell ref="C13:D13"/>
    <mergeCell ref="A26:D26"/>
    <mergeCell ref="A14:D14"/>
    <mergeCell ref="A17:B19"/>
    <mergeCell ref="C17:D17"/>
    <mergeCell ref="C18:D18"/>
    <mergeCell ref="C19:D19"/>
  </mergeCells>
  <phoneticPr fontId="14"/>
  <pageMargins left="0.55118110236220474" right="0.55118110236220474" top="0.86614173228346458" bottom="0" header="0.39370078740157483" footer="0.47244094488188981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G4"/>
  <sheetViews>
    <sheetView topLeftCell="A16" zoomScale="70" zoomScaleNormal="70" workbookViewId="0">
      <selection activeCell="B27" sqref="B27"/>
    </sheetView>
  </sheetViews>
  <sheetFormatPr defaultRowHeight="13.5" x14ac:dyDescent="0.15"/>
  <sheetData>
    <row r="3" spans="7:7" x14ac:dyDescent="0.15">
      <c r="G3">
        <f>G4+G18</f>
        <v>0</v>
      </c>
    </row>
    <row r="4" spans="7:7" x14ac:dyDescent="0.15">
      <c r="G4">
        <f>G5+G8+G12+G15+G17</f>
        <v>0</v>
      </c>
    </row>
  </sheetData>
  <phoneticPr fontId="14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zoomScale="70" zoomScaleNormal="70" workbookViewId="0">
      <selection activeCell="B27" sqref="B27"/>
    </sheetView>
  </sheetViews>
  <sheetFormatPr defaultColWidth="6.5" defaultRowHeight="13.5" x14ac:dyDescent="0.15"/>
  <cols>
    <col min="1" max="1" width="2.375" style="24" customWidth="1"/>
    <col min="2" max="2" width="24.75" style="24" customWidth="1"/>
    <col min="3" max="3" width="1" style="24" customWidth="1"/>
    <col min="4" max="5" width="17" style="24" customWidth="1"/>
    <col min="6" max="7" width="17" style="42" customWidth="1"/>
    <col min="8" max="9" width="3.25" style="24" customWidth="1"/>
    <col min="10" max="16384" width="6.5" style="24"/>
  </cols>
  <sheetData>
    <row r="1" spans="1:9" s="16" customFormat="1" ht="27" customHeight="1" x14ac:dyDescent="0.15">
      <c r="A1" s="14" t="s">
        <v>210</v>
      </c>
      <c r="B1" s="15"/>
      <c r="C1" s="15"/>
      <c r="D1" s="15"/>
      <c r="E1" s="15"/>
      <c r="F1" s="98"/>
      <c r="G1" s="98"/>
    </row>
    <row r="2" spans="1:9" ht="15" customHeight="1" thickBot="1" x14ac:dyDescent="0.2">
      <c r="A2" s="17"/>
      <c r="B2" s="17"/>
      <c r="C2" s="17"/>
      <c r="D2" s="17"/>
      <c r="E2" s="128" t="s">
        <v>205</v>
      </c>
      <c r="F2" s="18"/>
      <c r="G2" s="117" t="s">
        <v>206</v>
      </c>
    </row>
    <row r="3" spans="1:9" ht="25.5" customHeight="1" thickTop="1" x14ac:dyDescent="0.15">
      <c r="A3" s="279" t="s">
        <v>28</v>
      </c>
      <c r="B3" s="279"/>
      <c r="C3" s="280"/>
      <c r="D3" s="285" t="s">
        <v>195</v>
      </c>
      <c r="E3" s="286"/>
      <c r="F3" s="283" t="s">
        <v>201</v>
      </c>
      <c r="G3" s="284"/>
    </row>
    <row r="4" spans="1:9" ht="25.5" customHeight="1" x14ac:dyDescent="0.15">
      <c r="A4" s="281"/>
      <c r="B4" s="281"/>
      <c r="C4" s="282"/>
      <c r="D4" s="44" t="s">
        <v>36</v>
      </c>
      <c r="E4" s="123" t="s">
        <v>29</v>
      </c>
      <c r="F4" s="65" t="s">
        <v>36</v>
      </c>
      <c r="G4" s="115" t="s">
        <v>29</v>
      </c>
    </row>
    <row r="5" spans="1:9" ht="25.5" customHeight="1" x14ac:dyDescent="0.15">
      <c r="A5" s="278" t="s">
        <v>30</v>
      </c>
      <c r="B5" s="278"/>
      <c r="C5" s="45"/>
      <c r="D5" s="106">
        <v>93187534306</v>
      </c>
      <c r="E5" s="107">
        <v>91196552683</v>
      </c>
      <c r="F5" s="133">
        <v>98124148871</v>
      </c>
      <c r="G5" s="134">
        <v>96566543038</v>
      </c>
      <c r="I5" s="135"/>
    </row>
    <row r="6" spans="1:9" ht="25.5" customHeight="1" x14ac:dyDescent="0.15">
      <c r="A6" s="278" t="s">
        <v>15</v>
      </c>
      <c r="B6" s="278"/>
      <c r="C6" s="127"/>
      <c r="D6" s="106">
        <f>SUM(D7:D11)</f>
        <v>36205182000</v>
      </c>
      <c r="E6" s="106">
        <f>SUM(E7:E11)</f>
        <v>36779347852</v>
      </c>
      <c r="F6" s="133">
        <f>SUM(F7:F11)</f>
        <v>36879836000</v>
      </c>
      <c r="G6" s="133">
        <f>SUM(G7:G11)</f>
        <v>38237629133</v>
      </c>
    </row>
    <row r="7" spans="1:9" ht="20.100000000000001" customHeight="1" x14ac:dyDescent="0.15">
      <c r="A7" s="48"/>
      <c r="B7" s="49" t="s">
        <v>37</v>
      </c>
      <c r="C7" s="50"/>
      <c r="D7" s="51">
        <v>17730106000</v>
      </c>
      <c r="E7" s="51">
        <v>17944581443</v>
      </c>
      <c r="F7" s="136">
        <v>17827897000</v>
      </c>
      <c r="G7" s="136">
        <v>18753942760</v>
      </c>
    </row>
    <row r="8" spans="1:9" ht="20.100000000000001" customHeight="1" x14ac:dyDescent="0.15">
      <c r="A8" s="48"/>
      <c r="B8" s="49" t="s">
        <v>0</v>
      </c>
      <c r="C8" s="50"/>
      <c r="D8" s="51">
        <v>13780115000</v>
      </c>
      <c r="E8" s="51">
        <v>14004339047</v>
      </c>
      <c r="F8" s="136">
        <v>14250525000</v>
      </c>
      <c r="G8" s="136">
        <v>14459675801</v>
      </c>
    </row>
    <row r="9" spans="1:9" ht="20.100000000000001" customHeight="1" x14ac:dyDescent="0.15">
      <c r="A9" s="48"/>
      <c r="B9" s="49" t="s">
        <v>1</v>
      </c>
      <c r="C9" s="50"/>
      <c r="D9" s="51">
        <v>326609000</v>
      </c>
      <c r="E9" s="51">
        <v>325905812</v>
      </c>
      <c r="F9" s="136">
        <v>325463000</v>
      </c>
      <c r="G9" s="136">
        <v>350279903</v>
      </c>
    </row>
    <row r="10" spans="1:9" ht="20.100000000000001" customHeight="1" x14ac:dyDescent="0.15">
      <c r="A10" s="48"/>
      <c r="B10" s="49" t="s">
        <v>2</v>
      </c>
      <c r="C10" s="50"/>
      <c r="D10" s="51">
        <v>1015180000</v>
      </c>
      <c r="E10" s="51">
        <v>1121201150</v>
      </c>
      <c r="F10" s="136">
        <v>1028664000</v>
      </c>
      <c r="G10" s="136">
        <v>1195299369</v>
      </c>
    </row>
    <row r="11" spans="1:9" ht="20.100000000000001" customHeight="1" x14ac:dyDescent="0.15">
      <c r="A11" s="48"/>
      <c r="B11" s="49" t="s">
        <v>4</v>
      </c>
      <c r="C11" s="50"/>
      <c r="D11" s="51">
        <v>3353172000</v>
      </c>
      <c r="E11" s="51">
        <v>3383320400</v>
      </c>
      <c r="F11" s="136">
        <v>3447287000</v>
      </c>
      <c r="G11" s="136">
        <v>3478431300</v>
      </c>
    </row>
    <row r="12" spans="1:9" ht="25.5" customHeight="1" x14ac:dyDescent="0.15">
      <c r="A12" s="278" t="s">
        <v>16</v>
      </c>
      <c r="B12" s="278"/>
      <c r="C12" s="127"/>
      <c r="D12" s="106">
        <f>SUM(D13:D15)</f>
        <v>357359000</v>
      </c>
      <c r="E12" s="106">
        <f>SUM(E13:E15)</f>
        <v>390836000</v>
      </c>
      <c r="F12" s="133">
        <f>SUM(F13:F15)</f>
        <v>411816000</v>
      </c>
      <c r="G12" s="133">
        <f>SUM(G13:G15)</f>
        <v>392736000</v>
      </c>
    </row>
    <row r="13" spans="1:9" ht="20.100000000000001" customHeight="1" x14ac:dyDescent="0.15">
      <c r="A13" s="48"/>
      <c r="B13" s="49" t="s">
        <v>38</v>
      </c>
      <c r="C13" s="50"/>
      <c r="D13" s="51">
        <v>259000000</v>
      </c>
      <c r="E13" s="51">
        <v>275093000</v>
      </c>
      <c r="F13" s="136">
        <v>293000000</v>
      </c>
      <c r="G13" s="136">
        <v>275033000</v>
      </c>
    </row>
    <row r="14" spans="1:9" ht="20.100000000000001" customHeight="1" x14ac:dyDescent="0.15">
      <c r="A14" s="48"/>
      <c r="B14" s="49" t="s">
        <v>155</v>
      </c>
      <c r="C14" s="50"/>
      <c r="D14" s="51">
        <v>79000000</v>
      </c>
      <c r="E14" s="108">
        <v>96215000</v>
      </c>
      <c r="F14" s="136">
        <v>93000000</v>
      </c>
      <c r="G14" s="137">
        <v>91887000</v>
      </c>
    </row>
    <row r="15" spans="1:9" ht="20.100000000000001" customHeight="1" x14ac:dyDescent="0.15">
      <c r="A15" s="48"/>
      <c r="B15" s="49" t="s">
        <v>160</v>
      </c>
      <c r="C15" s="50"/>
      <c r="D15" s="51">
        <v>19359000</v>
      </c>
      <c r="E15" s="108">
        <v>19528000</v>
      </c>
      <c r="F15" s="136">
        <v>25816000</v>
      </c>
      <c r="G15" s="137">
        <v>25816000</v>
      </c>
    </row>
    <row r="16" spans="1:9" ht="25.5" customHeight="1" x14ac:dyDescent="0.15">
      <c r="A16" s="278" t="s">
        <v>17</v>
      </c>
      <c r="B16" s="278"/>
      <c r="C16" s="127"/>
      <c r="D16" s="106">
        <v>17000000</v>
      </c>
      <c r="E16" s="106">
        <v>20057000</v>
      </c>
      <c r="F16" s="133">
        <v>18000000</v>
      </c>
      <c r="G16" s="133">
        <v>14081000</v>
      </c>
    </row>
    <row r="17" spans="1:7" ht="25.5" customHeight="1" x14ac:dyDescent="0.15">
      <c r="A17" s="278" t="s">
        <v>39</v>
      </c>
      <c r="B17" s="278"/>
      <c r="C17" s="127"/>
      <c r="D17" s="106">
        <v>194000000</v>
      </c>
      <c r="E17" s="106">
        <v>299321000</v>
      </c>
      <c r="F17" s="133">
        <v>228000000</v>
      </c>
      <c r="G17" s="133">
        <v>283329000</v>
      </c>
    </row>
    <row r="18" spans="1:7" ht="25.5" customHeight="1" x14ac:dyDescent="0.15">
      <c r="A18" s="278" t="s">
        <v>40</v>
      </c>
      <c r="B18" s="278"/>
      <c r="C18" s="127"/>
      <c r="D18" s="106">
        <v>170000000</v>
      </c>
      <c r="E18" s="106">
        <v>381391000</v>
      </c>
      <c r="F18" s="133">
        <v>244000000</v>
      </c>
      <c r="G18" s="133">
        <v>217269000</v>
      </c>
    </row>
    <row r="19" spans="1:7" ht="25.5" customHeight="1" x14ac:dyDescent="0.15">
      <c r="A19" s="278" t="s">
        <v>188</v>
      </c>
      <c r="B19" s="278"/>
      <c r="C19" s="127"/>
      <c r="D19" s="106">
        <v>213000000</v>
      </c>
      <c r="E19" s="106">
        <v>249109000</v>
      </c>
      <c r="F19" s="133">
        <v>271000000</v>
      </c>
      <c r="G19" s="133">
        <v>315104000</v>
      </c>
    </row>
    <row r="20" spans="1:7" ht="25.5" customHeight="1" x14ac:dyDescent="0.15">
      <c r="A20" s="278" t="s">
        <v>18</v>
      </c>
      <c r="B20" s="278"/>
      <c r="C20" s="127"/>
      <c r="D20" s="106">
        <v>4492000000</v>
      </c>
      <c r="E20" s="106">
        <v>4937819000</v>
      </c>
      <c r="F20" s="133">
        <v>5032000000</v>
      </c>
      <c r="G20" s="133">
        <v>5194019000</v>
      </c>
    </row>
    <row r="21" spans="1:7" ht="25.5" customHeight="1" x14ac:dyDescent="0.15">
      <c r="A21" s="278" t="s">
        <v>169</v>
      </c>
      <c r="B21" s="278"/>
      <c r="C21" s="127"/>
      <c r="D21" s="106">
        <v>35000000</v>
      </c>
      <c r="E21" s="106">
        <v>47632732</v>
      </c>
      <c r="F21" s="133">
        <v>50000000</v>
      </c>
      <c r="G21" s="133">
        <v>51709763</v>
      </c>
    </row>
    <row r="22" spans="1:7" ht="25.5" customHeight="1" x14ac:dyDescent="0.15">
      <c r="A22" s="278" t="s">
        <v>161</v>
      </c>
      <c r="B22" s="278"/>
      <c r="C22" s="127"/>
      <c r="D22" s="106">
        <v>67000000</v>
      </c>
      <c r="E22" s="106">
        <v>71652187</v>
      </c>
      <c r="F22" s="133">
        <v>112000000</v>
      </c>
      <c r="G22" s="133">
        <v>85603361</v>
      </c>
    </row>
    <row r="23" spans="1:7" ht="25.5" customHeight="1" x14ac:dyDescent="0.15">
      <c r="A23" s="278" t="s">
        <v>143</v>
      </c>
      <c r="B23" s="278"/>
      <c r="C23" s="127"/>
      <c r="D23" s="106">
        <f>SUM(D24:D25)</f>
        <v>584000000</v>
      </c>
      <c r="E23" s="106">
        <f>SUM(E24:E25)</f>
        <v>468114000</v>
      </c>
      <c r="F23" s="133">
        <f>SUM(F24:F25)</f>
        <v>294000000</v>
      </c>
      <c r="G23" s="133">
        <f>SUM(G24:G25)</f>
        <v>353266000</v>
      </c>
    </row>
    <row r="24" spans="1:7" ht="25.5" customHeight="1" x14ac:dyDescent="0.15">
      <c r="A24" s="48"/>
      <c r="B24" s="49" t="s">
        <v>162</v>
      </c>
      <c r="C24" s="50"/>
      <c r="D24" s="51">
        <v>322000000</v>
      </c>
      <c r="E24" s="51">
        <v>322737000</v>
      </c>
      <c r="F24" s="136">
        <v>293000000</v>
      </c>
      <c r="G24" s="136">
        <v>352640000</v>
      </c>
    </row>
    <row r="25" spans="1:7" ht="25.5" customHeight="1" x14ac:dyDescent="0.15">
      <c r="A25" s="48"/>
      <c r="B25" s="114" t="s">
        <v>200</v>
      </c>
      <c r="C25" s="50"/>
      <c r="D25" s="116">
        <v>262000000</v>
      </c>
      <c r="E25" s="116">
        <v>145377000</v>
      </c>
      <c r="F25" s="138">
        <v>1000000</v>
      </c>
      <c r="G25" s="139">
        <v>626000</v>
      </c>
    </row>
    <row r="26" spans="1:7" ht="20.100000000000001" customHeight="1" x14ac:dyDescent="0.15">
      <c r="A26" s="278" t="s">
        <v>19</v>
      </c>
      <c r="B26" s="278"/>
      <c r="C26" s="127"/>
      <c r="D26" s="106">
        <v>3539298000</v>
      </c>
      <c r="E26" s="106">
        <v>3693794000</v>
      </c>
      <c r="F26" s="133">
        <v>3461420000</v>
      </c>
      <c r="G26" s="133">
        <v>3533273000</v>
      </c>
    </row>
    <row r="27" spans="1:7" ht="20.100000000000001" customHeight="1" x14ac:dyDescent="0.15">
      <c r="A27" s="278" t="s">
        <v>41</v>
      </c>
      <c r="B27" s="278"/>
      <c r="C27" s="127"/>
      <c r="D27" s="106">
        <v>22000000</v>
      </c>
      <c r="E27" s="106">
        <v>24302000</v>
      </c>
      <c r="F27" s="133">
        <v>25000000</v>
      </c>
      <c r="G27" s="133">
        <v>23564000</v>
      </c>
    </row>
    <row r="28" spans="1:7" ht="20.25" customHeight="1" x14ac:dyDescent="0.15">
      <c r="A28" s="278" t="s">
        <v>5</v>
      </c>
      <c r="B28" s="278"/>
      <c r="C28" s="127"/>
      <c r="D28" s="106">
        <v>663788000</v>
      </c>
      <c r="E28" s="106">
        <v>597281200</v>
      </c>
      <c r="F28" s="133">
        <v>671972000</v>
      </c>
      <c r="G28" s="133">
        <v>684052991</v>
      </c>
    </row>
    <row r="29" spans="1:7" ht="25.5" customHeight="1" x14ac:dyDescent="0.15">
      <c r="A29" s="278" t="s">
        <v>6</v>
      </c>
      <c r="B29" s="278"/>
      <c r="C29" s="127"/>
      <c r="D29" s="106">
        <f>SUM(D30:D32)</f>
        <v>1034047000</v>
      </c>
      <c r="E29" s="106">
        <f>SUM(E30:E32)</f>
        <v>1045602463</v>
      </c>
      <c r="F29" s="133">
        <f>SUM(F30:F32)</f>
        <v>1454437000</v>
      </c>
      <c r="G29" s="133">
        <f>SUM(G30:G32)</f>
        <v>1566243810</v>
      </c>
    </row>
    <row r="30" spans="1:7" ht="20.100000000000001" customHeight="1" x14ac:dyDescent="0.15">
      <c r="A30" s="48"/>
      <c r="B30" s="49" t="s">
        <v>42</v>
      </c>
      <c r="C30" s="50"/>
      <c r="D30" s="51">
        <v>351939000</v>
      </c>
      <c r="E30" s="51">
        <v>356331833</v>
      </c>
      <c r="F30" s="136">
        <v>338766000</v>
      </c>
      <c r="G30" s="136">
        <v>406757050</v>
      </c>
    </row>
    <row r="31" spans="1:7" ht="20.100000000000001" customHeight="1" x14ac:dyDescent="0.15">
      <c r="A31" s="48"/>
      <c r="B31" s="49" t="s">
        <v>43</v>
      </c>
      <c r="C31" s="50"/>
      <c r="D31" s="51">
        <v>622796000</v>
      </c>
      <c r="E31" s="51">
        <v>645923030</v>
      </c>
      <c r="F31" s="136">
        <v>1073990000</v>
      </c>
      <c r="G31" s="136">
        <v>1124050660</v>
      </c>
    </row>
    <row r="32" spans="1:7" ht="20.100000000000001" customHeight="1" x14ac:dyDescent="0.15">
      <c r="A32" s="48"/>
      <c r="B32" s="49" t="s">
        <v>44</v>
      </c>
      <c r="C32" s="50"/>
      <c r="D32" s="51">
        <v>59312000</v>
      </c>
      <c r="E32" s="51">
        <v>43347600</v>
      </c>
      <c r="F32" s="136">
        <v>41681000</v>
      </c>
      <c r="G32" s="136">
        <v>35436100</v>
      </c>
    </row>
    <row r="33" spans="1:7" ht="25.5" customHeight="1" x14ac:dyDescent="0.15">
      <c r="A33" s="287" t="s">
        <v>20</v>
      </c>
      <c r="B33" s="287"/>
      <c r="C33" s="52"/>
      <c r="D33" s="106">
        <f>SUM(D34:D36)</f>
        <v>26796995453</v>
      </c>
      <c r="E33" s="106">
        <f>SUM(E34:E36)</f>
        <v>22420955884</v>
      </c>
      <c r="F33" s="133">
        <f>SUM(F34:F36)</f>
        <v>23600655405</v>
      </c>
      <c r="G33" s="133">
        <f>SUM(G34:G36)</f>
        <v>20575258873</v>
      </c>
    </row>
    <row r="34" spans="1:7" ht="20.100000000000001" customHeight="1" x14ac:dyDescent="0.15">
      <c r="A34" s="48"/>
      <c r="B34" s="49" t="s">
        <v>45</v>
      </c>
      <c r="C34" s="50"/>
      <c r="D34" s="51">
        <v>13765830000</v>
      </c>
      <c r="E34" s="51">
        <v>13228960643</v>
      </c>
      <c r="F34" s="136">
        <v>13175855000</v>
      </c>
      <c r="G34" s="136">
        <v>12600431381</v>
      </c>
    </row>
    <row r="35" spans="1:7" ht="20.100000000000001" customHeight="1" x14ac:dyDescent="0.15">
      <c r="A35" s="48"/>
      <c r="B35" s="49" t="s">
        <v>46</v>
      </c>
      <c r="C35" s="50"/>
      <c r="D35" s="51">
        <v>12978051453</v>
      </c>
      <c r="E35" s="51">
        <v>9126989355</v>
      </c>
      <c r="F35" s="136">
        <v>10376253405</v>
      </c>
      <c r="G35" s="136">
        <v>7912811276</v>
      </c>
    </row>
    <row r="36" spans="1:7" ht="20.100000000000001" customHeight="1" thickBot="1" x14ac:dyDescent="0.2">
      <c r="A36" s="53"/>
      <c r="B36" s="54" t="s">
        <v>47</v>
      </c>
      <c r="C36" s="55"/>
      <c r="D36" s="78">
        <v>53114000</v>
      </c>
      <c r="E36" s="78">
        <v>65005886</v>
      </c>
      <c r="F36" s="140">
        <v>48547000</v>
      </c>
      <c r="G36" s="140">
        <v>62016216</v>
      </c>
    </row>
    <row r="37" spans="1:7" ht="18.600000000000001" customHeight="1" thickTop="1" x14ac:dyDescent="0.15">
      <c r="A37" s="21" t="s">
        <v>57</v>
      </c>
    </row>
    <row r="38" spans="1:7" ht="18.600000000000001" customHeight="1" x14ac:dyDescent="0.15"/>
    <row r="39" spans="1:7" ht="18.600000000000001" customHeight="1" x14ac:dyDescent="0.15"/>
    <row r="40" spans="1:7" ht="18.600000000000001" customHeight="1" x14ac:dyDescent="0.15"/>
    <row r="41" spans="1:7" ht="18.600000000000001" customHeight="1" x14ac:dyDescent="0.15"/>
    <row r="42" spans="1:7" ht="18" customHeight="1" x14ac:dyDescent="0.15"/>
    <row r="43" spans="1:7" ht="14.1" customHeight="1" x14ac:dyDescent="0.15"/>
    <row r="44" spans="1:7" ht="6.6" hidden="1" customHeight="1" x14ac:dyDescent="0.15"/>
    <row r="47" spans="1:7" ht="13.5" customHeight="1" x14ac:dyDescent="0.15"/>
    <row r="48" spans="1:7" ht="6.95" customHeight="1" x14ac:dyDescent="0.15"/>
    <row r="49" ht="13.9" customHeight="1" x14ac:dyDescent="0.15"/>
    <row r="52" ht="13.15" customHeight="1" x14ac:dyDescent="0.15"/>
    <row r="54" ht="13.15" customHeight="1" x14ac:dyDescent="0.15"/>
    <row r="56" ht="13.15" customHeight="1" x14ac:dyDescent="0.15"/>
    <row r="64" ht="13.15" customHeight="1" x14ac:dyDescent="0.15"/>
    <row r="70" ht="13.15" customHeight="1" x14ac:dyDescent="0.15"/>
    <row r="74" ht="13.15" customHeight="1" x14ac:dyDescent="0.15"/>
    <row r="76" ht="13.15" customHeight="1" x14ac:dyDescent="0.15"/>
    <row r="80" ht="13.15" customHeight="1" x14ac:dyDescent="0.15"/>
    <row r="82" ht="13.15" customHeight="1" x14ac:dyDescent="0.15"/>
    <row r="89" ht="13.15" customHeight="1" x14ac:dyDescent="0.15"/>
    <row r="91" ht="13.15" customHeight="1" x14ac:dyDescent="0.15"/>
    <row r="99" ht="13.15" customHeight="1" x14ac:dyDescent="0.15"/>
    <row r="101" ht="13.15" customHeight="1" x14ac:dyDescent="0.15"/>
    <row r="103" ht="13.9" customHeight="1" x14ac:dyDescent="0.15"/>
  </sheetData>
  <mergeCells count="19">
    <mergeCell ref="A29:B29"/>
    <mergeCell ref="A33:B33"/>
    <mergeCell ref="A22:B22"/>
    <mergeCell ref="A23:B23"/>
    <mergeCell ref="A26:B26"/>
    <mergeCell ref="A27:B27"/>
    <mergeCell ref="A28:B28"/>
    <mergeCell ref="A21:B21"/>
    <mergeCell ref="A3:C4"/>
    <mergeCell ref="F3:G3"/>
    <mergeCell ref="D3:E3"/>
    <mergeCell ref="A5:B5"/>
    <mergeCell ref="A6:B6"/>
    <mergeCell ref="A12:B12"/>
    <mergeCell ref="A16:B16"/>
    <mergeCell ref="A17:B17"/>
    <mergeCell ref="A18:B18"/>
    <mergeCell ref="A19:B19"/>
    <mergeCell ref="A20:B20"/>
  </mergeCells>
  <phoneticPr fontId="14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&amp;L&amp;"-,太字"&amp;16О　財政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zoomScale="70" zoomScaleNormal="70" workbookViewId="0">
      <selection activeCell="B27" sqref="B27"/>
    </sheetView>
  </sheetViews>
  <sheetFormatPr defaultColWidth="6.5" defaultRowHeight="13.5" x14ac:dyDescent="0.15"/>
  <cols>
    <col min="1" max="1" width="2.375" style="24" customWidth="1"/>
    <col min="2" max="2" width="24.75" style="24" customWidth="1"/>
    <col min="3" max="3" width="1" style="24" customWidth="1"/>
    <col min="4" max="7" width="17" style="24" customWidth="1"/>
    <col min="8" max="8" width="3.75" style="24" customWidth="1"/>
    <col min="9" max="9" width="2.75" style="24" customWidth="1"/>
    <col min="10" max="16384" width="6.5" style="24"/>
  </cols>
  <sheetData>
    <row r="1" spans="1:7" ht="26.25" customHeight="1" x14ac:dyDescent="0.15">
      <c r="A1" s="19"/>
      <c r="B1" s="20"/>
      <c r="C1" s="20"/>
      <c r="D1" s="20"/>
      <c r="E1" s="20"/>
      <c r="F1" s="20"/>
      <c r="G1" s="20"/>
    </row>
    <row r="2" spans="1:7" ht="15" customHeight="1" thickBot="1" x14ac:dyDescent="0.2">
      <c r="A2" s="17"/>
      <c r="B2" s="17"/>
      <c r="C2" s="17"/>
      <c r="D2" s="17"/>
      <c r="E2" s="128" t="s">
        <v>203</v>
      </c>
      <c r="F2" s="18"/>
      <c r="G2" s="117" t="s">
        <v>204</v>
      </c>
    </row>
    <row r="3" spans="1:7" ht="25.5" customHeight="1" thickTop="1" x14ac:dyDescent="0.15">
      <c r="A3" s="286" t="s">
        <v>28</v>
      </c>
      <c r="B3" s="286"/>
      <c r="C3" s="121"/>
      <c r="D3" s="285" t="s">
        <v>196</v>
      </c>
      <c r="E3" s="286"/>
      <c r="F3" s="283" t="s">
        <v>202</v>
      </c>
      <c r="G3" s="284"/>
    </row>
    <row r="4" spans="1:7" ht="25.5" customHeight="1" x14ac:dyDescent="0.15">
      <c r="A4" s="289"/>
      <c r="B4" s="289"/>
      <c r="C4" s="122"/>
      <c r="D4" s="44" t="s">
        <v>36</v>
      </c>
      <c r="E4" s="129" t="s">
        <v>29</v>
      </c>
      <c r="F4" s="65" t="s">
        <v>36</v>
      </c>
      <c r="G4" s="115" t="s">
        <v>29</v>
      </c>
    </row>
    <row r="5" spans="1:7" ht="25.5" customHeight="1" x14ac:dyDescent="0.15">
      <c r="A5" s="278" t="s">
        <v>21</v>
      </c>
      <c r="B5" s="278"/>
      <c r="C5" s="127"/>
      <c r="D5" s="105">
        <f>SUM(D6:D8)</f>
        <v>6400426000</v>
      </c>
      <c r="E5" s="105">
        <f>SUM(E6:E8)</f>
        <v>6030237083</v>
      </c>
      <c r="F5" s="141">
        <f>SUM(F6:F8)</f>
        <v>6864085900</v>
      </c>
      <c r="G5" s="141">
        <f>SUM(G6:G8)</f>
        <v>6400913237</v>
      </c>
    </row>
    <row r="6" spans="1:7" ht="20.25" customHeight="1" x14ac:dyDescent="0.15">
      <c r="A6" s="48"/>
      <c r="B6" s="49" t="s">
        <v>48</v>
      </c>
      <c r="C6" s="50"/>
      <c r="D6" s="62">
        <v>4452491000</v>
      </c>
      <c r="E6" s="62">
        <v>4209290133</v>
      </c>
      <c r="F6" s="142">
        <v>4410289900</v>
      </c>
      <c r="G6" s="142">
        <v>4281904714</v>
      </c>
    </row>
    <row r="7" spans="1:7" ht="20.25" customHeight="1" x14ac:dyDescent="0.15">
      <c r="A7" s="48"/>
      <c r="B7" s="49" t="s">
        <v>49</v>
      </c>
      <c r="C7" s="50"/>
      <c r="D7" s="62">
        <v>1463834000</v>
      </c>
      <c r="E7" s="62">
        <v>1330273202</v>
      </c>
      <c r="F7" s="142">
        <v>1896888000</v>
      </c>
      <c r="G7" s="142">
        <v>1582583276</v>
      </c>
    </row>
    <row r="8" spans="1:7" ht="20.25" customHeight="1" x14ac:dyDescent="0.15">
      <c r="A8" s="48"/>
      <c r="B8" s="49" t="s">
        <v>47</v>
      </c>
      <c r="C8" s="50"/>
      <c r="D8" s="62">
        <v>484101000</v>
      </c>
      <c r="E8" s="62">
        <v>490673748</v>
      </c>
      <c r="F8" s="142">
        <v>556908000</v>
      </c>
      <c r="G8" s="142">
        <v>536425247</v>
      </c>
    </row>
    <row r="9" spans="1:7" ht="25.5" customHeight="1" x14ac:dyDescent="0.15">
      <c r="A9" s="278" t="s">
        <v>22</v>
      </c>
      <c r="B9" s="278"/>
      <c r="C9" s="127"/>
      <c r="D9" s="105">
        <f>SUM(D10:D11)</f>
        <v>152996000</v>
      </c>
      <c r="E9" s="105">
        <f>SUM(E10:E11)</f>
        <v>181518547</v>
      </c>
      <c r="F9" s="141">
        <f>SUM(F10:F11)</f>
        <v>162013000</v>
      </c>
      <c r="G9" s="141">
        <f>SUM(G10:G11)</f>
        <v>228539066</v>
      </c>
    </row>
    <row r="10" spans="1:7" ht="20.25" customHeight="1" x14ac:dyDescent="0.15">
      <c r="A10" s="48"/>
      <c r="B10" s="49" t="s">
        <v>50</v>
      </c>
      <c r="C10" s="50"/>
      <c r="D10" s="62">
        <v>92936000</v>
      </c>
      <c r="E10" s="62">
        <v>115751667</v>
      </c>
      <c r="F10" s="142">
        <v>133471000</v>
      </c>
      <c r="G10" s="142">
        <v>149966890</v>
      </c>
    </row>
    <row r="11" spans="1:7" ht="20.25" customHeight="1" x14ac:dyDescent="0.15">
      <c r="A11" s="48"/>
      <c r="B11" s="49" t="s">
        <v>51</v>
      </c>
      <c r="C11" s="50"/>
      <c r="D11" s="62">
        <v>60060000</v>
      </c>
      <c r="E11" s="62">
        <v>65766880</v>
      </c>
      <c r="F11" s="142">
        <v>28542000</v>
      </c>
      <c r="G11" s="142">
        <v>78572176</v>
      </c>
    </row>
    <row r="12" spans="1:7" ht="25.5" customHeight="1" x14ac:dyDescent="0.15">
      <c r="A12" s="278" t="s">
        <v>23</v>
      </c>
      <c r="B12" s="278"/>
      <c r="C12" s="127"/>
      <c r="D12" s="105">
        <v>171193000</v>
      </c>
      <c r="E12" s="105">
        <v>167502130</v>
      </c>
      <c r="F12" s="141">
        <v>197894000</v>
      </c>
      <c r="G12" s="141">
        <v>173194520</v>
      </c>
    </row>
    <row r="13" spans="1:7" ht="25.5" customHeight="1" x14ac:dyDescent="0.15">
      <c r="A13" s="278" t="s">
        <v>24</v>
      </c>
      <c r="B13" s="278"/>
      <c r="C13" s="127"/>
      <c r="D13" s="105">
        <f>SUM(D14:D15)</f>
        <v>635843000</v>
      </c>
      <c r="E13" s="105">
        <f>SUM(E14:E15)</f>
        <v>572412684</v>
      </c>
      <c r="F13" s="141">
        <f>SUM(F14:F15)</f>
        <v>3634048000</v>
      </c>
      <c r="G13" s="141">
        <f>SUM(G14:G15)</f>
        <v>3594246605</v>
      </c>
    </row>
    <row r="14" spans="1:7" ht="20.25" customHeight="1" x14ac:dyDescent="0.15">
      <c r="A14" s="48"/>
      <c r="B14" s="49" t="s">
        <v>52</v>
      </c>
      <c r="C14" s="50"/>
      <c r="D14" s="62">
        <v>635689000</v>
      </c>
      <c r="E14" s="62">
        <v>572259394</v>
      </c>
      <c r="F14" s="142">
        <v>3567943000</v>
      </c>
      <c r="G14" s="142">
        <v>3529013886</v>
      </c>
    </row>
    <row r="15" spans="1:7" ht="25.5" customHeight="1" x14ac:dyDescent="0.15">
      <c r="A15" s="120"/>
      <c r="B15" s="49" t="s">
        <v>151</v>
      </c>
      <c r="C15" s="127"/>
      <c r="D15" s="62">
        <v>154000</v>
      </c>
      <c r="E15" s="62">
        <v>153290</v>
      </c>
      <c r="F15" s="142">
        <v>66105000</v>
      </c>
      <c r="G15" s="142">
        <v>65232719</v>
      </c>
    </row>
    <row r="16" spans="1:7" ht="25.5" customHeight="1" x14ac:dyDescent="0.15">
      <c r="A16" s="278" t="s">
        <v>25</v>
      </c>
      <c r="B16" s="278"/>
      <c r="C16" s="127"/>
      <c r="D16" s="105">
        <v>4424942853</v>
      </c>
      <c r="E16" s="105">
        <v>6742861994</v>
      </c>
      <c r="F16" s="141">
        <v>6411045034</v>
      </c>
      <c r="G16" s="141">
        <v>7748830544</v>
      </c>
    </row>
    <row r="17" spans="1:7" ht="25.5" customHeight="1" x14ac:dyDescent="0.15">
      <c r="A17" s="278" t="s">
        <v>26</v>
      </c>
      <c r="B17" s="278"/>
      <c r="C17" s="127"/>
      <c r="D17" s="105">
        <f>SUM(D18:D22)</f>
        <v>3012737000</v>
      </c>
      <c r="E17" s="105">
        <f>SUM(E18:E22)</f>
        <v>3018777927</v>
      </c>
      <c r="F17" s="141">
        <f>SUM(F18:F22)</f>
        <v>3820721532</v>
      </c>
      <c r="G17" s="141">
        <f>SUM(G18:G22)</f>
        <v>3952075135</v>
      </c>
    </row>
    <row r="18" spans="1:7" ht="20.25" customHeight="1" x14ac:dyDescent="0.15">
      <c r="A18" s="48"/>
      <c r="B18" s="63" t="s">
        <v>53</v>
      </c>
      <c r="C18" s="64"/>
      <c r="D18" s="62">
        <v>55000000</v>
      </c>
      <c r="E18" s="62">
        <v>57986945</v>
      </c>
      <c r="F18" s="142">
        <v>52000000</v>
      </c>
      <c r="G18" s="142">
        <v>46431614</v>
      </c>
    </row>
    <row r="19" spans="1:7" ht="20.25" customHeight="1" x14ac:dyDescent="0.15">
      <c r="A19" s="48"/>
      <c r="B19" s="49" t="s">
        <v>54</v>
      </c>
      <c r="C19" s="50"/>
      <c r="D19" s="62">
        <v>50000</v>
      </c>
      <c r="E19" s="62">
        <v>9197</v>
      </c>
      <c r="F19" s="142">
        <v>50000</v>
      </c>
      <c r="G19" s="142">
        <v>26606</v>
      </c>
    </row>
    <row r="20" spans="1:7" ht="20.25" customHeight="1" x14ac:dyDescent="0.15">
      <c r="A20" s="48"/>
      <c r="B20" s="49" t="s">
        <v>144</v>
      </c>
      <c r="C20" s="50"/>
      <c r="D20" s="62">
        <v>1808947000</v>
      </c>
      <c r="E20" s="62">
        <v>1808947000</v>
      </c>
      <c r="F20" s="142">
        <v>1808947000</v>
      </c>
      <c r="G20" s="142">
        <v>1808947000</v>
      </c>
    </row>
    <row r="21" spans="1:7" ht="20.25" customHeight="1" x14ac:dyDescent="0.15">
      <c r="A21" s="48"/>
      <c r="B21" s="49" t="s">
        <v>55</v>
      </c>
      <c r="C21" s="50"/>
      <c r="D21" s="62">
        <v>281675000</v>
      </c>
      <c r="E21" s="62">
        <v>279665914</v>
      </c>
      <c r="F21" s="142">
        <v>878616000</v>
      </c>
      <c r="G21" s="142">
        <v>868746900</v>
      </c>
    </row>
    <row r="22" spans="1:7" ht="20.25" customHeight="1" x14ac:dyDescent="0.15">
      <c r="A22" s="48"/>
      <c r="B22" s="49" t="s">
        <v>56</v>
      </c>
      <c r="C22" s="50"/>
      <c r="D22" s="62">
        <v>867065000</v>
      </c>
      <c r="E22" s="62">
        <v>872168871</v>
      </c>
      <c r="F22" s="142">
        <v>1081108532</v>
      </c>
      <c r="G22" s="142">
        <v>1227923015</v>
      </c>
    </row>
    <row r="23" spans="1:7" ht="25.5" customHeight="1" thickBot="1" x14ac:dyDescent="0.2">
      <c r="A23" s="288" t="s">
        <v>27</v>
      </c>
      <c r="B23" s="288"/>
      <c r="C23" s="126"/>
      <c r="D23" s="109">
        <v>3998727000</v>
      </c>
      <c r="E23" s="109">
        <v>3056027000</v>
      </c>
      <c r="F23" s="143">
        <v>4280205000</v>
      </c>
      <c r="G23" s="143">
        <v>2941605000</v>
      </c>
    </row>
    <row r="24" spans="1:7" ht="18.600000000000001" customHeight="1" thickTop="1" x14ac:dyDescent="0.15">
      <c r="A24" s="21"/>
    </row>
    <row r="25" spans="1:7" ht="18.600000000000001" customHeight="1" x14ac:dyDescent="0.15"/>
    <row r="26" spans="1:7" ht="18.600000000000001" customHeight="1" x14ac:dyDescent="0.15"/>
    <row r="27" spans="1:7" ht="18.600000000000001" customHeight="1" x14ac:dyDescent="0.15"/>
    <row r="28" spans="1:7" ht="18.600000000000001" customHeight="1" x14ac:dyDescent="0.15"/>
    <row r="29" spans="1:7" ht="18.600000000000001" customHeight="1" x14ac:dyDescent="0.15"/>
    <row r="30" spans="1:7" ht="18.600000000000001" customHeight="1" x14ac:dyDescent="0.15"/>
    <row r="31" spans="1:7" ht="14.1" customHeight="1" x14ac:dyDescent="0.15"/>
    <row r="32" spans="1:7" ht="6.6" hidden="1" customHeight="1" x14ac:dyDescent="0.15"/>
    <row r="35" ht="13.5" customHeight="1" x14ac:dyDescent="0.15"/>
    <row r="36" ht="6.95" customHeight="1" x14ac:dyDescent="0.15"/>
    <row r="37" ht="13.9" customHeight="1" x14ac:dyDescent="0.15"/>
    <row r="40" ht="13.15" customHeight="1" x14ac:dyDescent="0.15"/>
    <row r="42" ht="13.15" customHeight="1" x14ac:dyDescent="0.15"/>
    <row r="44" ht="13.15" customHeight="1" x14ac:dyDescent="0.15"/>
    <row r="52" ht="13.15" customHeight="1" x14ac:dyDescent="0.15"/>
    <row r="58" ht="13.15" customHeight="1" x14ac:dyDescent="0.15"/>
    <row r="62" ht="13.15" customHeight="1" x14ac:dyDescent="0.15"/>
    <row r="64" ht="13.15" customHeight="1" x14ac:dyDescent="0.15"/>
    <row r="68" ht="13.15" customHeight="1" x14ac:dyDescent="0.15"/>
    <row r="70" ht="13.15" customHeight="1" x14ac:dyDescent="0.15"/>
    <row r="77" ht="13.15" customHeight="1" x14ac:dyDescent="0.15"/>
    <row r="79" ht="13.15" customHeight="1" x14ac:dyDescent="0.15"/>
    <row r="87" ht="13.15" customHeight="1" x14ac:dyDescent="0.15"/>
    <row r="89" ht="13.15" customHeight="1" x14ac:dyDescent="0.15"/>
    <row r="91" ht="13.9" customHeight="1" x14ac:dyDescent="0.15"/>
  </sheetData>
  <mergeCells count="10">
    <mergeCell ref="A17:B17"/>
    <mergeCell ref="A23:B23"/>
    <mergeCell ref="A3:B4"/>
    <mergeCell ref="F3:G3"/>
    <mergeCell ref="D3:E3"/>
    <mergeCell ref="A5:B5"/>
    <mergeCell ref="A9:B9"/>
    <mergeCell ref="A12:B12"/>
    <mergeCell ref="A13:B13"/>
    <mergeCell ref="A16:B16"/>
  </mergeCells>
  <phoneticPr fontId="14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zoomScale="70" zoomScaleNormal="70" workbookViewId="0">
      <selection activeCell="B27" sqref="B27"/>
    </sheetView>
  </sheetViews>
  <sheetFormatPr defaultColWidth="6.5" defaultRowHeight="13.5" x14ac:dyDescent="0.15"/>
  <cols>
    <col min="1" max="1" width="2.375" style="24" customWidth="1"/>
    <col min="2" max="2" width="24.625" style="24" customWidth="1"/>
    <col min="3" max="3" width="1" style="24" customWidth="1"/>
    <col min="4" max="7" width="17" style="24" customWidth="1"/>
    <col min="8" max="16384" width="6.5" style="24"/>
  </cols>
  <sheetData>
    <row r="1" spans="1:7" s="16" customFormat="1" ht="27" customHeight="1" thickBot="1" x14ac:dyDescent="0.2">
      <c r="A1" s="14" t="s">
        <v>211</v>
      </c>
      <c r="B1" s="22"/>
      <c r="C1" s="22"/>
      <c r="D1" s="22"/>
      <c r="E1" s="97"/>
      <c r="F1" s="22"/>
      <c r="G1" s="97" t="s">
        <v>181</v>
      </c>
    </row>
    <row r="2" spans="1:7" ht="17.100000000000001" customHeight="1" thickTop="1" x14ac:dyDescent="0.15">
      <c r="A2" s="291" t="s">
        <v>28</v>
      </c>
      <c r="B2" s="291"/>
      <c r="C2" s="60"/>
      <c r="D2" s="294" t="s">
        <v>197</v>
      </c>
      <c r="E2" s="285"/>
      <c r="F2" s="293" t="s">
        <v>207</v>
      </c>
      <c r="G2" s="283"/>
    </row>
    <row r="3" spans="1:7" ht="17.100000000000001" customHeight="1" x14ac:dyDescent="0.15">
      <c r="A3" s="292"/>
      <c r="B3" s="292"/>
      <c r="C3" s="61"/>
      <c r="D3" s="44" t="s">
        <v>36</v>
      </c>
      <c r="E3" s="129" t="s">
        <v>29</v>
      </c>
      <c r="F3" s="65" t="s">
        <v>36</v>
      </c>
      <c r="G3" s="104" t="s">
        <v>29</v>
      </c>
    </row>
    <row r="4" spans="1:7" ht="21" customHeight="1" x14ac:dyDescent="0.15">
      <c r="A4" s="290" t="s">
        <v>30</v>
      </c>
      <c r="B4" s="290"/>
      <c r="C4" s="120"/>
      <c r="D4" s="107">
        <f>D5+D6+D13+D17+D20+D21+D24+D25+D31+D32+D38+D39+D40</f>
        <v>93187534306</v>
      </c>
      <c r="E4" s="118">
        <f>E5+E6+E13+E17+E20+E21+E24+E25+E31+E32+E38+E39+E40</f>
        <v>83447722139</v>
      </c>
      <c r="F4" s="133">
        <v>98124148871</v>
      </c>
      <c r="G4" s="144">
        <v>88997976442</v>
      </c>
    </row>
    <row r="5" spans="1:7" ht="21" customHeight="1" x14ac:dyDescent="0.15">
      <c r="A5" s="290" t="s">
        <v>31</v>
      </c>
      <c r="B5" s="290"/>
      <c r="C5" s="120"/>
      <c r="D5" s="106">
        <v>410677000</v>
      </c>
      <c r="E5" s="110">
        <v>392995540</v>
      </c>
      <c r="F5" s="133">
        <v>421137000</v>
      </c>
      <c r="G5" s="144">
        <v>403383047</v>
      </c>
    </row>
    <row r="6" spans="1:7" ht="21" customHeight="1" x14ac:dyDescent="0.15">
      <c r="A6" s="290" t="s">
        <v>32</v>
      </c>
      <c r="B6" s="290"/>
      <c r="C6" s="120"/>
      <c r="D6" s="106">
        <f>SUM(D7:D12)</f>
        <v>11098575000</v>
      </c>
      <c r="E6" s="110">
        <f>SUM(E7:E12)</f>
        <v>10408337380</v>
      </c>
      <c r="F6" s="133">
        <f>SUM(F7:F12)</f>
        <v>10188545500</v>
      </c>
      <c r="G6" s="144">
        <f>SUM(G7:G12)</f>
        <v>9409942957</v>
      </c>
    </row>
    <row r="7" spans="1:7" ht="21" customHeight="1" x14ac:dyDescent="0.15">
      <c r="A7" s="83"/>
      <c r="B7" s="82" t="s">
        <v>58</v>
      </c>
      <c r="C7" s="49"/>
      <c r="D7" s="46">
        <v>9128673000</v>
      </c>
      <c r="E7" s="47">
        <v>8735738505</v>
      </c>
      <c r="F7" s="145">
        <v>8261545000</v>
      </c>
      <c r="G7" s="146">
        <v>7654874411</v>
      </c>
    </row>
    <row r="8" spans="1:7" ht="21" customHeight="1" x14ac:dyDescent="0.15">
      <c r="A8" s="83"/>
      <c r="B8" s="82" t="s">
        <v>59</v>
      </c>
      <c r="C8" s="49"/>
      <c r="D8" s="46">
        <v>810431000</v>
      </c>
      <c r="E8" s="47">
        <v>766103007</v>
      </c>
      <c r="F8" s="145">
        <v>829633000</v>
      </c>
      <c r="G8" s="146">
        <v>758964540</v>
      </c>
    </row>
    <row r="9" spans="1:7" ht="21" customHeight="1" x14ac:dyDescent="0.15">
      <c r="A9" s="83"/>
      <c r="B9" s="82" t="s">
        <v>60</v>
      </c>
      <c r="C9" s="49"/>
      <c r="D9" s="46">
        <v>908238000</v>
      </c>
      <c r="E9" s="47">
        <v>691781474</v>
      </c>
      <c r="F9" s="145">
        <v>675849500</v>
      </c>
      <c r="G9" s="146">
        <v>628621104</v>
      </c>
    </row>
    <row r="10" spans="1:7" ht="21" customHeight="1" x14ac:dyDescent="0.15">
      <c r="A10" s="83"/>
      <c r="B10" s="82" t="s">
        <v>61</v>
      </c>
      <c r="C10" s="49"/>
      <c r="D10" s="46">
        <v>142182000</v>
      </c>
      <c r="E10" s="47">
        <v>125542119</v>
      </c>
      <c r="F10" s="145">
        <v>327905000</v>
      </c>
      <c r="G10" s="146">
        <v>279896424</v>
      </c>
    </row>
    <row r="11" spans="1:7" ht="21" customHeight="1" x14ac:dyDescent="0.15">
      <c r="A11" s="83"/>
      <c r="B11" s="82" t="s">
        <v>62</v>
      </c>
      <c r="C11" s="49"/>
      <c r="D11" s="46">
        <v>39054000</v>
      </c>
      <c r="E11" s="47">
        <v>20731895</v>
      </c>
      <c r="F11" s="145">
        <v>22372000</v>
      </c>
      <c r="G11" s="146">
        <v>17862111</v>
      </c>
    </row>
    <row r="12" spans="1:7" ht="21" customHeight="1" x14ac:dyDescent="0.15">
      <c r="A12" s="83"/>
      <c r="B12" s="82" t="s">
        <v>63</v>
      </c>
      <c r="C12" s="49"/>
      <c r="D12" s="46">
        <v>69997000</v>
      </c>
      <c r="E12" s="47">
        <v>68440380</v>
      </c>
      <c r="F12" s="145">
        <v>71241000</v>
      </c>
      <c r="G12" s="146">
        <v>69724367</v>
      </c>
    </row>
    <row r="13" spans="1:7" ht="21" customHeight="1" x14ac:dyDescent="0.15">
      <c r="A13" s="290" t="s">
        <v>64</v>
      </c>
      <c r="B13" s="290"/>
      <c r="C13" s="120"/>
      <c r="D13" s="106">
        <f>SUM(D14:D16)</f>
        <v>44100381000</v>
      </c>
      <c r="E13" s="110">
        <f>SUM(E14:E16)</f>
        <v>39498949126</v>
      </c>
      <c r="F13" s="133">
        <f>SUM(F14:F16)</f>
        <v>42667349490</v>
      </c>
      <c r="G13" s="144">
        <f>SUM(G14:G16)</f>
        <v>38862693557</v>
      </c>
    </row>
    <row r="14" spans="1:7" ht="21" customHeight="1" x14ac:dyDescent="0.15">
      <c r="A14" s="83"/>
      <c r="B14" s="82" t="s">
        <v>65</v>
      </c>
      <c r="C14" s="49"/>
      <c r="D14" s="46">
        <v>18834183000</v>
      </c>
      <c r="E14" s="47">
        <v>16048099708</v>
      </c>
      <c r="F14" s="145">
        <v>20483127490</v>
      </c>
      <c r="G14" s="146">
        <v>18052475053</v>
      </c>
    </row>
    <row r="15" spans="1:7" ht="21" customHeight="1" x14ac:dyDescent="0.15">
      <c r="A15" s="83"/>
      <c r="B15" s="82" t="s">
        <v>66</v>
      </c>
      <c r="C15" s="49"/>
      <c r="D15" s="46">
        <v>20694331000</v>
      </c>
      <c r="E15" s="47">
        <v>19067748575</v>
      </c>
      <c r="F15" s="145">
        <v>17833201000</v>
      </c>
      <c r="G15" s="146">
        <v>16604359973</v>
      </c>
    </row>
    <row r="16" spans="1:7" ht="21" customHeight="1" x14ac:dyDescent="0.15">
      <c r="A16" s="83"/>
      <c r="B16" s="82" t="s">
        <v>67</v>
      </c>
      <c r="C16" s="49"/>
      <c r="D16" s="46">
        <v>4571867000</v>
      </c>
      <c r="E16" s="47">
        <v>4383100843</v>
      </c>
      <c r="F16" s="145">
        <v>4351021000</v>
      </c>
      <c r="G16" s="146">
        <v>4205858531</v>
      </c>
    </row>
    <row r="17" spans="1:7" ht="21" customHeight="1" x14ac:dyDescent="0.15">
      <c r="A17" s="290" t="s">
        <v>68</v>
      </c>
      <c r="B17" s="290"/>
      <c r="C17" s="120"/>
      <c r="D17" s="106">
        <f>SUM(D18:D19)</f>
        <v>13093785543</v>
      </c>
      <c r="E17" s="110">
        <f>SUM(E18:E19)</f>
        <v>10891728090</v>
      </c>
      <c r="F17" s="133">
        <f>SUM(F18:F19)</f>
        <v>15114533194</v>
      </c>
      <c r="G17" s="144">
        <f>SUM(G18:G19)</f>
        <v>13238552668</v>
      </c>
    </row>
    <row r="18" spans="1:7" ht="21" customHeight="1" x14ac:dyDescent="0.15">
      <c r="A18" s="83"/>
      <c r="B18" s="82" t="s">
        <v>69</v>
      </c>
      <c r="C18" s="49"/>
      <c r="D18" s="46">
        <v>9214474543</v>
      </c>
      <c r="E18" s="47">
        <v>7108651333</v>
      </c>
      <c r="F18" s="145">
        <v>10044192000</v>
      </c>
      <c r="G18" s="146">
        <v>8368748341</v>
      </c>
    </row>
    <row r="19" spans="1:7" ht="21" customHeight="1" x14ac:dyDescent="0.15">
      <c r="A19" s="83"/>
      <c r="B19" s="82" t="s">
        <v>70</v>
      </c>
      <c r="C19" s="49"/>
      <c r="D19" s="46">
        <v>3879311000</v>
      </c>
      <c r="E19" s="47">
        <v>3783076757</v>
      </c>
      <c r="F19" s="145">
        <v>5070341194</v>
      </c>
      <c r="G19" s="146">
        <v>4869804327</v>
      </c>
    </row>
    <row r="20" spans="1:7" ht="21" customHeight="1" x14ac:dyDescent="0.15">
      <c r="A20" s="290" t="s">
        <v>71</v>
      </c>
      <c r="B20" s="290"/>
      <c r="C20" s="120"/>
      <c r="D20" s="106">
        <v>245572000</v>
      </c>
      <c r="E20" s="110">
        <v>229842251</v>
      </c>
      <c r="F20" s="133">
        <v>241385000</v>
      </c>
      <c r="G20" s="144">
        <v>219307104</v>
      </c>
    </row>
    <row r="21" spans="1:7" ht="21" customHeight="1" x14ac:dyDescent="0.15">
      <c r="A21" s="290" t="s">
        <v>72</v>
      </c>
      <c r="B21" s="290"/>
      <c r="C21" s="120"/>
      <c r="D21" s="106">
        <f>SUM(D22:D23)</f>
        <v>339898000</v>
      </c>
      <c r="E21" s="110">
        <f>SUM(E22:E23)</f>
        <v>307947112</v>
      </c>
      <c r="F21" s="133">
        <f>SUM(F22:F23)</f>
        <v>300067000</v>
      </c>
      <c r="G21" s="144">
        <f>SUM(G22:G23)</f>
        <v>261367821</v>
      </c>
    </row>
    <row r="22" spans="1:7" ht="21" customHeight="1" x14ac:dyDescent="0.15">
      <c r="A22" s="83"/>
      <c r="B22" s="82" t="s">
        <v>73</v>
      </c>
      <c r="C22" s="49"/>
      <c r="D22" s="46">
        <v>168360000</v>
      </c>
      <c r="E22" s="47">
        <v>141917414</v>
      </c>
      <c r="F22" s="145">
        <v>234512000</v>
      </c>
      <c r="G22" s="146">
        <v>205321764</v>
      </c>
    </row>
    <row r="23" spans="1:7" ht="21" customHeight="1" x14ac:dyDescent="0.15">
      <c r="A23" s="83"/>
      <c r="B23" s="82" t="s">
        <v>74</v>
      </c>
      <c r="C23" s="49"/>
      <c r="D23" s="46">
        <v>171538000</v>
      </c>
      <c r="E23" s="47">
        <v>166029698</v>
      </c>
      <c r="F23" s="145">
        <v>65555000</v>
      </c>
      <c r="G23" s="146">
        <v>56046057</v>
      </c>
    </row>
    <row r="24" spans="1:7" ht="21" customHeight="1" x14ac:dyDescent="0.15">
      <c r="A24" s="290" t="s">
        <v>75</v>
      </c>
      <c r="B24" s="290"/>
      <c r="C24" s="120"/>
      <c r="D24" s="106">
        <v>2594067600</v>
      </c>
      <c r="E24" s="110">
        <v>2351902078</v>
      </c>
      <c r="F24" s="133">
        <v>2482516000</v>
      </c>
      <c r="G24" s="144">
        <v>2312755677</v>
      </c>
    </row>
    <row r="25" spans="1:7" ht="21" customHeight="1" x14ac:dyDescent="0.15">
      <c r="A25" s="290" t="s">
        <v>76</v>
      </c>
      <c r="B25" s="290"/>
      <c r="C25" s="120"/>
      <c r="D25" s="106">
        <f>SUM(D26:D30)</f>
        <v>6282266323</v>
      </c>
      <c r="E25" s="110">
        <f>SUM(E26:E30)</f>
        <v>5560997138</v>
      </c>
      <c r="F25" s="133">
        <f>SUM(F26:F30)</f>
        <v>6637832207</v>
      </c>
      <c r="G25" s="144">
        <f>SUM(G26:G30)</f>
        <v>5726967117</v>
      </c>
    </row>
    <row r="26" spans="1:7" ht="21" customHeight="1" x14ac:dyDescent="0.15">
      <c r="A26" s="83"/>
      <c r="B26" s="82" t="s">
        <v>145</v>
      </c>
      <c r="C26" s="49"/>
      <c r="D26" s="46">
        <v>557897000</v>
      </c>
      <c r="E26" s="47">
        <v>513338963</v>
      </c>
      <c r="F26" s="145">
        <v>519460000</v>
      </c>
      <c r="G26" s="146">
        <v>494864783</v>
      </c>
    </row>
    <row r="27" spans="1:7" ht="21" customHeight="1" x14ac:dyDescent="0.15">
      <c r="A27" s="83"/>
      <c r="B27" s="82" t="s">
        <v>77</v>
      </c>
      <c r="C27" s="49"/>
      <c r="D27" s="46">
        <v>1733867323</v>
      </c>
      <c r="E27" s="47">
        <v>1377949107</v>
      </c>
      <c r="F27" s="145">
        <v>1796386838</v>
      </c>
      <c r="G27" s="146">
        <v>1246958853</v>
      </c>
    </row>
    <row r="28" spans="1:7" ht="21" customHeight="1" x14ac:dyDescent="0.15">
      <c r="A28" s="83"/>
      <c r="B28" s="82" t="s">
        <v>78</v>
      </c>
      <c r="C28" s="49"/>
      <c r="D28" s="46">
        <v>377534000</v>
      </c>
      <c r="E28" s="47">
        <v>272980798</v>
      </c>
      <c r="F28" s="145">
        <v>464207000</v>
      </c>
      <c r="G28" s="146">
        <v>313025362</v>
      </c>
    </row>
    <row r="29" spans="1:7" ht="21" customHeight="1" x14ac:dyDescent="0.15">
      <c r="A29" s="83"/>
      <c r="B29" s="82" t="s">
        <v>79</v>
      </c>
      <c r="C29" s="49"/>
      <c r="D29" s="46">
        <v>3322581000</v>
      </c>
      <c r="E29" s="47">
        <v>3112283045</v>
      </c>
      <c r="F29" s="145">
        <v>3537982369</v>
      </c>
      <c r="G29" s="146">
        <v>3359266198</v>
      </c>
    </row>
    <row r="30" spans="1:7" ht="21" customHeight="1" x14ac:dyDescent="0.15">
      <c r="A30" s="83"/>
      <c r="B30" s="82" t="s">
        <v>80</v>
      </c>
      <c r="C30" s="49"/>
      <c r="D30" s="46">
        <v>290387000</v>
      </c>
      <c r="E30" s="47">
        <v>284445225</v>
      </c>
      <c r="F30" s="145">
        <v>319796000</v>
      </c>
      <c r="G30" s="146">
        <v>312851921</v>
      </c>
    </row>
    <row r="31" spans="1:7" ht="21" customHeight="1" x14ac:dyDescent="0.15">
      <c r="A31" s="290" t="s">
        <v>81</v>
      </c>
      <c r="B31" s="290"/>
      <c r="C31" s="120"/>
      <c r="D31" s="106">
        <v>2531378000</v>
      </c>
      <c r="E31" s="110">
        <v>2443197659</v>
      </c>
      <c r="F31" s="133">
        <v>3227406000</v>
      </c>
      <c r="G31" s="144">
        <v>3013414220</v>
      </c>
    </row>
    <row r="32" spans="1:7" ht="21" customHeight="1" x14ac:dyDescent="0.15">
      <c r="A32" s="290" t="s">
        <v>82</v>
      </c>
      <c r="B32" s="290"/>
      <c r="C32" s="120"/>
      <c r="D32" s="106">
        <f>SUM(D33:D37)</f>
        <v>7096199840</v>
      </c>
      <c r="E32" s="110">
        <f>SUM(E33:E37)</f>
        <v>6153463586</v>
      </c>
      <c r="F32" s="133">
        <f>SUM(F33:F37)</f>
        <v>10944378480</v>
      </c>
      <c r="G32" s="144">
        <f>SUM(G33:G37)</f>
        <v>9754218877</v>
      </c>
    </row>
    <row r="33" spans="1:7" ht="21" customHeight="1" x14ac:dyDescent="0.15">
      <c r="A33" s="83"/>
      <c r="B33" s="82" t="s">
        <v>83</v>
      </c>
      <c r="C33" s="49"/>
      <c r="D33" s="46">
        <v>1145319400</v>
      </c>
      <c r="E33" s="47">
        <v>1088042285</v>
      </c>
      <c r="F33" s="145">
        <v>5106251000</v>
      </c>
      <c r="G33" s="146">
        <v>5057780080</v>
      </c>
    </row>
    <row r="34" spans="1:7" ht="21" customHeight="1" x14ac:dyDescent="0.15">
      <c r="A34" s="83"/>
      <c r="B34" s="82" t="s">
        <v>84</v>
      </c>
      <c r="C34" s="49"/>
      <c r="D34" s="46">
        <v>1982235040</v>
      </c>
      <c r="E34" s="47">
        <v>1665510659</v>
      </c>
      <c r="F34" s="145">
        <v>1977766480</v>
      </c>
      <c r="G34" s="146">
        <v>1727836073</v>
      </c>
    </row>
    <row r="35" spans="1:7" ht="21" customHeight="1" x14ac:dyDescent="0.15">
      <c r="A35" s="83"/>
      <c r="B35" s="82" t="s">
        <v>85</v>
      </c>
      <c r="C35" s="49"/>
      <c r="D35" s="46">
        <v>1146343500</v>
      </c>
      <c r="E35" s="47">
        <v>833682508</v>
      </c>
      <c r="F35" s="145">
        <v>1666824000</v>
      </c>
      <c r="G35" s="146">
        <v>999651738</v>
      </c>
    </row>
    <row r="36" spans="1:7" ht="21" customHeight="1" x14ac:dyDescent="0.15">
      <c r="A36" s="83"/>
      <c r="B36" s="82" t="s">
        <v>86</v>
      </c>
      <c r="C36" s="49"/>
      <c r="D36" s="46">
        <v>540656000</v>
      </c>
      <c r="E36" s="47">
        <v>515299656</v>
      </c>
      <c r="F36" s="145">
        <v>636547000</v>
      </c>
      <c r="G36" s="146">
        <v>550065779</v>
      </c>
    </row>
    <row r="37" spans="1:7" ht="21" customHeight="1" x14ac:dyDescent="0.15">
      <c r="A37" s="83"/>
      <c r="B37" s="82" t="s">
        <v>87</v>
      </c>
      <c r="C37" s="49"/>
      <c r="D37" s="46">
        <v>2281645900</v>
      </c>
      <c r="E37" s="47">
        <v>2050928478</v>
      </c>
      <c r="F37" s="145">
        <v>1556990000</v>
      </c>
      <c r="G37" s="146">
        <v>1418885207</v>
      </c>
    </row>
    <row r="38" spans="1:7" ht="21" customHeight="1" x14ac:dyDescent="0.15">
      <c r="A38" s="290" t="s">
        <v>88</v>
      </c>
      <c r="B38" s="290"/>
      <c r="C38" s="120"/>
      <c r="D38" s="106">
        <v>3000000</v>
      </c>
      <c r="E38" s="111">
        <v>1552100</v>
      </c>
      <c r="F38" s="133">
        <v>3000000</v>
      </c>
      <c r="G38" s="147">
        <v>0</v>
      </c>
    </row>
    <row r="39" spans="1:7" ht="21" customHeight="1" x14ac:dyDescent="0.15">
      <c r="A39" s="290" t="s">
        <v>89</v>
      </c>
      <c r="B39" s="290"/>
      <c r="C39" s="120"/>
      <c r="D39" s="106">
        <v>5275935000</v>
      </c>
      <c r="E39" s="110">
        <v>5206810079</v>
      </c>
      <c r="F39" s="133">
        <v>5878385000</v>
      </c>
      <c r="G39" s="144">
        <v>5795373397</v>
      </c>
    </row>
    <row r="40" spans="1:7" ht="21" customHeight="1" thickBot="1" x14ac:dyDescent="0.2">
      <c r="A40" s="295" t="s">
        <v>90</v>
      </c>
      <c r="B40" s="295"/>
      <c r="C40" s="125"/>
      <c r="D40" s="112">
        <v>115799000</v>
      </c>
      <c r="E40" s="113">
        <v>0</v>
      </c>
      <c r="F40" s="148">
        <v>17614000</v>
      </c>
      <c r="G40" s="149">
        <v>0</v>
      </c>
    </row>
    <row r="41" spans="1:7" ht="18.600000000000001" customHeight="1" thickTop="1" x14ac:dyDescent="0.15">
      <c r="A41" s="23" t="s">
        <v>57</v>
      </c>
      <c r="B41" s="9"/>
      <c r="C41" s="9"/>
      <c r="D41" s="10"/>
      <c r="E41" s="10"/>
      <c r="F41" s="9"/>
      <c r="G41" s="9"/>
    </row>
    <row r="42" spans="1:7" ht="18.600000000000001" customHeight="1" x14ac:dyDescent="0.15">
      <c r="A42" s="11"/>
      <c r="B42" s="9"/>
      <c r="C42" s="9"/>
      <c r="D42" s="10"/>
      <c r="E42" s="10"/>
      <c r="F42" s="9"/>
      <c r="G42" s="9"/>
    </row>
    <row r="43" spans="1:7" ht="18.600000000000001" customHeight="1" x14ac:dyDescent="0.15">
      <c r="A43" s="150"/>
      <c r="B43" s="150"/>
      <c r="C43" s="150"/>
      <c r="D43" s="150"/>
      <c r="E43" s="150"/>
      <c r="F43" s="150"/>
      <c r="G43" s="150"/>
    </row>
    <row r="44" spans="1:7" ht="18.600000000000001" customHeight="1" x14ac:dyDescent="0.15">
      <c r="A44" s="150"/>
      <c r="B44" s="150"/>
      <c r="C44" s="150"/>
      <c r="D44" s="150"/>
      <c r="E44" s="150"/>
      <c r="F44" s="150"/>
      <c r="G44" s="150"/>
    </row>
    <row r="45" spans="1:7" ht="18.600000000000001" customHeight="1" x14ac:dyDescent="0.15">
      <c r="A45" s="150"/>
      <c r="B45" s="150"/>
      <c r="C45" s="150"/>
      <c r="D45" s="150"/>
      <c r="E45" s="150"/>
      <c r="F45" s="150"/>
      <c r="G45" s="150"/>
    </row>
    <row r="46" spans="1:7" ht="18.600000000000001" customHeight="1" x14ac:dyDescent="0.15">
      <c r="A46" s="150"/>
      <c r="B46" s="150"/>
      <c r="C46" s="150"/>
      <c r="D46" s="150"/>
      <c r="E46" s="150"/>
      <c r="F46" s="150"/>
      <c r="G46" s="150"/>
    </row>
    <row r="47" spans="1:7" ht="18.600000000000001" customHeight="1" x14ac:dyDescent="0.15">
      <c r="A47" s="150"/>
      <c r="B47" s="150"/>
      <c r="C47" s="150"/>
      <c r="D47" s="150"/>
      <c r="E47" s="150"/>
      <c r="F47" s="150"/>
      <c r="G47" s="150"/>
    </row>
    <row r="48" spans="1:7" ht="18.600000000000001" customHeight="1" x14ac:dyDescent="0.15">
      <c r="A48" s="150"/>
      <c r="B48" s="150"/>
      <c r="C48" s="150"/>
      <c r="D48" s="150"/>
      <c r="E48" s="150"/>
      <c r="F48" s="150"/>
      <c r="G48" s="150"/>
    </row>
    <row r="49" spans="1:7" ht="18.600000000000001" customHeight="1" x14ac:dyDescent="0.15">
      <c r="A49" s="150"/>
      <c r="B49" s="150"/>
      <c r="C49" s="150"/>
      <c r="D49" s="150"/>
      <c r="E49" s="150"/>
      <c r="F49" s="150"/>
      <c r="G49" s="150"/>
    </row>
    <row r="50" spans="1:7" ht="18.600000000000001" customHeight="1" x14ac:dyDescent="0.15"/>
    <row r="51" spans="1:7" ht="18.600000000000001" customHeight="1" x14ac:dyDescent="0.15"/>
    <row r="52" spans="1:7" ht="18.600000000000001" customHeight="1" x14ac:dyDescent="0.15"/>
    <row r="53" spans="1:7" ht="18.600000000000001" customHeight="1" x14ac:dyDescent="0.15"/>
    <row r="54" spans="1:7" ht="18.600000000000001" customHeight="1" x14ac:dyDescent="0.15"/>
    <row r="55" spans="1:7" ht="18.600000000000001" customHeight="1" x14ac:dyDescent="0.15"/>
    <row r="56" spans="1:7" ht="18.600000000000001" customHeight="1" x14ac:dyDescent="0.15"/>
    <row r="57" spans="1:7" ht="18.600000000000001" customHeight="1" x14ac:dyDescent="0.15"/>
    <row r="58" spans="1:7" ht="18.600000000000001" customHeight="1" x14ac:dyDescent="0.15"/>
    <row r="59" spans="1:7" ht="14.1" customHeight="1" x14ac:dyDescent="0.15"/>
    <row r="60" spans="1:7" ht="6.6" hidden="1" customHeight="1" x14ac:dyDescent="0.15"/>
    <row r="63" spans="1:7" ht="13.5" customHeight="1" x14ac:dyDescent="0.15"/>
    <row r="64" spans="1:7" ht="6.95" customHeight="1" x14ac:dyDescent="0.15"/>
  </sheetData>
  <mergeCells count="17">
    <mergeCell ref="A31:B31"/>
    <mergeCell ref="A32:B32"/>
    <mergeCell ref="A38:B38"/>
    <mergeCell ref="A39:B39"/>
    <mergeCell ref="A40:B40"/>
    <mergeCell ref="A25:B25"/>
    <mergeCell ref="A2:B3"/>
    <mergeCell ref="F2:G2"/>
    <mergeCell ref="A4:B4"/>
    <mergeCell ref="A5:B5"/>
    <mergeCell ref="A6:B6"/>
    <mergeCell ref="D2:E2"/>
    <mergeCell ref="A13:B13"/>
    <mergeCell ref="A17:B17"/>
    <mergeCell ref="A20:B20"/>
    <mergeCell ref="A21:B21"/>
    <mergeCell ref="A24:B24"/>
  </mergeCells>
  <phoneticPr fontId="14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1"/>
  <sheetViews>
    <sheetView zoomScale="85" zoomScaleNormal="85" workbookViewId="0">
      <selection activeCell="B27" sqref="B27"/>
    </sheetView>
  </sheetViews>
  <sheetFormatPr defaultRowHeight="13.5" x14ac:dyDescent="0.15"/>
  <cols>
    <col min="1" max="1" width="2.75" style="24" customWidth="1"/>
    <col min="2" max="2" width="7.875" style="24" customWidth="1"/>
    <col min="3" max="3" width="10" style="24" customWidth="1"/>
    <col min="4" max="4" width="17.375" style="24" customWidth="1"/>
    <col min="5" max="16" width="4.5" style="24" customWidth="1"/>
    <col min="17" max="18" width="4" style="24" customWidth="1"/>
    <col min="19" max="16384" width="9" style="24"/>
  </cols>
  <sheetData>
    <row r="1" spans="1:16" s="16" customFormat="1" ht="27" customHeight="1" x14ac:dyDescent="0.15">
      <c r="A1" s="14" t="s">
        <v>212</v>
      </c>
      <c r="B1" s="14"/>
      <c r="C1" s="14"/>
      <c r="D1" s="14"/>
      <c r="E1" s="14"/>
      <c r="F1" s="40"/>
      <c r="G1" s="40"/>
      <c r="H1" s="40"/>
    </row>
    <row r="2" spans="1:16" ht="15" customHeight="1" thickBot="1" x14ac:dyDescent="0.2">
      <c r="A2" s="19"/>
      <c r="B2" s="19"/>
      <c r="C2" s="19"/>
      <c r="D2" s="19"/>
      <c r="E2" s="19"/>
      <c r="F2" s="41"/>
      <c r="G2" s="41"/>
      <c r="H2" s="41"/>
      <c r="I2" s="42"/>
      <c r="M2" s="302" t="s">
        <v>182</v>
      </c>
      <c r="N2" s="302"/>
      <c r="O2" s="302"/>
      <c r="P2" s="302"/>
    </row>
    <row r="3" spans="1:16" ht="34.5" customHeight="1" thickTop="1" x14ac:dyDescent="0.15">
      <c r="A3" s="286" t="s">
        <v>91</v>
      </c>
      <c r="B3" s="286"/>
      <c r="C3" s="286"/>
      <c r="D3" s="286"/>
      <c r="E3" s="285" t="s">
        <v>36</v>
      </c>
      <c r="F3" s="286"/>
      <c r="G3" s="286"/>
      <c r="H3" s="306"/>
      <c r="I3" s="285" t="s">
        <v>92</v>
      </c>
      <c r="J3" s="296"/>
      <c r="K3" s="296"/>
      <c r="L3" s="296"/>
      <c r="M3" s="285" t="s">
        <v>93</v>
      </c>
      <c r="N3" s="296"/>
      <c r="O3" s="296"/>
      <c r="P3" s="296"/>
    </row>
    <row r="4" spans="1:16" s="43" customFormat="1" ht="27.75" customHeight="1" x14ac:dyDescent="0.15">
      <c r="A4" s="299" t="s">
        <v>94</v>
      </c>
      <c r="B4" s="299"/>
      <c r="C4" s="299"/>
      <c r="D4" s="300"/>
      <c r="E4" s="307">
        <f>E5+E6</f>
        <v>143754206871</v>
      </c>
      <c r="F4" s="301"/>
      <c r="G4" s="301"/>
      <c r="H4" s="301"/>
      <c r="I4" s="301">
        <f>I5+I6</f>
        <v>141318192796</v>
      </c>
      <c r="J4" s="301"/>
      <c r="K4" s="301"/>
      <c r="L4" s="301"/>
      <c r="M4" s="301">
        <f>M5+M6</f>
        <v>132853097479</v>
      </c>
      <c r="N4" s="301"/>
      <c r="O4" s="301"/>
      <c r="P4" s="301"/>
    </row>
    <row r="5" spans="1:16" ht="27.75" customHeight="1" x14ac:dyDescent="0.15">
      <c r="A5" s="303" t="s">
        <v>95</v>
      </c>
      <c r="B5" s="303"/>
      <c r="C5" s="303"/>
      <c r="D5" s="303"/>
      <c r="E5" s="304">
        <v>98124148871</v>
      </c>
      <c r="F5" s="298"/>
      <c r="G5" s="298"/>
      <c r="H5" s="298"/>
      <c r="I5" s="297">
        <v>96566543038</v>
      </c>
      <c r="J5" s="297"/>
      <c r="K5" s="297"/>
      <c r="L5" s="297"/>
      <c r="M5" s="297">
        <v>88997976442</v>
      </c>
      <c r="N5" s="298"/>
      <c r="O5" s="298"/>
      <c r="P5" s="298"/>
    </row>
    <row r="6" spans="1:16" ht="27.75" customHeight="1" x14ac:dyDescent="0.15">
      <c r="A6" s="303" t="s">
        <v>96</v>
      </c>
      <c r="B6" s="303"/>
      <c r="C6" s="303"/>
      <c r="D6" s="303"/>
      <c r="E6" s="304">
        <f>E7+E8+E9+E10</f>
        <v>45630058000</v>
      </c>
      <c r="F6" s="305"/>
      <c r="G6" s="305"/>
      <c r="H6" s="305"/>
      <c r="I6" s="297">
        <f>I7+I8+I9+I10</f>
        <v>44751649758</v>
      </c>
      <c r="J6" s="305"/>
      <c r="K6" s="305"/>
      <c r="L6" s="305"/>
      <c r="M6" s="297">
        <f>M7+M8+M9+M10</f>
        <v>43855121037</v>
      </c>
      <c r="N6" s="298"/>
      <c r="O6" s="298"/>
      <c r="P6" s="298"/>
    </row>
    <row r="7" spans="1:16" ht="27.75" customHeight="1" x14ac:dyDescent="0.15">
      <c r="A7" s="66"/>
      <c r="B7" s="314" t="s">
        <v>97</v>
      </c>
      <c r="C7" s="314"/>
      <c r="D7" s="314"/>
      <c r="E7" s="316">
        <v>23123912000</v>
      </c>
      <c r="F7" s="311"/>
      <c r="G7" s="311"/>
      <c r="H7" s="311"/>
      <c r="I7" s="310">
        <v>22657715071</v>
      </c>
      <c r="J7" s="310"/>
      <c r="K7" s="310"/>
      <c r="L7" s="310"/>
      <c r="M7" s="310">
        <v>22223592870</v>
      </c>
      <c r="N7" s="311"/>
      <c r="O7" s="311"/>
      <c r="P7" s="311"/>
    </row>
    <row r="8" spans="1:16" ht="27.75" customHeight="1" x14ac:dyDescent="0.15">
      <c r="A8" s="66"/>
      <c r="B8" s="314" t="s">
        <v>139</v>
      </c>
      <c r="C8" s="314"/>
      <c r="D8" s="315"/>
      <c r="E8" s="316">
        <v>4166621000</v>
      </c>
      <c r="F8" s="310"/>
      <c r="G8" s="310"/>
      <c r="H8" s="310"/>
      <c r="I8" s="310">
        <v>3956300952</v>
      </c>
      <c r="J8" s="310"/>
      <c r="K8" s="310"/>
      <c r="L8" s="310"/>
      <c r="M8" s="310">
        <v>3954582302</v>
      </c>
      <c r="N8" s="310"/>
      <c r="O8" s="310"/>
      <c r="P8" s="310"/>
    </row>
    <row r="9" spans="1:16" ht="27.75" customHeight="1" x14ac:dyDescent="0.15">
      <c r="A9" s="66"/>
      <c r="B9" s="314" t="s">
        <v>98</v>
      </c>
      <c r="C9" s="314"/>
      <c r="D9" s="314"/>
      <c r="E9" s="316">
        <v>18266963000</v>
      </c>
      <c r="F9" s="317"/>
      <c r="G9" s="317"/>
      <c r="H9" s="317"/>
      <c r="I9" s="310">
        <v>18065086392</v>
      </c>
      <c r="J9" s="310"/>
      <c r="K9" s="310"/>
      <c r="L9" s="310"/>
      <c r="M9" s="310">
        <v>17604398522</v>
      </c>
      <c r="N9" s="311"/>
      <c r="O9" s="311"/>
      <c r="P9" s="311"/>
    </row>
    <row r="10" spans="1:16" ht="27.75" customHeight="1" thickBot="1" x14ac:dyDescent="0.2">
      <c r="A10" s="67"/>
      <c r="B10" s="308" t="s">
        <v>99</v>
      </c>
      <c r="C10" s="308"/>
      <c r="D10" s="309"/>
      <c r="E10" s="313">
        <v>72562000</v>
      </c>
      <c r="F10" s="312"/>
      <c r="G10" s="312"/>
      <c r="H10" s="312"/>
      <c r="I10" s="312">
        <v>72547343</v>
      </c>
      <c r="J10" s="312"/>
      <c r="K10" s="312"/>
      <c r="L10" s="312"/>
      <c r="M10" s="312">
        <v>72547343</v>
      </c>
      <c r="N10" s="312"/>
      <c r="O10" s="312"/>
      <c r="P10" s="312"/>
    </row>
    <row r="11" spans="1:16" ht="18" customHeight="1" thickTop="1" x14ac:dyDescent="0.15">
      <c r="A11" s="21" t="s">
        <v>57</v>
      </c>
    </row>
    <row r="12" spans="1:16" ht="37.5" customHeight="1" x14ac:dyDescent="0.15"/>
    <row r="13" spans="1:16" ht="27" customHeight="1" x14ac:dyDescent="0.15">
      <c r="A13" s="14" t="s">
        <v>213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" thickBot="1" x14ac:dyDescent="0.2">
      <c r="A14" s="19"/>
      <c r="M14" s="318" t="s">
        <v>182</v>
      </c>
      <c r="N14" s="318"/>
      <c r="O14" s="318"/>
      <c r="P14" s="318"/>
    </row>
    <row r="15" spans="1:16" ht="24" customHeight="1" thickTop="1" x14ac:dyDescent="0.15">
      <c r="A15" s="279" t="s">
        <v>91</v>
      </c>
      <c r="B15" s="279"/>
      <c r="C15" s="279"/>
      <c r="D15" s="280"/>
      <c r="E15" s="285" t="s">
        <v>135</v>
      </c>
      <c r="F15" s="286"/>
      <c r="G15" s="286"/>
      <c r="H15" s="286"/>
      <c r="I15" s="286"/>
      <c r="J15" s="306"/>
      <c r="K15" s="285" t="s">
        <v>136</v>
      </c>
      <c r="L15" s="286"/>
      <c r="M15" s="286"/>
      <c r="N15" s="286"/>
      <c r="O15" s="286"/>
      <c r="P15" s="286"/>
    </row>
    <row r="16" spans="1:16" ht="24" customHeight="1" x14ac:dyDescent="0.15">
      <c r="A16" s="281"/>
      <c r="B16" s="281"/>
      <c r="C16" s="281"/>
      <c r="D16" s="282"/>
      <c r="E16" s="319" t="s">
        <v>100</v>
      </c>
      <c r="F16" s="289"/>
      <c r="G16" s="323"/>
      <c r="H16" s="319" t="s">
        <v>29</v>
      </c>
      <c r="I16" s="289"/>
      <c r="J16" s="323"/>
      <c r="K16" s="319" t="s">
        <v>100</v>
      </c>
      <c r="L16" s="289"/>
      <c r="M16" s="323"/>
      <c r="N16" s="319" t="s">
        <v>29</v>
      </c>
      <c r="O16" s="289"/>
      <c r="P16" s="289"/>
    </row>
    <row r="17" spans="1:16" ht="54" customHeight="1" x14ac:dyDescent="0.15">
      <c r="A17" s="324" t="s">
        <v>142</v>
      </c>
      <c r="B17" s="324"/>
      <c r="C17" s="325"/>
      <c r="D17" s="68" t="s">
        <v>147</v>
      </c>
      <c r="E17" s="329">
        <v>5760626000</v>
      </c>
      <c r="F17" s="321"/>
      <c r="G17" s="321"/>
      <c r="H17" s="321">
        <v>5724787205</v>
      </c>
      <c r="I17" s="321"/>
      <c r="J17" s="321"/>
      <c r="K17" s="321">
        <v>5491036000</v>
      </c>
      <c r="L17" s="321"/>
      <c r="M17" s="321"/>
      <c r="N17" s="321">
        <v>5356465336</v>
      </c>
      <c r="O17" s="321"/>
      <c r="P17" s="321"/>
    </row>
    <row r="18" spans="1:16" ht="54" customHeight="1" x14ac:dyDescent="0.15">
      <c r="A18" s="331"/>
      <c r="B18" s="331"/>
      <c r="C18" s="332"/>
      <c r="D18" s="69" t="s">
        <v>148</v>
      </c>
      <c r="E18" s="330">
        <v>3867477000</v>
      </c>
      <c r="F18" s="322"/>
      <c r="G18" s="322"/>
      <c r="H18" s="322">
        <v>2050560118</v>
      </c>
      <c r="I18" s="322"/>
      <c r="J18" s="322"/>
      <c r="K18" s="322">
        <v>5796577000</v>
      </c>
      <c r="L18" s="322"/>
      <c r="M18" s="322"/>
      <c r="N18" s="322">
        <v>3938993011</v>
      </c>
      <c r="O18" s="322"/>
      <c r="P18" s="322"/>
    </row>
    <row r="19" spans="1:16" ht="54" customHeight="1" x14ac:dyDescent="0.15">
      <c r="A19" s="324" t="s">
        <v>141</v>
      </c>
      <c r="B19" s="324"/>
      <c r="C19" s="325"/>
      <c r="D19" s="68" t="s">
        <v>147</v>
      </c>
      <c r="E19" s="329">
        <v>12780536000</v>
      </c>
      <c r="F19" s="321"/>
      <c r="G19" s="321"/>
      <c r="H19" s="321">
        <v>13691745755</v>
      </c>
      <c r="I19" s="321"/>
      <c r="J19" s="321"/>
      <c r="K19" s="321">
        <v>13071024000</v>
      </c>
      <c r="L19" s="321"/>
      <c r="M19" s="321"/>
      <c r="N19" s="321">
        <v>12571699989</v>
      </c>
      <c r="O19" s="321"/>
      <c r="P19" s="321"/>
    </row>
    <row r="20" spans="1:16" ht="54" customHeight="1" thickBot="1" x14ac:dyDescent="0.2">
      <c r="A20" s="326"/>
      <c r="B20" s="326"/>
      <c r="C20" s="327"/>
      <c r="D20" s="70" t="s">
        <v>148</v>
      </c>
      <c r="E20" s="328">
        <v>2162040000</v>
      </c>
      <c r="F20" s="320"/>
      <c r="G20" s="320"/>
      <c r="H20" s="320">
        <v>803321000</v>
      </c>
      <c r="I20" s="320"/>
      <c r="J20" s="320"/>
      <c r="K20" s="320">
        <v>2530928000</v>
      </c>
      <c r="L20" s="320"/>
      <c r="M20" s="320"/>
      <c r="N20" s="320">
        <v>1607974672</v>
      </c>
      <c r="O20" s="320"/>
      <c r="P20" s="320"/>
    </row>
    <row r="21" spans="1:16" ht="18" customHeight="1" thickTop="1" x14ac:dyDescent="0.15">
      <c r="A21" s="21" t="s">
        <v>220</v>
      </c>
    </row>
  </sheetData>
  <mergeCells count="59">
    <mergeCell ref="A15:D16"/>
    <mergeCell ref="E15:J15"/>
    <mergeCell ref="K15:P15"/>
    <mergeCell ref="E16:G16"/>
    <mergeCell ref="H16:J16"/>
    <mergeCell ref="A19:C20"/>
    <mergeCell ref="E20:G20"/>
    <mergeCell ref="E19:G19"/>
    <mergeCell ref="E18:G18"/>
    <mergeCell ref="K20:M20"/>
    <mergeCell ref="K19:M19"/>
    <mergeCell ref="K18:M18"/>
    <mergeCell ref="H20:J20"/>
    <mergeCell ref="H19:J19"/>
    <mergeCell ref="A17:C18"/>
    <mergeCell ref="E17:G17"/>
    <mergeCell ref="N20:P20"/>
    <mergeCell ref="N19:P19"/>
    <mergeCell ref="H18:J18"/>
    <mergeCell ref="N18:P18"/>
    <mergeCell ref="K16:M16"/>
    <mergeCell ref="H17:J17"/>
    <mergeCell ref="K17:M17"/>
    <mergeCell ref="N17:P17"/>
    <mergeCell ref="M14:P14"/>
    <mergeCell ref="N16:P16"/>
    <mergeCell ref="M5:P5"/>
    <mergeCell ref="I6:L6"/>
    <mergeCell ref="M7:P7"/>
    <mergeCell ref="I8:L8"/>
    <mergeCell ref="B10:D10"/>
    <mergeCell ref="M9:P9"/>
    <mergeCell ref="I9:L9"/>
    <mergeCell ref="I7:L7"/>
    <mergeCell ref="M10:P10"/>
    <mergeCell ref="I10:L10"/>
    <mergeCell ref="E10:H10"/>
    <mergeCell ref="M8:P8"/>
    <mergeCell ref="B9:D9"/>
    <mergeCell ref="B7:D7"/>
    <mergeCell ref="B8:D8"/>
    <mergeCell ref="E8:H8"/>
    <mergeCell ref="E9:H9"/>
    <mergeCell ref="E7:H7"/>
    <mergeCell ref="M3:P3"/>
    <mergeCell ref="M6:P6"/>
    <mergeCell ref="A4:D4"/>
    <mergeCell ref="I4:L4"/>
    <mergeCell ref="M2:P2"/>
    <mergeCell ref="A3:D3"/>
    <mergeCell ref="A5:D5"/>
    <mergeCell ref="A6:D6"/>
    <mergeCell ref="E6:H6"/>
    <mergeCell ref="I3:L3"/>
    <mergeCell ref="E3:H3"/>
    <mergeCell ref="M4:P4"/>
    <mergeCell ref="I5:L5"/>
    <mergeCell ref="E4:H4"/>
    <mergeCell ref="E5:H5"/>
  </mergeCells>
  <phoneticPr fontId="4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7"/>
  <sheetViews>
    <sheetView zoomScale="85" zoomScaleNormal="85" zoomScaleSheetLayoutView="100" workbookViewId="0">
      <selection activeCell="B27" sqref="B27"/>
    </sheetView>
  </sheetViews>
  <sheetFormatPr defaultRowHeight="13.5" x14ac:dyDescent="0.15"/>
  <cols>
    <col min="1" max="1" width="2" style="24" customWidth="1"/>
    <col min="2" max="2" width="7.875" style="24" customWidth="1"/>
    <col min="3" max="3" width="13.5" style="24" customWidth="1"/>
    <col min="4" max="4" width="14.625" style="24" customWidth="1"/>
    <col min="5" max="8" width="13.25" style="24" customWidth="1"/>
    <col min="9" max="10" width="4" style="24" customWidth="1"/>
    <col min="11" max="16384" width="9" style="24"/>
  </cols>
  <sheetData>
    <row r="1" spans="1:8" s="16" customFormat="1" ht="27" customHeight="1" thickBot="1" x14ac:dyDescent="0.2">
      <c r="A1" s="14" t="s">
        <v>214</v>
      </c>
      <c r="H1" s="124" t="s">
        <v>181</v>
      </c>
    </row>
    <row r="2" spans="1:8" ht="30" customHeight="1" thickTop="1" x14ac:dyDescent="0.15">
      <c r="A2" s="339" t="s">
        <v>187</v>
      </c>
      <c r="B2" s="340"/>
      <c r="C2" s="341"/>
      <c r="D2" s="79" t="s">
        <v>100</v>
      </c>
      <c r="E2" s="79" t="s">
        <v>101</v>
      </c>
      <c r="F2" s="79" t="s">
        <v>92</v>
      </c>
      <c r="G2" s="79" t="s">
        <v>102</v>
      </c>
      <c r="H2" s="80" t="s">
        <v>103</v>
      </c>
    </row>
    <row r="3" spans="1:8" ht="30" customHeight="1" x14ac:dyDescent="0.15">
      <c r="A3" s="342" t="s">
        <v>104</v>
      </c>
      <c r="B3" s="343"/>
      <c r="C3" s="344"/>
      <c r="D3" s="151">
        <f>D4+D18</f>
        <v>36879836000</v>
      </c>
      <c r="E3" s="152">
        <f>E4+E18</f>
        <v>38823169834</v>
      </c>
      <c r="F3" s="152">
        <f>F4+F18</f>
        <v>38237629133</v>
      </c>
      <c r="G3" s="153">
        <f>G4+G18</f>
        <v>32996227</v>
      </c>
      <c r="H3" s="154">
        <f>H4+H18</f>
        <v>552544474</v>
      </c>
    </row>
    <row r="4" spans="1:8" ht="30" customHeight="1" x14ac:dyDescent="0.15">
      <c r="A4" s="345" t="s">
        <v>105</v>
      </c>
      <c r="B4" s="346"/>
      <c r="C4" s="346"/>
      <c r="D4" s="151">
        <f>D5+D8+D12+D15+D17</f>
        <v>36666764000</v>
      </c>
      <c r="E4" s="152">
        <f>E5+E8+E12+E15+E17</f>
        <v>38267787794</v>
      </c>
      <c r="F4" s="152">
        <f>F5+F8+F12+F15+F17</f>
        <v>38021693770</v>
      </c>
      <c r="G4" s="155">
        <f>G5+G8+G12+G15+G17</f>
        <v>170860</v>
      </c>
      <c r="H4" s="152">
        <f>H5+H8+H12+H17</f>
        <v>245923164</v>
      </c>
    </row>
    <row r="5" spans="1:8" ht="30" customHeight="1" x14ac:dyDescent="0.15">
      <c r="A5" s="130"/>
      <c r="B5" s="337" t="s">
        <v>37</v>
      </c>
      <c r="C5" s="338"/>
      <c r="D5" s="156">
        <f>SUM(D6:D7)</f>
        <v>17699616000</v>
      </c>
      <c r="E5" s="157">
        <f>SUM(E6:E7)</f>
        <v>18783486125</v>
      </c>
      <c r="F5" s="157">
        <f>SUM(F6:F7)</f>
        <v>18621935820</v>
      </c>
      <c r="G5" s="158">
        <f>SUM(G6:G7)</f>
        <v>162560</v>
      </c>
      <c r="H5" s="157">
        <f>SUM(H6:H7)</f>
        <v>161387745</v>
      </c>
    </row>
    <row r="6" spans="1:8" ht="30" customHeight="1" x14ac:dyDescent="0.15">
      <c r="A6" s="130"/>
      <c r="B6" s="130"/>
      <c r="C6" s="130" t="s">
        <v>106</v>
      </c>
      <c r="D6" s="159">
        <v>16589493000</v>
      </c>
      <c r="E6" s="57">
        <v>17518252025</v>
      </c>
      <c r="F6" s="57">
        <v>17362542974</v>
      </c>
      <c r="G6" s="160">
        <v>112560</v>
      </c>
      <c r="H6" s="57">
        <v>155596491</v>
      </c>
    </row>
    <row r="7" spans="1:8" ht="30" customHeight="1" x14ac:dyDescent="0.15">
      <c r="A7" s="130"/>
      <c r="B7" s="130"/>
      <c r="C7" s="130" t="s">
        <v>107</v>
      </c>
      <c r="D7" s="159">
        <v>1110123000</v>
      </c>
      <c r="E7" s="57">
        <v>1265234100</v>
      </c>
      <c r="F7" s="57">
        <v>1259392846</v>
      </c>
      <c r="G7" s="160">
        <v>50000</v>
      </c>
      <c r="H7" s="57">
        <v>5791254</v>
      </c>
    </row>
    <row r="8" spans="1:8" ht="30" customHeight="1" x14ac:dyDescent="0.15">
      <c r="A8" s="130"/>
      <c r="B8" s="337" t="s">
        <v>0</v>
      </c>
      <c r="C8" s="338"/>
      <c r="D8" s="156">
        <f>SUM(D9:D11)</f>
        <v>14184767000</v>
      </c>
      <c r="E8" s="157">
        <f>SUM(E9:E11)</f>
        <v>14457149400</v>
      </c>
      <c r="F8" s="157">
        <f>SUM(F9:F11)</f>
        <v>14392007258</v>
      </c>
      <c r="G8" s="157">
        <f>SUM(G9:G11)</f>
        <v>6700</v>
      </c>
      <c r="H8" s="157">
        <f>SUM(H9:H11)</f>
        <v>65135442</v>
      </c>
    </row>
    <row r="9" spans="1:8" ht="30" customHeight="1" x14ac:dyDescent="0.15">
      <c r="A9" s="130"/>
      <c r="B9" s="130"/>
      <c r="C9" s="130" t="s">
        <v>108</v>
      </c>
      <c r="D9" s="159">
        <v>12645270000</v>
      </c>
      <c r="E9" s="57">
        <v>12837917600</v>
      </c>
      <c r="F9" s="57">
        <v>12779734658</v>
      </c>
      <c r="G9" s="161">
        <v>6700</v>
      </c>
      <c r="H9" s="57">
        <v>58176242</v>
      </c>
    </row>
    <row r="10" spans="1:8" ht="30" customHeight="1" x14ac:dyDescent="0.15">
      <c r="A10" s="130"/>
      <c r="B10" s="130"/>
      <c r="C10" s="130" t="s">
        <v>109</v>
      </c>
      <c r="D10" s="159">
        <v>1452172000</v>
      </c>
      <c r="E10" s="57">
        <v>1531906700</v>
      </c>
      <c r="F10" s="57">
        <v>1524947500</v>
      </c>
      <c r="G10" s="162">
        <v>0</v>
      </c>
      <c r="H10" s="57">
        <v>6959200</v>
      </c>
    </row>
    <row r="11" spans="1:8" ht="30" customHeight="1" x14ac:dyDescent="0.15">
      <c r="A11" s="130"/>
      <c r="B11" s="130"/>
      <c r="C11" s="130" t="s">
        <v>163</v>
      </c>
      <c r="D11" s="159">
        <v>87325000</v>
      </c>
      <c r="E11" s="57">
        <v>87325100</v>
      </c>
      <c r="F11" s="57">
        <v>87325100</v>
      </c>
      <c r="G11" s="162">
        <v>0</v>
      </c>
      <c r="H11" s="57">
        <v>0</v>
      </c>
    </row>
    <row r="12" spans="1:8" ht="30" customHeight="1" x14ac:dyDescent="0.15">
      <c r="A12" s="130"/>
      <c r="B12" s="337" t="s">
        <v>1</v>
      </c>
      <c r="C12" s="338"/>
      <c r="D12" s="156">
        <f>SUM(D13:D14)</f>
        <v>322319000</v>
      </c>
      <c r="E12" s="157">
        <f>SUM(E13:E14)</f>
        <v>351278100</v>
      </c>
      <c r="F12" s="157">
        <f>SUM(F13:F14)</f>
        <v>347677623</v>
      </c>
      <c r="G12" s="163">
        <f>SUM(G13:G14)</f>
        <v>0</v>
      </c>
      <c r="H12" s="157">
        <f>SUM(H13:H14)</f>
        <v>3600477</v>
      </c>
    </row>
    <row r="13" spans="1:8" ht="30" customHeight="1" x14ac:dyDescent="0.15">
      <c r="A13" s="130"/>
      <c r="B13" s="130"/>
      <c r="C13" s="130" t="s">
        <v>167</v>
      </c>
      <c r="D13" s="159">
        <v>305164000</v>
      </c>
      <c r="E13" s="57">
        <v>330603800</v>
      </c>
      <c r="F13" s="57">
        <v>327003323</v>
      </c>
      <c r="G13" s="162">
        <v>0</v>
      </c>
      <c r="H13" s="57">
        <v>3600477</v>
      </c>
    </row>
    <row r="14" spans="1:8" ht="30" customHeight="1" x14ac:dyDescent="0.15">
      <c r="A14" s="130"/>
      <c r="B14" s="130"/>
      <c r="C14" s="130" t="s">
        <v>165</v>
      </c>
      <c r="D14" s="159">
        <v>17155000</v>
      </c>
      <c r="E14" s="57">
        <v>20674300</v>
      </c>
      <c r="F14" s="57">
        <v>20674300</v>
      </c>
      <c r="G14" s="162">
        <v>0</v>
      </c>
      <c r="H14" s="57">
        <v>0</v>
      </c>
    </row>
    <row r="15" spans="1:8" ht="30" customHeight="1" x14ac:dyDescent="0.15">
      <c r="A15" s="131"/>
      <c r="B15" s="337" t="s">
        <v>2</v>
      </c>
      <c r="C15" s="338"/>
      <c r="D15" s="156">
        <v>1028664000</v>
      </c>
      <c r="E15" s="157">
        <v>1195299369</v>
      </c>
      <c r="F15" s="157">
        <v>1195299369</v>
      </c>
      <c r="G15" s="163">
        <v>0</v>
      </c>
      <c r="H15" s="157">
        <v>0</v>
      </c>
    </row>
    <row r="16" spans="1:8" ht="30" customHeight="1" x14ac:dyDescent="0.15">
      <c r="A16" s="131"/>
      <c r="B16" s="337" t="s">
        <v>3</v>
      </c>
      <c r="C16" s="338"/>
      <c r="D16" s="164" t="s">
        <v>156</v>
      </c>
      <c r="E16" s="163" t="s">
        <v>156</v>
      </c>
      <c r="F16" s="163" t="s">
        <v>156</v>
      </c>
      <c r="G16" s="163" t="s">
        <v>156</v>
      </c>
      <c r="H16" s="163" t="s">
        <v>156</v>
      </c>
    </row>
    <row r="17" spans="1:8" ht="30" customHeight="1" x14ac:dyDescent="0.15">
      <c r="A17" s="131"/>
      <c r="B17" s="337" t="s">
        <v>4</v>
      </c>
      <c r="C17" s="338"/>
      <c r="D17" s="156">
        <v>3431398000</v>
      </c>
      <c r="E17" s="157">
        <v>3480574800</v>
      </c>
      <c r="F17" s="157">
        <v>3464773700</v>
      </c>
      <c r="G17" s="165">
        <v>1600</v>
      </c>
      <c r="H17" s="157">
        <v>15799500</v>
      </c>
    </row>
    <row r="18" spans="1:8" ht="30" customHeight="1" x14ac:dyDescent="0.15">
      <c r="A18" s="342" t="s">
        <v>110</v>
      </c>
      <c r="B18" s="343"/>
      <c r="C18" s="343"/>
      <c r="D18" s="166">
        <f>D19+D22+D23+D26</f>
        <v>213072000</v>
      </c>
      <c r="E18" s="154">
        <f>E19+E22+E23+E26</f>
        <v>555382040</v>
      </c>
      <c r="F18" s="154">
        <f>F19+F22+F23+F26</f>
        <v>215935363</v>
      </c>
      <c r="G18" s="154">
        <f>G19+G22+G23+G26</f>
        <v>32825367</v>
      </c>
      <c r="H18" s="154">
        <f>H19+H22+H23+H26</f>
        <v>306621310</v>
      </c>
    </row>
    <row r="19" spans="1:8" ht="30" customHeight="1" x14ac:dyDescent="0.15">
      <c r="A19" s="130"/>
      <c r="B19" s="337" t="s">
        <v>37</v>
      </c>
      <c r="C19" s="347"/>
      <c r="D19" s="156">
        <f>SUM(D20:D21)</f>
        <v>128281000</v>
      </c>
      <c r="E19" s="157">
        <f>SUM(E20:E21)</f>
        <v>350230967</v>
      </c>
      <c r="F19" s="157">
        <f>SUM(F20:F21)</f>
        <v>132006940</v>
      </c>
      <c r="G19" s="157">
        <f>SUM(G20:G21)</f>
        <v>21102497</v>
      </c>
      <c r="H19" s="157">
        <f>SUM(H20:H21)</f>
        <v>197121530</v>
      </c>
    </row>
    <row r="20" spans="1:8" ht="30" customHeight="1" x14ac:dyDescent="0.15">
      <c r="A20" s="130"/>
      <c r="B20" s="130"/>
      <c r="C20" s="130" t="s">
        <v>106</v>
      </c>
      <c r="D20" s="159">
        <v>119548000</v>
      </c>
      <c r="E20" s="57">
        <v>328618167</v>
      </c>
      <c r="F20" s="57">
        <v>119935644</v>
      </c>
      <c r="G20" s="57">
        <v>20487197</v>
      </c>
      <c r="H20" s="57">
        <v>188195326</v>
      </c>
    </row>
    <row r="21" spans="1:8" ht="30" customHeight="1" x14ac:dyDescent="0.15">
      <c r="A21" s="130"/>
      <c r="B21" s="130"/>
      <c r="C21" s="130" t="s">
        <v>107</v>
      </c>
      <c r="D21" s="159">
        <v>8733000</v>
      </c>
      <c r="E21" s="57">
        <v>21612800</v>
      </c>
      <c r="F21" s="57">
        <v>12071296</v>
      </c>
      <c r="G21" s="57">
        <v>615300</v>
      </c>
      <c r="H21" s="57">
        <v>8926204</v>
      </c>
    </row>
    <row r="22" spans="1:8" ht="30" customHeight="1" x14ac:dyDescent="0.15">
      <c r="A22" s="130"/>
      <c r="B22" s="337" t="s">
        <v>0</v>
      </c>
      <c r="C22" s="347"/>
      <c r="D22" s="156">
        <v>65758000</v>
      </c>
      <c r="E22" s="157">
        <v>155324271</v>
      </c>
      <c r="F22" s="157">
        <v>67668543</v>
      </c>
      <c r="G22" s="157">
        <v>8187070</v>
      </c>
      <c r="H22" s="157">
        <v>79468658</v>
      </c>
    </row>
    <row r="23" spans="1:8" ht="30" customHeight="1" x14ac:dyDescent="0.15">
      <c r="A23" s="130"/>
      <c r="B23" s="337" t="s">
        <v>1</v>
      </c>
      <c r="C23" s="347"/>
      <c r="D23" s="156">
        <v>3144000</v>
      </c>
      <c r="E23" s="157">
        <v>12201668</v>
      </c>
      <c r="F23" s="157">
        <v>2602280</v>
      </c>
      <c r="G23" s="157">
        <v>1557900</v>
      </c>
      <c r="H23" s="157">
        <v>8041488</v>
      </c>
    </row>
    <row r="24" spans="1:8" ht="30" customHeight="1" x14ac:dyDescent="0.15">
      <c r="A24" s="130"/>
      <c r="B24" s="333" t="s">
        <v>2</v>
      </c>
      <c r="C24" s="334"/>
      <c r="D24" s="167">
        <v>0</v>
      </c>
      <c r="E24" s="162">
        <v>0</v>
      </c>
      <c r="F24" s="162">
        <v>0</v>
      </c>
      <c r="G24" s="162">
        <v>0</v>
      </c>
      <c r="H24" s="57">
        <v>0</v>
      </c>
    </row>
    <row r="25" spans="1:8" ht="30" customHeight="1" x14ac:dyDescent="0.15">
      <c r="A25" s="130"/>
      <c r="B25" s="333" t="s">
        <v>3</v>
      </c>
      <c r="C25" s="334"/>
      <c r="D25" s="167" t="s">
        <v>156</v>
      </c>
      <c r="E25" s="162" t="s">
        <v>156</v>
      </c>
      <c r="F25" s="162" t="s">
        <v>156</v>
      </c>
      <c r="G25" s="162" t="s">
        <v>156</v>
      </c>
      <c r="H25" s="162" t="s">
        <v>156</v>
      </c>
    </row>
    <row r="26" spans="1:8" ht="30" customHeight="1" thickBot="1" x14ac:dyDescent="0.2">
      <c r="A26" s="81"/>
      <c r="B26" s="335" t="s">
        <v>4</v>
      </c>
      <c r="C26" s="336"/>
      <c r="D26" s="168">
        <v>15889000</v>
      </c>
      <c r="E26" s="169">
        <v>37625134</v>
      </c>
      <c r="F26" s="169">
        <v>13657600</v>
      </c>
      <c r="G26" s="169">
        <v>1977900</v>
      </c>
      <c r="H26" s="169">
        <v>21989634</v>
      </c>
    </row>
    <row r="27" spans="1:8" ht="30" customHeight="1" thickTop="1" x14ac:dyDescent="0.15">
      <c r="A27" s="96" t="s">
        <v>168</v>
      </c>
      <c r="B27" s="95"/>
    </row>
  </sheetData>
  <mergeCells count="16">
    <mergeCell ref="B25:C25"/>
    <mergeCell ref="B26:C26"/>
    <mergeCell ref="B5:C5"/>
    <mergeCell ref="A2:C2"/>
    <mergeCell ref="A3:C3"/>
    <mergeCell ref="A4:C4"/>
    <mergeCell ref="B23:C23"/>
    <mergeCell ref="B24:C24"/>
    <mergeCell ref="B15:C15"/>
    <mergeCell ref="B17:C17"/>
    <mergeCell ref="B8:C8"/>
    <mergeCell ref="B12:C12"/>
    <mergeCell ref="B22:C22"/>
    <mergeCell ref="B16:C16"/>
    <mergeCell ref="A18:C18"/>
    <mergeCell ref="B19:C19"/>
  </mergeCells>
  <phoneticPr fontId="4"/>
  <pageMargins left="0.59055118110236227" right="0.59055118110236227" top="0.86614173228346458" bottom="0.70866141732283472" header="0.39370078740157483" footer="0.47244094488188981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2"/>
  <sheetViews>
    <sheetView zoomScaleNormal="100" workbookViewId="0">
      <selection activeCell="B27" sqref="B27"/>
    </sheetView>
  </sheetViews>
  <sheetFormatPr defaultRowHeight="13.5" x14ac:dyDescent="0.15"/>
  <cols>
    <col min="1" max="1" width="4.375" style="13" customWidth="1"/>
    <col min="2" max="2" width="2.75" style="13" customWidth="1"/>
    <col min="3" max="3" width="9.625" style="13" customWidth="1"/>
    <col min="4" max="5" width="13.875" style="13" bestFit="1" customWidth="1"/>
    <col min="6" max="6" width="8" style="13" bestFit="1" customWidth="1"/>
    <col min="7" max="7" width="13.875" style="13" bestFit="1" customWidth="1"/>
    <col min="8" max="8" width="8" style="13" bestFit="1" customWidth="1"/>
    <col min="9" max="9" width="11.25" style="13" bestFit="1" customWidth="1"/>
    <col min="10" max="10" width="6.25" style="13" bestFit="1" customWidth="1"/>
    <col min="11" max="16384" width="9" style="13"/>
  </cols>
  <sheetData>
    <row r="1" spans="1:10" s="26" customFormat="1" ht="27" customHeight="1" thickBot="1" x14ac:dyDescent="0.2">
      <c r="A1" s="25" t="s">
        <v>215</v>
      </c>
      <c r="B1" s="25"/>
      <c r="C1" s="25"/>
      <c r="D1" s="25"/>
    </row>
    <row r="2" spans="1:10" s="27" customFormat="1" ht="19.5" customHeight="1" thickTop="1" x14ac:dyDescent="0.15">
      <c r="A2" s="355" t="s">
        <v>14</v>
      </c>
      <c r="B2" s="356"/>
      <c r="C2" s="356"/>
      <c r="D2" s="348" t="s">
        <v>10</v>
      </c>
      <c r="E2" s="348" t="s">
        <v>8</v>
      </c>
      <c r="F2" s="348"/>
      <c r="G2" s="348" t="s">
        <v>7</v>
      </c>
      <c r="H2" s="348"/>
      <c r="I2" s="348" t="s">
        <v>9</v>
      </c>
      <c r="J2" s="349"/>
    </row>
    <row r="3" spans="1:10" s="27" customFormat="1" ht="19.5" customHeight="1" x14ac:dyDescent="0.15">
      <c r="A3" s="357"/>
      <c r="B3" s="358"/>
      <c r="C3" s="358"/>
      <c r="D3" s="352"/>
      <c r="E3" s="132" t="s">
        <v>11</v>
      </c>
      <c r="F3" s="132" t="s">
        <v>12</v>
      </c>
      <c r="G3" s="132" t="s">
        <v>13</v>
      </c>
      <c r="H3" s="132" t="s">
        <v>12</v>
      </c>
      <c r="I3" s="132" t="s">
        <v>13</v>
      </c>
      <c r="J3" s="56" t="s">
        <v>12</v>
      </c>
    </row>
    <row r="4" spans="1:10" s="27" customFormat="1" ht="19.5" customHeight="1" x14ac:dyDescent="0.15">
      <c r="A4" s="58" t="s">
        <v>158</v>
      </c>
      <c r="B4" s="353" t="s">
        <v>106</v>
      </c>
      <c r="C4" s="354"/>
      <c r="D4" s="57">
        <v>16128904000</v>
      </c>
      <c r="E4" s="57">
        <f t="shared" ref="E4:J4" si="0">SUM(E5:E6)</f>
        <v>17135045995</v>
      </c>
      <c r="F4" s="57">
        <f t="shared" si="0"/>
        <v>123981</v>
      </c>
      <c r="G4" s="57">
        <f>SUM(G5:G6)</f>
        <v>16985019522</v>
      </c>
      <c r="H4" s="57">
        <f t="shared" si="0"/>
        <v>121403</v>
      </c>
      <c r="I4" s="57">
        <f t="shared" si="0"/>
        <v>149967063</v>
      </c>
      <c r="J4" s="57">
        <f t="shared" si="0"/>
        <v>2570</v>
      </c>
    </row>
    <row r="5" spans="1:10" s="27" customFormat="1" ht="17.25" customHeight="1" x14ac:dyDescent="0.15">
      <c r="A5" s="58" t="s">
        <v>159</v>
      </c>
      <c r="B5" s="59"/>
      <c r="C5" s="58" t="s">
        <v>111</v>
      </c>
      <c r="D5" s="170" t="s">
        <v>156</v>
      </c>
      <c r="E5" s="57">
        <v>4435843146</v>
      </c>
      <c r="F5" s="57">
        <v>48671</v>
      </c>
      <c r="G5" s="57">
        <v>4292689019</v>
      </c>
      <c r="H5" s="57">
        <v>46366</v>
      </c>
      <c r="I5" s="57">
        <v>143094717</v>
      </c>
      <c r="J5" s="57">
        <v>2297</v>
      </c>
    </row>
    <row r="6" spans="1:10" s="27" customFormat="1" ht="17.25" customHeight="1" x14ac:dyDescent="0.15">
      <c r="A6" s="58">
        <v>2</v>
      </c>
      <c r="B6" s="59"/>
      <c r="C6" s="58" t="s">
        <v>112</v>
      </c>
      <c r="D6" s="170" t="s">
        <v>156</v>
      </c>
      <c r="E6" s="57">
        <v>12699202849</v>
      </c>
      <c r="F6" s="57">
        <v>75310</v>
      </c>
      <c r="G6" s="57">
        <v>12692330503</v>
      </c>
      <c r="H6" s="57">
        <v>75037</v>
      </c>
      <c r="I6" s="57">
        <v>6872346</v>
      </c>
      <c r="J6" s="57">
        <v>273</v>
      </c>
    </row>
    <row r="7" spans="1:10" s="27" customFormat="1" ht="19.5" customHeight="1" x14ac:dyDescent="0.15">
      <c r="A7" s="58" t="s">
        <v>149</v>
      </c>
      <c r="B7" s="353" t="s">
        <v>107</v>
      </c>
      <c r="C7" s="354"/>
      <c r="D7" s="159">
        <v>1134937000</v>
      </c>
      <c r="E7" s="57">
        <v>1135076600</v>
      </c>
      <c r="F7" s="57">
        <v>6270</v>
      </c>
      <c r="G7" s="57">
        <v>1119940400</v>
      </c>
      <c r="H7" s="57">
        <v>6189</v>
      </c>
      <c r="I7" s="57">
        <v>15136200</v>
      </c>
      <c r="J7" s="57">
        <v>81</v>
      </c>
    </row>
    <row r="8" spans="1:10" s="27" customFormat="1" ht="19.5" customHeight="1" x14ac:dyDescent="0.15">
      <c r="A8" s="99" t="s">
        <v>150</v>
      </c>
      <c r="B8" s="350" t="s">
        <v>94</v>
      </c>
      <c r="C8" s="351"/>
      <c r="D8" s="171">
        <f t="shared" ref="D8:J8" si="1">D4+D7</f>
        <v>17263841000</v>
      </c>
      <c r="E8" s="171">
        <f t="shared" si="1"/>
        <v>18270122595</v>
      </c>
      <c r="F8" s="171">
        <f t="shared" si="1"/>
        <v>130251</v>
      </c>
      <c r="G8" s="171">
        <f t="shared" si="1"/>
        <v>18104959922</v>
      </c>
      <c r="H8" s="171">
        <f t="shared" si="1"/>
        <v>127592</v>
      </c>
      <c r="I8" s="171">
        <f t="shared" si="1"/>
        <v>165103263</v>
      </c>
      <c r="J8" s="171">
        <f t="shared" si="1"/>
        <v>2651</v>
      </c>
    </row>
    <row r="9" spans="1:10" s="28" customFormat="1" ht="19.5" customHeight="1" x14ac:dyDescent="0.15">
      <c r="A9" s="58" t="s">
        <v>158</v>
      </c>
      <c r="B9" s="353" t="s">
        <v>106</v>
      </c>
      <c r="C9" s="354"/>
      <c r="D9" s="57">
        <v>16603022000</v>
      </c>
      <c r="E9" s="57">
        <f>E10+E11</f>
        <v>16782937176</v>
      </c>
      <c r="F9" s="57">
        <f>F10+F11</f>
        <v>124486</v>
      </c>
      <c r="G9" s="57">
        <f>G10+G11</f>
        <v>16660806312</v>
      </c>
      <c r="H9" s="57">
        <f>H10+H11</f>
        <v>122234</v>
      </c>
      <c r="I9" s="57">
        <f>I10+I11</f>
        <v>121871080</v>
      </c>
      <c r="J9" s="57">
        <f>F9-H9-8</f>
        <v>2244</v>
      </c>
    </row>
    <row r="10" spans="1:10" s="28" customFormat="1" ht="17.25" customHeight="1" x14ac:dyDescent="0.15">
      <c r="A10" s="58" t="s">
        <v>159</v>
      </c>
      <c r="B10" s="59"/>
      <c r="C10" s="58" t="s">
        <v>111</v>
      </c>
      <c r="D10" s="170" t="s">
        <v>146</v>
      </c>
      <c r="E10" s="57">
        <v>4274685266</v>
      </c>
      <c r="F10" s="57">
        <v>48764</v>
      </c>
      <c r="G10" s="57">
        <v>4168298839</v>
      </c>
      <c r="H10" s="57">
        <v>46792</v>
      </c>
      <c r="I10" s="57">
        <f>E10-G10-259784</f>
        <v>106126643</v>
      </c>
      <c r="J10" s="57">
        <f>F10-H10-8</f>
        <v>1964</v>
      </c>
    </row>
    <row r="11" spans="1:10" s="28" customFormat="1" ht="17.25" customHeight="1" x14ac:dyDescent="0.15">
      <c r="A11" s="58">
        <v>3</v>
      </c>
      <c r="B11" s="59"/>
      <c r="C11" s="58" t="s">
        <v>112</v>
      </c>
      <c r="D11" s="170" t="s">
        <v>146</v>
      </c>
      <c r="E11" s="57">
        <v>12508251910</v>
      </c>
      <c r="F11" s="57">
        <v>75722</v>
      </c>
      <c r="G11" s="57">
        <v>12492507473</v>
      </c>
      <c r="H11" s="57">
        <v>75442</v>
      </c>
      <c r="I11" s="57">
        <f>E11-G11</f>
        <v>15744437</v>
      </c>
      <c r="J11" s="57">
        <f>F11-H11</f>
        <v>280</v>
      </c>
    </row>
    <row r="12" spans="1:10" s="28" customFormat="1" ht="19.5" customHeight="1" x14ac:dyDescent="0.15">
      <c r="A12" s="58" t="s">
        <v>149</v>
      </c>
      <c r="B12" s="353" t="s">
        <v>107</v>
      </c>
      <c r="C12" s="354"/>
      <c r="D12" s="159">
        <v>1000122000</v>
      </c>
      <c r="E12" s="57">
        <v>1140486100</v>
      </c>
      <c r="F12" s="57">
        <v>6512</v>
      </c>
      <c r="G12" s="57">
        <v>1132514500</v>
      </c>
      <c r="H12" s="57">
        <v>6462</v>
      </c>
      <c r="I12" s="57">
        <f>E12-G12</f>
        <v>7971600</v>
      </c>
      <c r="J12" s="57">
        <f>F12-H12</f>
        <v>50</v>
      </c>
    </row>
    <row r="13" spans="1:10" s="28" customFormat="1" ht="19.5" customHeight="1" x14ac:dyDescent="0.15">
      <c r="A13" s="99" t="s">
        <v>150</v>
      </c>
      <c r="B13" s="350" t="s">
        <v>94</v>
      </c>
      <c r="C13" s="351"/>
      <c r="D13" s="171">
        <f t="shared" ref="D13:J13" si="2">D9+D12</f>
        <v>17603144000</v>
      </c>
      <c r="E13" s="171">
        <f t="shared" si="2"/>
        <v>17923423276</v>
      </c>
      <c r="F13" s="171">
        <f t="shared" si="2"/>
        <v>130998</v>
      </c>
      <c r="G13" s="171">
        <f t="shared" si="2"/>
        <v>17793320812</v>
      </c>
      <c r="H13" s="171">
        <f>H9+H12</f>
        <v>128696</v>
      </c>
      <c r="I13" s="171">
        <f>I9+I12</f>
        <v>129842680</v>
      </c>
      <c r="J13" s="171">
        <f t="shared" si="2"/>
        <v>2294</v>
      </c>
    </row>
    <row r="14" spans="1:10" s="27" customFormat="1" ht="19.5" customHeight="1" x14ac:dyDescent="0.15">
      <c r="A14" s="119" t="s">
        <v>158</v>
      </c>
      <c r="B14" s="371" t="s">
        <v>106</v>
      </c>
      <c r="C14" s="372"/>
      <c r="D14" s="172">
        <v>16589493000</v>
      </c>
      <c r="E14" s="172">
        <v>17518252025</v>
      </c>
      <c r="F14" s="172">
        <v>126314</v>
      </c>
      <c r="G14" s="172">
        <v>17362542974</v>
      </c>
      <c r="H14" s="172">
        <v>124070</v>
      </c>
      <c r="I14" s="172">
        <v>155596491</v>
      </c>
      <c r="J14" s="172">
        <v>2240</v>
      </c>
    </row>
    <row r="15" spans="1:10" s="27" customFormat="1" ht="17.25" customHeight="1" x14ac:dyDescent="0.15">
      <c r="A15" s="102" t="s">
        <v>159</v>
      </c>
      <c r="B15" s="101"/>
      <c r="C15" s="102" t="s">
        <v>111</v>
      </c>
      <c r="D15" s="173" t="s">
        <v>156</v>
      </c>
      <c r="E15" s="174">
        <v>4750869744</v>
      </c>
      <c r="F15" s="174">
        <v>49701</v>
      </c>
      <c r="G15" s="174">
        <v>4628791056</v>
      </c>
      <c r="H15" s="174">
        <v>47744</v>
      </c>
      <c r="I15" s="174">
        <v>121966128</v>
      </c>
      <c r="J15" s="174">
        <v>1953</v>
      </c>
    </row>
    <row r="16" spans="1:10" s="27" customFormat="1" ht="17.25" customHeight="1" x14ac:dyDescent="0.15">
      <c r="A16" s="102">
        <v>4</v>
      </c>
      <c r="B16" s="101"/>
      <c r="C16" s="102" t="s">
        <v>112</v>
      </c>
      <c r="D16" s="173" t="s">
        <v>156</v>
      </c>
      <c r="E16" s="174">
        <v>12767382281</v>
      </c>
      <c r="F16" s="174">
        <v>76613</v>
      </c>
      <c r="G16" s="174">
        <v>12733751918</v>
      </c>
      <c r="H16" s="174">
        <v>76326</v>
      </c>
      <c r="I16" s="174">
        <v>33630363</v>
      </c>
      <c r="J16" s="174">
        <v>287</v>
      </c>
    </row>
    <row r="17" spans="1:10" s="27" customFormat="1" ht="19.5" customHeight="1" x14ac:dyDescent="0.15">
      <c r="A17" s="102" t="s">
        <v>149</v>
      </c>
      <c r="B17" s="369" t="s">
        <v>107</v>
      </c>
      <c r="C17" s="370"/>
      <c r="D17" s="175">
        <v>1110123000</v>
      </c>
      <c r="E17" s="174">
        <v>1265234100</v>
      </c>
      <c r="F17" s="174">
        <v>4970</v>
      </c>
      <c r="G17" s="174">
        <v>1259392846</v>
      </c>
      <c r="H17" s="174">
        <v>4905</v>
      </c>
      <c r="I17" s="174">
        <v>5791254</v>
      </c>
      <c r="J17" s="174">
        <v>64</v>
      </c>
    </row>
    <row r="18" spans="1:10" s="27" customFormat="1" ht="19.5" customHeight="1" thickBot="1" x14ac:dyDescent="0.2">
      <c r="A18" s="103" t="s">
        <v>150</v>
      </c>
      <c r="B18" s="361" t="s">
        <v>94</v>
      </c>
      <c r="C18" s="362"/>
      <c r="D18" s="176">
        <f t="shared" ref="D18:J18" si="3">D14+D17</f>
        <v>17699616000</v>
      </c>
      <c r="E18" s="176">
        <f t="shared" si="3"/>
        <v>18783486125</v>
      </c>
      <c r="F18" s="176">
        <f t="shared" si="3"/>
        <v>131284</v>
      </c>
      <c r="G18" s="176">
        <f>G14+G17</f>
        <v>18621935820</v>
      </c>
      <c r="H18" s="176">
        <f t="shared" si="3"/>
        <v>128975</v>
      </c>
      <c r="I18" s="176">
        <f t="shared" si="3"/>
        <v>161387745</v>
      </c>
      <c r="J18" s="176">
        <f t="shared" si="3"/>
        <v>2304</v>
      </c>
    </row>
    <row r="19" spans="1:10" ht="18" customHeight="1" thickTop="1" x14ac:dyDescent="0.15">
      <c r="A19" s="21" t="s">
        <v>140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4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26" customFormat="1" ht="27" customHeight="1" thickBot="1" x14ac:dyDescent="0.2">
      <c r="A21" s="25" t="s">
        <v>216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19.5" customHeight="1" thickTop="1" x14ac:dyDescent="0.15">
      <c r="A22" s="355" t="s">
        <v>14</v>
      </c>
      <c r="B22" s="373"/>
      <c r="C22" s="373"/>
      <c r="D22" s="355" t="s">
        <v>10</v>
      </c>
      <c r="E22" s="348" t="s">
        <v>8</v>
      </c>
      <c r="F22" s="348"/>
      <c r="G22" s="348" t="s">
        <v>7</v>
      </c>
      <c r="H22" s="348"/>
      <c r="I22" s="348" t="s">
        <v>9</v>
      </c>
      <c r="J22" s="349"/>
    </row>
    <row r="23" spans="1:10" ht="19.5" customHeight="1" x14ac:dyDescent="0.15">
      <c r="A23" s="357"/>
      <c r="B23" s="374"/>
      <c r="C23" s="374"/>
      <c r="D23" s="357"/>
      <c r="E23" s="132" t="s">
        <v>11</v>
      </c>
      <c r="F23" s="132" t="s">
        <v>12</v>
      </c>
      <c r="G23" s="132" t="s">
        <v>13</v>
      </c>
      <c r="H23" s="132" t="s">
        <v>12</v>
      </c>
      <c r="I23" s="132" t="s">
        <v>13</v>
      </c>
      <c r="J23" s="56" t="s">
        <v>12</v>
      </c>
    </row>
    <row r="24" spans="1:10" s="27" customFormat="1" ht="20.25" customHeight="1" x14ac:dyDescent="0.15">
      <c r="A24" s="177" t="s">
        <v>158</v>
      </c>
      <c r="B24" s="375" t="s">
        <v>0</v>
      </c>
      <c r="C24" s="376"/>
      <c r="D24" s="57">
        <f>SUM(D25:D27)</f>
        <v>13725464000</v>
      </c>
      <c r="E24" s="57">
        <f>SUM(E25:E27)</f>
        <v>14093312500</v>
      </c>
      <c r="F24" s="57">
        <f>SUM(F25:F27)</f>
        <v>88217</v>
      </c>
      <c r="G24" s="57">
        <f>SUM(G25:G27)</f>
        <v>13998224550</v>
      </c>
      <c r="H24" s="57">
        <v>86661</v>
      </c>
      <c r="I24" s="57">
        <f>SUM(I25:I27)</f>
        <v>95087950</v>
      </c>
      <c r="J24" s="57">
        <v>1556</v>
      </c>
    </row>
    <row r="25" spans="1:10" s="27" customFormat="1" ht="17.25" customHeight="1" x14ac:dyDescent="0.15">
      <c r="A25" s="178" t="s">
        <v>159</v>
      </c>
      <c r="B25" s="179"/>
      <c r="C25" s="178" t="s">
        <v>108</v>
      </c>
      <c r="D25" s="159">
        <v>12340563000</v>
      </c>
      <c r="E25" s="57">
        <v>12590331600</v>
      </c>
      <c r="F25" s="57">
        <v>86158</v>
      </c>
      <c r="G25" s="57">
        <v>12504847350</v>
      </c>
      <c r="H25" s="160" t="s">
        <v>189</v>
      </c>
      <c r="I25" s="57">
        <v>85484250</v>
      </c>
      <c r="J25" s="160" t="s">
        <v>189</v>
      </c>
    </row>
    <row r="26" spans="1:10" s="27" customFormat="1" ht="17.25" customHeight="1" x14ac:dyDescent="0.15">
      <c r="A26" s="178">
        <v>2</v>
      </c>
      <c r="B26" s="179"/>
      <c r="C26" s="178" t="s">
        <v>109</v>
      </c>
      <c r="D26" s="159">
        <v>1296577000</v>
      </c>
      <c r="E26" s="57">
        <v>1414669600</v>
      </c>
      <c r="F26" s="57">
        <v>2057</v>
      </c>
      <c r="G26" s="57">
        <v>1405065900</v>
      </c>
      <c r="H26" s="160" t="s">
        <v>189</v>
      </c>
      <c r="I26" s="57">
        <v>9603700</v>
      </c>
      <c r="J26" s="160" t="s">
        <v>189</v>
      </c>
    </row>
    <row r="27" spans="1:10" s="27" customFormat="1" ht="20.25" customHeight="1" x14ac:dyDescent="0.15">
      <c r="A27" s="178" t="s">
        <v>149</v>
      </c>
      <c r="B27" s="179"/>
      <c r="C27" s="178" t="s">
        <v>138</v>
      </c>
      <c r="D27" s="159">
        <v>88324000</v>
      </c>
      <c r="E27" s="57">
        <v>88311300</v>
      </c>
      <c r="F27" s="57">
        <v>2</v>
      </c>
      <c r="G27" s="57">
        <v>88311300</v>
      </c>
      <c r="H27" s="57">
        <v>2</v>
      </c>
      <c r="I27" s="57">
        <v>0</v>
      </c>
      <c r="J27" s="57">
        <v>0</v>
      </c>
    </row>
    <row r="28" spans="1:10" s="27" customFormat="1" ht="20.25" customHeight="1" x14ac:dyDescent="0.15">
      <c r="A28" s="178" t="s">
        <v>150</v>
      </c>
      <c r="B28" s="365" t="s">
        <v>4</v>
      </c>
      <c r="C28" s="366"/>
      <c r="D28" s="159">
        <v>3359618000</v>
      </c>
      <c r="E28" s="57">
        <v>3425219100</v>
      </c>
      <c r="F28" s="180" t="s">
        <v>146</v>
      </c>
      <c r="G28" s="57">
        <v>3401955300</v>
      </c>
      <c r="H28" s="160" t="s">
        <v>146</v>
      </c>
      <c r="I28" s="57">
        <v>23263800</v>
      </c>
      <c r="J28" s="160" t="s">
        <v>146</v>
      </c>
    </row>
    <row r="29" spans="1:10" s="27" customFormat="1" ht="20.25" customHeight="1" x14ac:dyDescent="0.15">
      <c r="A29" s="181"/>
      <c r="B29" s="367" t="s">
        <v>94</v>
      </c>
      <c r="C29" s="368"/>
      <c r="D29" s="182">
        <f>D24+D28</f>
        <v>17085082000</v>
      </c>
      <c r="E29" s="182">
        <f>E24+E28</f>
        <v>17518531600</v>
      </c>
      <c r="F29" s="182">
        <f>F24</f>
        <v>88217</v>
      </c>
      <c r="G29" s="182">
        <f>G24+G28</f>
        <v>17400179850</v>
      </c>
      <c r="H29" s="182">
        <f>H24</f>
        <v>86661</v>
      </c>
      <c r="I29" s="182">
        <f>I24+I28</f>
        <v>118351750</v>
      </c>
      <c r="J29" s="182">
        <f>J24</f>
        <v>1556</v>
      </c>
    </row>
    <row r="30" spans="1:10" s="27" customFormat="1" ht="20.25" customHeight="1" x14ac:dyDescent="0.15">
      <c r="A30" s="178" t="s">
        <v>158</v>
      </c>
      <c r="B30" s="377" t="s">
        <v>0</v>
      </c>
      <c r="C30" s="366"/>
      <c r="D30" s="57">
        <f t="shared" ref="D30:I30" si="4">SUM(D31:D33)</f>
        <v>13704598000</v>
      </c>
      <c r="E30" s="57">
        <f t="shared" si="4"/>
        <v>13959349800</v>
      </c>
      <c r="F30" s="57">
        <f t="shared" si="4"/>
        <v>88659</v>
      </c>
      <c r="G30" s="57">
        <f t="shared" si="4"/>
        <v>13896841945</v>
      </c>
      <c r="H30" s="57">
        <v>87559</v>
      </c>
      <c r="I30" s="57">
        <f t="shared" si="4"/>
        <v>62455455</v>
      </c>
      <c r="J30" s="57">
        <f>F30-H30-6</f>
        <v>1094</v>
      </c>
    </row>
    <row r="31" spans="1:10" s="27" customFormat="1" ht="17.25" customHeight="1" x14ac:dyDescent="0.15">
      <c r="A31" s="178" t="s">
        <v>159</v>
      </c>
      <c r="B31" s="179"/>
      <c r="C31" s="178" t="s">
        <v>108</v>
      </c>
      <c r="D31" s="159">
        <v>12185233000</v>
      </c>
      <c r="E31" s="57">
        <v>12411704100</v>
      </c>
      <c r="F31" s="57">
        <v>86775</v>
      </c>
      <c r="G31" s="57">
        <v>12355775045</v>
      </c>
      <c r="H31" s="160" t="s">
        <v>146</v>
      </c>
      <c r="I31" s="57">
        <f>E31-G31-52400</f>
        <v>55876655</v>
      </c>
      <c r="J31" s="160" t="s">
        <v>146</v>
      </c>
    </row>
    <row r="32" spans="1:10" s="27" customFormat="1" ht="17.25" customHeight="1" x14ac:dyDescent="0.15">
      <c r="A32" s="178">
        <v>3</v>
      </c>
      <c r="B32" s="179"/>
      <c r="C32" s="178" t="s">
        <v>109</v>
      </c>
      <c r="D32" s="159">
        <v>1430936000</v>
      </c>
      <c r="E32" s="57">
        <v>1459216700</v>
      </c>
      <c r="F32" s="57">
        <v>1882</v>
      </c>
      <c r="G32" s="57">
        <v>1452637900</v>
      </c>
      <c r="H32" s="160" t="s">
        <v>146</v>
      </c>
      <c r="I32" s="57">
        <f>E32-G32</f>
        <v>6578800</v>
      </c>
      <c r="J32" s="160" t="s">
        <v>146</v>
      </c>
    </row>
    <row r="33" spans="1:10" s="27" customFormat="1" ht="20.25" customHeight="1" x14ac:dyDescent="0.15">
      <c r="A33" s="178" t="s">
        <v>149</v>
      </c>
      <c r="B33" s="179"/>
      <c r="C33" s="178" t="s">
        <v>138</v>
      </c>
      <c r="D33" s="159">
        <v>88429000</v>
      </c>
      <c r="E33" s="57">
        <v>88429000</v>
      </c>
      <c r="F33" s="57">
        <v>2</v>
      </c>
      <c r="G33" s="57">
        <v>88429000</v>
      </c>
      <c r="H33" s="57">
        <v>2</v>
      </c>
      <c r="I33" s="57">
        <v>0</v>
      </c>
      <c r="J33" s="57">
        <v>0</v>
      </c>
    </row>
    <row r="34" spans="1:10" s="27" customFormat="1" ht="20.25" customHeight="1" x14ac:dyDescent="0.15">
      <c r="A34" s="178" t="s">
        <v>150</v>
      </c>
      <c r="B34" s="365" t="s">
        <v>4</v>
      </c>
      <c r="C34" s="366"/>
      <c r="D34" s="159">
        <v>3334688000</v>
      </c>
      <c r="E34" s="57">
        <v>3375231400</v>
      </c>
      <c r="F34" s="180" t="s">
        <v>146</v>
      </c>
      <c r="G34" s="57">
        <v>3360016100</v>
      </c>
      <c r="H34" s="160" t="s">
        <v>146</v>
      </c>
      <c r="I34" s="57">
        <f>E34-G34-12800</f>
        <v>15202500</v>
      </c>
      <c r="J34" s="160" t="s">
        <v>146</v>
      </c>
    </row>
    <row r="35" spans="1:10" s="27" customFormat="1" ht="20.25" customHeight="1" x14ac:dyDescent="0.15">
      <c r="A35" s="181"/>
      <c r="B35" s="367" t="s">
        <v>94</v>
      </c>
      <c r="C35" s="368"/>
      <c r="D35" s="182">
        <f>D30+D34</f>
        <v>17039286000</v>
      </c>
      <c r="E35" s="182">
        <f>E30+E34</f>
        <v>17334581200</v>
      </c>
      <c r="F35" s="182">
        <f>F30</f>
        <v>88659</v>
      </c>
      <c r="G35" s="182">
        <f>G30+G34</f>
        <v>17256858045</v>
      </c>
      <c r="H35" s="182">
        <f>H30</f>
        <v>87559</v>
      </c>
      <c r="I35" s="182">
        <f>I30+I34</f>
        <v>77657955</v>
      </c>
      <c r="J35" s="182">
        <f>J30</f>
        <v>1094</v>
      </c>
    </row>
    <row r="36" spans="1:10" ht="20.25" customHeight="1" x14ac:dyDescent="0.15">
      <c r="A36" s="183" t="s">
        <v>158</v>
      </c>
      <c r="B36" s="359" t="s">
        <v>0</v>
      </c>
      <c r="C36" s="360"/>
      <c r="D36" s="174">
        <v>14184767000</v>
      </c>
      <c r="E36" s="174">
        <v>14457149400</v>
      </c>
      <c r="F36" s="174">
        <v>89627</v>
      </c>
      <c r="G36" s="174">
        <v>14392007258</v>
      </c>
      <c r="H36" s="174">
        <v>88403</v>
      </c>
      <c r="I36" s="174">
        <v>65135442</v>
      </c>
      <c r="J36" s="174">
        <v>1219</v>
      </c>
    </row>
    <row r="37" spans="1:10" ht="17.25" customHeight="1" x14ac:dyDescent="0.15">
      <c r="A37" s="183" t="s">
        <v>159</v>
      </c>
      <c r="B37" s="184"/>
      <c r="C37" s="183" t="s">
        <v>108</v>
      </c>
      <c r="D37" s="175">
        <v>12645270000</v>
      </c>
      <c r="E37" s="174">
        <v>12837917600</v>
      </c>
      <c r="F37" s="174">
        <v>87520</v>
      </c>
      <c r="G37" s="174">
        <v>12779734658</v>
      </c>
      <c r="H37" s="185" t="s">
        <v>156</v>
      </c>
      <c r="I37" s="174">
        <v>58176242</v>
      </c>
      <c r="J37" s="185" t="s">
        <v>156</v>
      </c>
    </row>
    <row r="38" spans="1:10" ht="17.25" customHeight="1" x14ac:dyDescent="0.15">
      <c r="A38" s="183">
        <v>4</v>
      </c>
      <c r="B38" s="184"/>
      <c r="C38" s="183" t="s">
        <v>109</v>
      </c>
      <c r="D38" s="175">
        <v>1452172000</v>
      </c>
      <c r="E38" s="174">
        <v>1531906700</v>
      </c>
      <c r="F38" s="174">
        <v>2105</v>
      </c>
      <c r="G38" s="174">
        <v>1524947500</v>
      </c>
      <c r="H38" s="185" t="s">
        <v>156</v>
      </c>
      <c r="I38" s="174">
        <v>6959200</v>
      </c>
      <c r="J38" s="185" t="s">
        <v>156</v>
      </c>
    </row>
    <row r="39" spans="1:10" ht="17.25" customHeight="1" x14ac:dyDescent="0.15">
      <c r="A39" s="183" t="s">
        <v>149</v>
      </c>
      <c r="B39" s="184"/>
      <c r="C39" s="183" t="s">
        <v>138</v>
      </c>
      <c r="D39" s="175">
        <v>87325000</v>
      </c>
      <c r="E39" s="174">
        <v>87325100</v>
      </c>
      <c r="F39" s="174">
        <v>2</v>
      </c>
      <c r="G39" s="174">
        <v>87325100</v>
      </c>
      <c r="H39" s="174">
        <v>2</v>
      </c>
      <c r="I39" s="174">
        <v>0</v>
      </c>
      <c r="J39" s="174">
        <v>0</v>
      </c>
    </row>
    <row r="40" spans="1:10" ht="20.25" customHeight="1" x14ac:dyDescent="0.15">
      <c r="A40" s="183" t="s">
        <v>150</v>
      </c>
      <c r="B40" s="359" t="s">
        <v>4</v>
      </c>
      <c r="C40" s="360"/>
      <c r="D40" s="175">
        <v>3431398000</v>
      </c>
      <c r="E40" s="174">
        <v>3480574800</v>
      </c>
      <c r="F40" s="186">
        <v>84140</v>
      </c>
      <c r="G40" s="174">
        <v>3464773700</v>
      </c>
      <c r="H40" s="185" t="s">
        <v>156</v>
      </c>
      <c r="I40" s="174">
        <v>15799500</v>
      </c>
      <c r="J40" s="185" t="s">
        <v>156</v>
      </c>
    </row>
    <row r="41" spans="1:10" ht="20.25" customHeight="1" thickBot="1" x14ac:dyDescent="0.2">
      <c r="A41" s="187"/>
      <c r="B41" s="363" t="s">
        <v>94</v>
      </c>
      <c r="C41" s="364"/>
      <c r="D41" s="188">
        <f>D36+D40</f>
        <v>17616165000</v>
      </c>
      <c r="E41" s="189">
        <f>E36+E40</f>
        <v>17937724200</v>
      </c>
      <c r="F41" s="189">
        <f>F36+F40</f>
        <v>173767</v>
      </c>
      <c r="G41" s="189">
        <f>G36+G40</f>
        <v>17856780958</v>
      </c>
      <c r="H41" s="189">
        <f>H36</f>
        <v>88403</v>
      </c>
      <c r="I41" s="189">
        <f>I36+I40</f>
        <v>80934942</v>
      </c>
      <c r="J41" s="189">
        <f>J36</f>
        <v>1219</v>
      </c>
    </row>
    <row r="42" spans="1:10" ht="18" customHeight="1" thickTop="1" x14ac:dyDescent="0.15">
      <c r="A42" s="21" t="s">
        <v>140</v>
      </c>
    </row>
  </sheetData>
  <mergeCells count="28">
    <mergeCell ref="B17:C17"/>
    <mergeCell ref="B14:C14"/>
    <mergeCell ref="I22:J22"/>
    <mergeCell ref="B36:C36"/>
    <mergeCell ref="G22:H22"/>
    <mergeCell ref="A22:C23"/>
    <mergeCell ref="B24:C24"/>
    <mergeCell ref="B28:C28"/>
    <mergeCell ref="B29:C29"/>
    <mergeCell ref="B30:C30"/>
    <mergeCell ref="B40:C40"/>
    <mergeCell ref="B18:C18"/>
    <mergeCell ref="B41:C41"/>
    <mergeCell ref="D22:D23"/>
    <mergeCell ref="E22:F22"/>
    <mergeCell ref="B34:C34"/>
    <mergeCell ref="B35:C35"/>
    <mergeCell ref="I2:J2"/>
    <mergeCell ref="B13:C13"/>
    <mergeCell ref="D2:D3"/>
    <mergeCell ref="E2:F2"/>
    <mergeCell ref="G2:H2"/>
    <mergeCell ref="B7:C7"/>
    <mergeCell ref="B8:C8"/>
    <mergeCell ref="B9:C9"/>
    <mergeCell ref="B12:C12"/>
    <mergeCell ref="A2:C3"/>
    <mergeCell ref="B4:C4"/>
  </mergeCells>
  <phoneticPr fontId="4"/>
  <pageMargins left="0.59055118110236227" right="0.59055118110236227" top="0.86614173228346458" bottom="0.55118110236220474" header="0.39370078740157483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90" zoomScaleNormal="90" zoomScaleSheetLayoutView="100" workbookViewId="0">
      <selection activeCell="B27" sqref="B27"/>
    </sheetView>
  </sheetViews>
  <sheetFormatPr defaultRowHeight="13.5" x14ac:dyDescent="0.15"/>
  <cols>
    <col min="1" max="1" width="4.625" style="13" customWidth="1"/>
    <col min="2" max="2" width="8.625" style="13" customWidth="1"/>
    <col min="3" max="4" width="10.625" style="27" customWidth="1"/>
    <col min="5" max="5" width="9" style="28" bestFit="1" customWidth="1"/>
    <col min="6" max="7" width="8.625" style="27" customWidth="1"/>
    <col min="8" max="8" width="8.625" style="28" customWidth="1"/>
    <col min="9" max="10" width="8.625" style="27" customWidth="1"/>
    <col min="11" max="11" width="8.625" style="28" customWidth="1"/>
    <col min="12" max="16384" width="9" style="13"/>
  </cols>
  <sheetData>
    <row r="1" spans="1:11" s="26" customFormat="1" ht="27" customHeight="1" x14ac:dyDescent="0.15">
      <c r="A1" s="25" t="s">
        <v>217</v>
      </c>
      <c r="C1" s="27"/>
      <c r="D1" s="27"/>
      <c r="E1" s="28"/>
      <c r="F1" s="27"/>
      <c r="G1" s="27"/>
      <c r="H1" s="28"/>
      <c r="I1" s="27"/>
      <c r="J1" s="27"/>
      <c r="K1" s="28"/>
    </row>
    <row r="2" spans="1:11" ht="15" customHeight="1" thickBot="1" x14ac:dyDescent="0.2">
      <c r="A2" s="30"/>
      <c r="I2" s="387" t="s">
        <v>171</v>
      </c>
      <c r="J2" s="387"/>
      <c r="K2" s="387"/>
    </row>
    <row r="3" spans="1:11" ht="53.25" customHeight="1" thickTop="1" x14ac:dyDescent="0.15">
      <c r="A3" s="388" t="s">
        <v>91</v>
      </c>
      <c r="B3" s="389"/>
      <c r="C3" s="392" t="s">
        <v>113</v>
      </c>
      <c r="D3" s="393"/>
      <c r="E3" s="394"/>
      <c r="F3" s="395" t="s">
        <v>114</v>
      </c>
      <c r="G3" s="395"/>
      <c r="H3" s="395"/>
      <c r="I3" s="395" t="s">
        <v>118</v>
      </c>
      <c r="J3" s="395"/>
      <c r="K3" s="395"/>
    </row>
    <row r="4" spans="1:11" ht="31.5" customHeight="1" x14ac:dyDescent="0.15">
      <c r="A4" s="390"/>
      <c r="B4" s="391"/>
      <c r="C4" s="190" t="s">
        <v>184</v>
      </c>
      <c r="D4" s="191" t="s">
        <v>198</v>
      </c>
      <c r="E4" s="192" t="s">
        <v>208</v>
      </c>
      <c r="F4" s="190" t="s">
        <v>184</v>
      </c>
      <c r="G4" s="191" t="s">
        <v>198</v>
      </c>
      <c r="H4" s="192" t="s">
        <v>208</v>
      </c>
      <c r="I4" s="190" t="s">
        <v>184</v>
      </c>
      <c r="J4" s="191" t="s">
        <v>198</v>
      </c>
      <c r="K4" s="192" t="s">
        <v>208</v>
      </c>
    </row>
    <row r="5" spans="1:11" ht="32.1" customHeight="1" x14ac:dyDescent="0.15">
      <c r="A5" s="379" t="s">
        <v>115</v>
      </c>
      <c r="B5" s="380"/>
      <c r="C5" s="193">
        <v>33822003</v>
      </c>
      <c r="D5" s="193">
        <v>36531207</v>
      </c>
      <c r="E5" s="194">
        <v>37667734</v>
      </c>
      <c r="F5" s="195">
        <v>100</v>
      </c>
      <c r="G5" s="195">
        <v>100</v>
      </c>
      <c r="H5" s="196">
        <v>100</v>
      </c>
      <c r="I5" s="197">
        <v>348104</v>
      </c>
      <c r="J5" s="197">
        <v>351556</v>
      </c>
      <c r="K5" s="198">
        <v>355624</v>
      </c>
    </row>
    <row r="6" spans="1:11" ht="32.1" customHeight="1" x14ac:dyDescent="0.15">
      <c r="A6" s="381" t="s">
        <v>37</v>
      </c>
      <c r="B6" s="199" t="s">
        <v>116</v>
      </c>
      <c r="C6" s="200">
        <v>15552899</v>
      </c>
      <c r="D6" s="200">
        <v>17479268</v>
      </c>
      <c r="E6" s="201">
        <v>18102054</v>
      </c>
      <c r="F6" s="202">
        <v>46</v>
      </c>
      <c r="G6" s="202">
        <v>47.847496525368022</v>
      </c>
      <c r="H6" s="203">
        <v>48.057188680370317</v>
      </c>
      <c r="I6" s="200">
        <v>120625</v>
      </c>
      <c r="J6" s="200">
        <v>121072</v>
      </c>
      <c r="K6" s="201">
        <v>123365</v>
      </c>
    </row>
    <row r="7" spans="1:11" ht="32.1" customHeight="1" x14ac:dyDescent="0.15">
      <c r="A7" s="382"/>
      <c r="B7" s="204" t="s">
        <v>106</v>
      </c>
      <c r="C7" s="200">
        <v>14591943</v>
      </c>
      <c r="D7" s="200">
        <v>16240864</v>
      </c>
      <c r="E7" s="201">
        <v>16847238</v>
      </c>
      <c r="F7" s="205">
        <v>43.1</v>
      </c>
      <c r="G7" s="205">
        <v>44.457507248528636</v>
      </c>
      <c r="H7" s="206">
        <v>44.725913164832264</v>
      </c>
      <c r="I7" s="200">
        <v>116058</v>
      </c>
      <c r="J7" s="200">
        <v>116386</v>
      </c>
      <c r="K7" s="201">
        <v>118389</v>
      </c>
    </row>
    <row r="8" spans="1:11" ht="32.1" customHeight="1" x14ac:dyDescent="0.15">
      <c r="A8" s="382"/>
      <c r="B8" s="204" t="s">
        <v>107</v>
      </c>
      <c r="C8" s="200">
        <v>833994</v>
      </c>
      <c r="D8" s="200">
        <v>1110123</v>
      </c>
      <c r="E8" s="201">
        <v>1143643</v>
      </c>
      <c r="F8" s="205">
        <v>2.5</v>
      </c>
      <c r="G8" s="205">
        <v>3.0388347146591679</v>
      </c>
      <c r="H8" s="206">
        <v>3.0361343212203842</v>
      </c>
      <c r="I8" s="200">
        <v>4567</v>
      </c>
      <c r="J8" s="200">
        <v>4686</v>
      </c>
      <c r="K8" s="201">
        <v>4976</v>
      </c>
    </row>
    <row r="9" spans="1:11" ht="32.1" customHeight="1" x14ac:dyDescent="0.15">
      <c r="A9" s="382"/>
      <c r="B9" s="207" t="s">
        <v>152</v>
      </c>
      <c r="C9" s="200">
        <v>126962</v>
      </c>
      <c r="D9" s="200">
        <v>128281</v>
      </c>
      <c r="E9" s="201">
        <v>111173</v>
      </c>
      <c r="F9" s="208">
        <v>0.4</v>
      </c>
      <c r="G9" s="208">
        <v>0.35115456218022029</v>
      </c>
      <c r="H9" s="209">
        <v>0.29514119431766189</v>
      </c>
      <c r="I9" s="210" t="s">
        <v>156</v>
      </c>
      <c r="J9" s="210" t="s">
        <v>156</v>
      </c>
      <c r="K9" s="211" t="s">
        <v>156</v>
      </c>
    </row>
    <row r="10" spans="1:11" ht="32.1" customHeight="1" x14ac:dyDescent="0.15">
      <c r="A10" s="383" t="s">
        <v>0</v>
      </c>
      <c r="B10" s="212" t="s">
        <v>116</v>
      </c>
      <c r="C10" s="213">
        <v>13574143</v>
      </c>
      <c r="D10" s="213">
        <v>14250525</v>
      </c>
      <c r="E10" s="214">
        <v>14540724</v>
      </c>
      <c r="F10" s="202">
        <v>40.1</v>
      </c>
      <c r="G10" s="202">
        <v>39.009181930397197</v>
      </c>
      <c r="H10" s="203">
        <v>39.067764045909634</v>
      </c>
      <c r="I10" s="213">
        <v>88664</v>
      </c>
      <c r="J10" s="213">
        <v>89638</v>
      </c>
      <c r="K10" s="214">
        <v>90268</v>
      </c>
    </row>
    <row r="11" spans="1:11" ht="32.1" customHeight="1" x14ac:dyDescent="0.15">
      <c r="A11" s="381"/>
      <c r="B11" s="215" t="s">
        <v>108</v>
      </c>
      <c r="C11" s="200">
        <v>12185233</v>
      </c>
      <c r="D11" s="200">
        <v>12645270</v>
      </c>
      <c r="E11" s="201">
        <v>12919522</v>
      </c>
      <c r="F11" s="205">
        <v>36</v>
      </c>
      <c r="G11" s="205">
        <v>34.61498000873609</v>
      </c>
      <c r="H11" s="206">
        <v>34.298644033113327</v>
      </c>
      <c r="I11" s="200">
        <v>86803</v>
      </c>
      <c r="J11" s="200">
        <v>87559</v>
      </c>
      <c r="K11" s="201">
        <v>88147</v>
      </c>
    </row>
    <row r="12" spans="1:11" ht="32.1" customHeight="1" x14ac:dyDescent="0.15">
      <c r="A12" s="381"/>
      <c r="B12" s="215" t="s">
        <v>109</v>
      </c>
      <c r="C12" s="200">
        <v>1224964</v>
      </c>
      <c r="D12" s="200">
        <v>1452172</v>
      </c>
      <c r="E12" s="201">
        <v>1479422</v>
      </c>
      <c r="F12" s="205">
        <v>3.6</v>
      </c>
      <c r="G12" s="205">
        <v>3.9751547218245484</v>
      </c>
      <c r="H12" s="206">
        <v>3.927557734160489</v>
      </c>
      <c r="I12" s="200">
        <v>1859</v>
      </c>
      <c r="J12" s="200">
        <v>2077</v>
      </c>
      <c r="K12" s="201">
        <v>2119</v>
      </c>
    </row>
    <row r="13" spans="1:11" ht="32.1" customHeight="1" x14ac:dyDescent="0.15">
      <c r="A13" s="381"/>
      <c r="B13" s="204" t="s">
        <v>190</v>
      </c>
      <c r="C13" s="200">
        <v>88429</v>
      </c>
      <c r="D13" s="200">
        <v>87325</v>
      </c>
      <c r="E13" s="201">
        <v>75355</v>
      </c>
      <c r="F13" s="205">
        <v>0.3</v>
      </c>
      <c r="G13" s="205">
        <v>0.23904219753812131</v>
      </c>
      <c r="H13" s="206">
        <v>0.44728399990550377</v>
      </c>
      <c r="I13" s="200">
        <v>2</v>
      </c>
      <c r="J13" s="200">
        <v>2</v>
      </c>
      <c r="K13" s="201">
        <v>2</v>
      </c>
    </row>
    <row r="14" spans="1:11" ht="32.1" customHeight="1" x14ac:dyDescent="0.15">
      <c r="A14" s="384"/>
      <c r="B14" s="207" t="s">
        <v>191</v>
      </c>
      <c r="C14" s="193">
        <v>75517</v>
      </c>
      <c r="D14" s="193">
        <v>65758</v>
      </c>
      <c r="E14" s="194">
        <v>66425</v>
      </c>
      <c r="F14" s="208">
        <v>0.2</v>
      </c>
      <c r="G14" s="208">
        <v>0.18000500229844582</v>
      </c>
      <c r="H14" s="206">
        <v>0.39427827873031773</v>
      </c>
      <c r="I14" s="210" t="s">
        <v>156</v>
      </c>
      <c r="J14" s="210" t="s">
        <v>156</v>
      </c>
      <c r="K14" s="211" t="s">
        <v>156</v>
      </c>
    </row>
    <row r="15" spans="1:11" ht="32.1" customHeight="1" x14ac:dyDescent="0.15">
      <c r="A15" s="383" t="s">
        <v>164</v>
      </c>
      <c r="B15" s="212" t="s">
        <v>116</v>
      </c>
      <c r="C15" s="213">
        <v>326609</v>
      </c>
      <c r="D15" s="213">
        <v>325463</v>
      </c>
      <c r="E15" s="214">
        <v>351920</v>
      </c>
      <c r="F15" s="216">
        <v>1</v>
      </c>
      <c r="G15" s="216">
        <v>0.90166996527022825</v>
      </c>
      <c r="H15" s="217">
        <v>0.94295895082745662</v>
      </c>
      <c r="I15" s="213">
        <v>55457</v>
      </c>
      <c r="J15" s="213">
        <v>56687</v>
      </c>
      <c r="K15" s="214">
        <v>57233</v>
      </c>
    </row>
    <row r="16" spans="1:11" ht="32.1" customHeight="1" x14ac:dyDescent="0.15">
      <c r="A16" s="382"/>
      <c r="B16" s="218" t="s">
        <v>165</v>
      </c>
      <c r="C16" s="200">
        <v>10605</v>
      </c>
      <c r="D16" s="200">
        <v>17155</v>
      </c>
      <c r="E16" s="201">
        <v>20982</v>
      </c>
      <c r="F16" s="205">
        <v>0</v>
      </c>
      <c r="G16" s="205">
        <v>4.6959849971559928E-2</v>
      </c>
      <c r="H16" s="206">
        <v>5.5702846367132151E-2</v>
      </c>
      <c r="I16" s="219" t="s">
        <v>156</v>
      </c>
      <c r="J16" s="219" t="s">
        <v>156</v>
      </c>
      <c r="K16" s="220" t="s">
        <v>156</v>
      </c>
    </row>
    <row r="17" spans="1:11" ht="32.1" customHeight="1" x14ac:dyDescent="0.15">
      <c r="A17" s="382"/>
      <c r="B17" s="218" t="s">
        <v>166</v>
      </c>
      <c r="C17" s="200">
        <v>312061</v>
      </c>
      <c r="D17" s="200">
        <v>305164</v>
      </c>
      <c r="E17" s="201">
        <v>328291</v>
      </c>
      <c r="F17" s="205">
        <v>0.9</v>
      </c>
      <c r="G17" s="205">
        <v>0.83535153930172634</v>
      </c>
      <c r="H17" s="206">
        <v>0.87154433022172229</v>
      </c>
      <c r="I17" s="200">
        <v>55457</v>
      </c>
      <c r="J17" s="200">
        <v>56687</v>
      </c>
      <c r="K17" s="201">
        <v>57233</v>
      </c>
    </row>
    <row r="18" spans="1:11" ht="32.1" customHeight="1" x14ac:dyDescent="0.15">
      <c r="A18" s="385"/>
      <c r="B18" s="207" t="s">
        <v>152</v>
      </c>
      <c r="C18" s="193">
        <v>3943</v>
      </c>
      <c r="D18" s="193">
        <v>3144</v>
      </c>
      <c r="E18" s="194">
        <v>2647</v>
      </c>
      <c r="F18" s="208">
        <v>0</v>
      </c>
      <c r="G18" s="208">
        <v>1.9358575996942035E-2</v>
      </c>
      <c r="H18" s="209">
        <v>1.5711774238602198E-2</v>
      </c>
      <c r="I18" s="210" t="s">
        <v>156</v>
      </c>
      <c r="J18" s="210" t="s">
        <v>156</v>
      </c>
      <c r="K18" s="211" t="s">
        <v>156</v>
      </c>
    </row>
    <row r="19" spans="1:11" ht="32.1" customHeight="1" x14ac:dyDescent="0.15">
      <c r="A19" s="381" t="s">
        <v>117</v>
      </c>
      <c r="B19" s="199" t="s">
        <v>116</v>
      </c>
      <c r="C19" s="200">
        <v>4368352</v>
      </c>
      <c r="D19" s="200">
        <v>4475951</v>
      </c>
      <c r="E19" s="201">
        <v>4673036</v>
      </c>
      <c r="F19" s="202">
        <v>12.9</v>
      </c>
      <c r="G19" s="202">
        <v>12.25240381463443</v>
      </c>
      <c r="H19" s="203">
        <v>12.405938727293762</v>
      </c>
      <c r="I19" s="200">
        <v>83358</v>
      </c>
      <c r="J19" s="200">
        <v>84159</v>
      </c>
      <c r="K19" s="201">
        <v>84758</v>
      </c>
    </row>
    <row r="20" spans="1:11" ht="32.1" customHeight="1" x14ac:dyDescent="0.15">
      <c r="A20" s="382"/>
      <c r="B20" s="221" t="s">
        <v>153</v>
      </c>
      <c r="C20" s="222">
        <v>1015180</v>
      </c>
      <c r="D20" s="222">
        <v>1028664</v>
      </c>
      <c r="E20" s="223">
        <v>1157337</v>
      </c>
      <c r="F20" s="205">
        <v>3</v>
      </c>
      <c r="G20" s="205">
        <v>2.815850021051864</v>
      </c>
      <c r="H20" s="206">
        <v>3.0724890432750747</v>
      </c>
      <c r="I20" s="222">
        <v>7</v>
      </c>
      <c r="J20" s="222">
        <v>7</v>
      </c>
      <c r="K20" s="223">
        <v>7</v>
      </c>
    </row>
    <row r="21" spans="1:11" ht="32.1" customHeight="1" x14ac:dyDescent="0.15">
      <c r="A21" s="382"/>
      <c r="B21" s="224" t="s">
        <v>192</v>
      </c>
      <c r="C21" s="219" t="s">
        <v>156</v>
      </c>
      <c r="D21" s="219" t="s">
        <v>156</v>
      </c>
      <c r="E21" s="220" t="s">
        <v>156</v>
      </c>
      <c r="F21" s="219" t="s">
        <v>189</v>
      </c>
      <c r="G21" s="219" t="s">
        <v>156</v>
      </c>
      <c r="H21" s="220" t="s">
        <v>156</v>
      </c>
      <c r="I21" s="219" t="s">
        <v>156</v>
      </c>
      <c r="J21" s="219" t="s">
        <v>156</v>
      </c>
      <c r="K21" s="220" t="s">
        <v>156</v>
      </c>
    </row>
    <row r="22" spans="1:11" ht="32.1" customHeight="1" x14ac:dyDescent="0.15">
      <c r="A22" s="382"/>
      <c r="B22" s="207" t="s">
        <v>193</v>
      </c>
      <c r="C22" s="200">
        <v>3334688</v>
      </c>
      <c r="D22" s="200">
        <v>3431398</v>
      </c>
      <c r="E22" s="201">
        <v>3499713</v>
      </c>
      <c r="F22" s="205">
        <v>9.9</v>
      </c>
      <c r="G22" s="205">
        <v>9.3930594737808697</v>
      </c>
      <c r="H22" s="206">
        <v>9.2910101786319288</v>
      </c>
      <c r="I22" s="200">
        <v>83351</v>
      </c>
      <c r="J22" s="200">
        <v>84152</v>
      </c>
      <c r="K22" s="201">
        <v>84751</v>
      </c>
    </row>
    <row r="23" spans="1:11" ht="32.1" customHeight="1" thickBot="1" x14ac:dyDescent="0.2">
      <c r="A23" s="386"/>
      <c r="B23" s="225" t="s">
        <v>194</v>
      </c>
      <c r="C23" s="226">
        <v>18484</v>
      </c>
      <c r="D23" s="226">
        <v>15889</v>
      </c>
      <c r="E23" s="227">
        <v>15986</v>
      </c>
      <c r="F23" s="228">
        <v>0.1</v>
      </c>
      <c r="G23" s="228">
        <v>4.3494319801697212E-2</v>
      </c>
      <c r="H23" s="229">
        <v>4.2439505386758863E-2</v>
      </c>
      <c r="I23" s="230" t="s">
        <v>156</v>
      </c>
      <c r="J23" s="230" t="s">
        <v>156</v>
      </c>
      <c r="K23" s="231" t="s">
        <v>156</v>
      </c>
    </row>
    <row r="24" spans="1:11" ht="14.25" thickTop="1" x14ac:dyDescent="0.15">
      <c r="A24" s="378" t="s">
        <v>154</v>
      </c>
      <c r="B24" s="378"/>
    </row>
  </sheetData>
  <mergeCells count="11">
    <mergeCell ref="I2:K2"/>
    <mergeCell ref="A3:B4"/>
    <mergeCell ref="C3:E3"/>
    <mergeCell ref="F3:H3"/>
    <mergeCell ref="I3:K3"/>
    <mergeCell ref="A24:B24"/>
    <mergeCell ref="A5:B5"/>
    <mergeCell ref="A6:A9"/>
    <mergeCell ref="A10:A14"/>
    <mergeCell ref="A15:A18"/>
    <mergeCell ref="A19:A23"/>
  </mergeCells>
  <phoneticPr fontId="14"/>
  <printOptions horizontalCentered="1"/>
  <pageMargins left="0.27559055118110237" right="0.39370078740157483" top="0.86614173228346458" bottom="0.70866141732283472" header="0.39370078740157483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仕切り</vt:lpstr>
      <vt:lpstr>- 155 -</vt:lpstr>
      <vt:lpstr>- 156 -</vt:lpstr>
      <vt:lpstr>- 157 -</vt:lpstr>
      <vt:lpstr>- 158 -</vt:lpstr>
      <vt:lpstr>- 159 -</vt:lpstr>
      <vt:lpstr>- 160 -</vt:lpstr>
      <vt:lpstr>- 161- </vt:lpstr>
      <vt:lpstr>- 162 -</vt:lpstr>
      <vt:lpstr>- 163 -</vt:lpstr>
      <vt:lpstr>- 164 -</vt:lpstr>
      <vt:lpstr>'- 155 -'!Print_Area</vt:lpstr>
      <vt:lpstr>仕切り!Print_Area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ばく</dc:creator>
  <cp:lastModifiedBy>Windows ユーザー</cp:lastModifiedBy>
  <cp:lastPrinted>2024-03-21T04:43:01Z</cp:lastPrinted>
  <dcterms:created xsi:type="dcterms:W3CDTF">2001-05-08T04:15:28Z</dcterms:created>
  <dcterms:modified xsi:type="dcterms:W3CDTF">2024-03-22T01:31:04Z</dcterms:modified>
</cp:coreProperties>
</file>