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4 保健給食担当\26中学給食\★調理等委託事業者選定プロポにむけて\"/>
    </mc:Choice>
  </mc:AlternateContent>
  <bookViews>
    <workbookView xWindow="0" yWindow="0" windowWidth="20490" windowHeight="7530"/>
  </bookViews>
  <sheets>
    <sheet name="様式９" sheetId="6" r:id="rId1"/>
  </sheets>
  <definedNames>
    <definedName name="_xlnm.Print_Area" localSheetId="0">様式９!$A$1:$BG$93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6" l="1"/>
  <c r="J28" i="6"/>
  <c r="J27" i="6"/>
  <c r="J26" i="6"/>
  <c r="J25" i="6"/>
  <c r="J24" i="6"/>
  <c r="J39" i="6"/>
  <c r="J40" i="6"/>
  <c r="J41" i="6"/>
  <c r="J42" i="6"/>
  <c r="J43" i="6"/>
  <c r="J44" i="6"/>
  <c r="FJ92" i="6" l="1"/>
  <c r="FI92" i="6"/>
  <c r="FH92" i="6"/>
  <c r="FG92" i="6"/>
  <c r="FF92" i="6"/>
  <c r="FE92" i="6"/>
  <c r="FD92" i="6"/>
  <c r="FC92" i="6"/>
  <c r="FB92" i="6"/>
  <c r="FA92" i="6"/>
  <c r="EZ92" i="6"/>
  <c r="EY92" i="6"/>
  <c r="EX92" i="6"/>
  <c r="EW92" i="6"/>
  <c r="EV92" i="6"/>
  <c r="EU92" i="6"/>
  <c r="ET92" i="6"/>
  <c r="ES92" i="6"/>
  <c r="ER92" i="6"/>
  <c r="EQ92" i="6"/>
  <c r="EP92" i="6"/>
  <c r="EO92" i="6"/>
  <c r="EN92" i="6"/>
  <c r="EM92" i="6"/>
  <c r="EL92" i="6"/>
  <c r="EK92" i="6"/>
  <c r="EJ92" i="6"/>
  <c r="EI92" i="6"/>
  <c r="EH92" i="6"/>
  <c r="EG92" i="6"/>
  <c r="EF92" i="6"/>
  <c r="EE92" i="6"/>
  <c r="ED92" i="6"/>
  <c r="EC92" i="6"/>
  <c r="EB92" i="6"/>
  <c r="EA92" i="6"/>
  <c r="DZ92" i="6"/>
  <c r="DY92" i="6"/>
  <c r="DX92" i="6"/>
  <c r="DW92" i="6"/>
  <c r="DV92" i="6"/>
  <c r="DU92" i="6"/>
  <c r="DT92" i="6"/>
  <c r="DS92" i="6"/>
  <c r="DR92" i="6"/>
  <c r="DQ92" i="6"/>
  <c r="DP92" i="6"/>
  <c r="DO92" i="6"/>
  <c r="DN92" i="6"/>
  <c r="DM92" i="6"/>
  <c r="DL92" i="6"/>
  <c r="DK92" i="6"/>
  <c r="DJ92" i="6"/>
  <c r="DI92" i="6"/>
  <c r="DH92" i="6"/>
  <c r="DG92" i="6"/>
  <c r="DF92" i="6"/>
  <c r="DE92" i="6"/>
  <c r="DD92" i="6"/>
  <c r="DC92" i="6"/>
  <c r="DB92" i="6"/>
  <c r="DA92" i="6"/>
  <c r="CZ92" i="6"/>
  <c r="CY92" i="6"/>
  <c r="CX92" i="6"/>
  <c r="CW92" i="6"/>
  <c r="CV92" i="6"/>
  <c r="CU92" i="6"/>
  <c r="CT92" i="6"/>
  <c r="CS92" i="6"/>
  <c r="CR92" i="6"/>
  <c r="CQ92" i="6"/>
  <c r="CP92" i="6"/>
  <c r="CO92" i="6"/>
  <c r="CN92" i="6"/>
  <c r="CM92" i="6"/>
  <c r="CL92" i="6"/>
  <c r="CK92" i="6"/>
  <c r="CJ92" i="6"/>
  <c r="CI92" i="6"/>
  <c r="CH92" i="6"/>
  <c r="CG92" i="6"/>
  <c r="CF92" i="6"/>
  <c r="CE92" i="6"/>
  <c r="CD92" i="6"/>
  <c r="CC92" i="6"/>
  <c r="CB92" i="6"/>
  <c r="CA92" i="6"/>
  <c r="BZ92" i="6"/>
  <c r="BY92" i="6"/>
  <c r="BX92" i="6"/>
  <c r="BW92" i="6"/>
  <c r="BV92" i="6"/>
  <c r="BU92" i="6"/>
  <c r="BT92" i="6"/>
  <c r="BS92" i="6"/>
  <c r="BR92" i="6"/>
  <c r="BQ92" i="6"/>
  <c r="BP92" i="6"/>
  <c r="BO92" i="6"/>
  <c r="BN92" i="6"/>
  <c r="EO89" i="6"/>
  <c r="EN89" i="6"/>
  <c r="EM89" i="6"/>
  <c r="EL89" i="6"/>
  <c r="EK89" i="6"/>
  <c r="EJ89" i="6"/>
  <c r="EI89" i="6"/>
  <c r="EH89" i="6"/>
  <c r="EG89" i="6"/>
  <c r="EF89" i="6"/>
  <c r="EE89" i="6"/>
  <c r="ED89" i="6"/>
  <c r="EC89" i="6"/>
  <c r="EB89" i="6"/>
  <c r="EA89" i="6"/>
  <c r="DZ89" i="6"/>
  <c r="DY89" i="6"/>
  <c r="DX89" i="6"/>
  <c r="DW89" i="6"/>
  <c r="DV89" i="6"/>
  <c r="DU89" i="6"/>
  <c r="DT89" i="6"/>
  <c r="DS89" i="6"/>
  <c r="DR89" i="6"/>
  <c r="DQ89" i="6"/>
  <c r="DP89" i="6"/>
  <c r="DO89" i="6"/>
  <c r="DN89" i="6"/>
  <c r="DM89" i="6"/>
  <c r="DL89" i="6"/>
  <c r="DK89" i="6"/>
  <c r="DJ89" i="6"/>
  <c r="DI89" i="6"/>
  <c r="DH89" i="6"/>
  <c r="DG89" i="6"/>
  <c r="DF89" i="6"/>
  <c r="DE89" i="6"/>
  <c r="DD89" i="6"/>
  <c r="DC89" i="6"/>
  <c r="DB89" i="6"/>
  <c r="DA89" i="6"/>
  <c r="CZ89" i="6"/>
  <c r="CY89" i="6"/>
  <c r="CX89" i="6"/>
  <c r="CW89" i="6"/>
  <c r="CV89" i="6"/>
  <c r="CU89" i="6"/>
  <c r="CT89" i="6"/>
  <c r="CS89" i="6"/>
  <c r="CR89" i="6"/>
  <c r="CQ89" i="6"/>
  <c r="CP89" i="6"/>
  <c r="CO89" i="6"/>
  <c r="CN89" i="6"/>
  <c r="CM89" i="6"/>
  <c r="CL89" i="6"/>
  <c r="CK89" i="6"/>
  <c r="CJ89" i="6"/>
  <c r="CI89" i="6"/>
  <c r="CH89" i="6"/>
  <c r="CG89" i="6"/>
  <c r="CF89" i="6"/>
  <c r="CE89" i="6"/>
  <c r="CD89" i="6"/>
  <c r="CC89" i="6"/>
  <c r="CB89" i="6"/>
  <c r="CA89" i="6"/>
  <c r="BZ89" i="6"/>
  <c r="BY89" i="6"/>
  <c r="BX89" i="6"/>
  <c r="BW89" i="6"/>
  <c r="BV89" i="6"/>
  <c r="BU89" i="6"/>
  <c r="BT89" i="6"/>
  <c r="BS89" i="6"/>
  <c r="BR89" i="6"/>
  <c r="BQ89" i="6"/>
  <c r="BP89" i="6"/>
  <c r="BO89" i="6"/>
  <c r="BN89" i="6"/>
  <c r="EA88" i="6"/>
  <c r="DZ88" i="6"/>
  <c r="DY88" i="6"/>
  <c r="DX88" i="6"/>
  <c r="DW88" i="6"/>
  <c r="DV88" i="6"/>
  <c r="DU88" i="6"/>
  <c r="DT88" i="6"/>
  <c r="DS88" i="6"/>
  <c r="DR88" i="6"/>
  <c r="DQ88" i="6"/>
  <c r="DP88" i="6"/>
  <c r="DO88" i="6"/>
  <c r="DN88" i="6"/>
  <c r="DM88" i="6"/>
  <c r="DL88" i="6"/>
  <c r="DK88" i="6"/>
  <c r="DJ88" i="6"/>
  <c r="DI88" i="6"/>
  <c r="DH88" i="6"/>
  <c r="DG88" i="6"/>
  <c r="DF88" i="6"/>
  <c r="DE88" i="6"/>
  <c r="DD88" i="6"/>
  <c r="DC88" i="6"/>
  <c r="DB88" i="6"/>
  <c r="DA88" i="6"/>
  <c r="CZ88" i="6"/>
  <c r="CY88" i="6"/>
  <c r="CX88" i="6"/>
  <c r="CW88" i="6"/>
  <c r="CV88" i="6"/>
  <c r="CU88" i="6"/>
  <c r="CT88" i="6"/>
  <c r="CS88" i="6"/>
  <c r="CR88" i="6"/>
  <c r="CQ88" i="6"/>
  <c r="CP88" i="6"/>
  <c r="CO88" i="6"/>
  <c r="CN88" i="6"/>
  <c r="CM88" i="6"/>
  <c r="CL88" i="6"/>
  <c r="CK88" i="6"/>
  <c r="CJ88" i="6"/>
  <c r="CI88" i="6"/>
  <c r="CH88" i="6"/>
  <c r="CG88" i="6"/>
  <c r="CF88" i="6"/>
  <c r="CE88" i="6"/>
  <c r="CD88" i="6"/>
  <c r="CC88" i="6"/>
  <c r="CB88" i="6"/>
  <c r="CA88" i="6"/>
  <c r="BZ88" i="6"/>
  <c r="BY88" i="6"/>
  <c r="BX88" i="6"/>
  <c r="BW88" i="6"/>
  <c r="BV88" i="6"/>
  <c r="BU88" i="6"/>
  <c r="BT88" i="6"/>
  <c r="BS88" i="6"/>
  <c r="BR88" i="6"/>
  <c r="BQ88" i="6"/>
  <c r="BP88" i="6"/>
  <c r="BO88" i="6"/>
  <c r="BN88" i="6"/>
  <c r="DK87" i="6"/>
  <c r="DJ87" i="6"/>
  <c r="DI87" i="6"/>
  <c r="DH87" i="6"/>
  <c r="DG87" i="6"/>
  <c r="DF87" i="6"/>
  <c r="DE87" i="6"/>
  <c r="DD87" i="6"/>
  <c r="DC87" i="6"/>
  <c r="DB87" i="6"/>
  <c r="DA87" i="6"/>
  <c r="CZ87" i="6"/>
  <c r="CY87" i="6"/>
  <c r="CX87" i="6"/>
  <c r="CW87" i="6"/>
  <c r="CV87" i="6"/>
  <c r="CU87" i="6"/>
  <c r="CT87" i="6"/>
  <c r="CS87" i="6"/>
  <c r="CR87" i="6"/>
  <c r="CQ87" i="6"/>
  <c r="CP87" i="6"/>
  <c r="CO87" i="6"/>
  <c r="CN87" i="6"/>
  <c r="CM87" i="6"/>
  <c r="CL87" i="6"/>
  <c r="CK87" i="6"/>
  <c r="CJ87" i="6"/>
  <c r="CI87" i="6"/>
  <c r="CH87" i="6"/>
  <c r="CG87" i="6"/>
  <c r="CF87" i="6"/>
  <c r="CE87" i="6"/>
  <c r="CD87" i="6"/>
  <c r="CC87" i="6"/>
  <c r="CB87" i="6"/>
  <c r="CA87" i="6"/>
  <c r="BZ87" i="6"/>
  <c r="BY87" i="6"/>
  <c r="BX87" i="6"/>
  <c r="BW87" i="6"/>
  <c r="BV87" i="6"/>
  <c r="BU87" i="6"/>
  <c r="BT87" i="6"/>
  <c r="BS87" i="6"/>
  <c r="BR87" i="6"/>
  <c r="BQ87" i="6"/>
  <c r="BP87" i="6"/>
  <c r="BO87" i="6"/>
  <c r="BN87" i="6"/>
  <c r="CQ86" i="6"/>
  <c r="CP86" i="6"/>
  <c r="CO86" i="6"/>
  <c r="CN86" i="6"/>
  <c r="CM86" i="6"/>
  <c r="CL86" i="6"/>
  <c r="CK86" i="6"/>
  <c r="CJ86" i="6"/>
  <c r="CI86" i="6"/>
  <c r="CH86" i="6"/>
  <c r="CG86" i="6"/>
  <c r="CF86" i="6"/>
  <c r="CE86" i="6"/>
  <c r="CD86" i="6"/>
  <c r="CC86" i="6"/>
  <c r="CB86" i="6"/>
  <c r="CA86" i="6"/>
  <c r="BZ86" i="6"/>
  <c r="BY86" i="6"/>
  <c r="BX86" i="6"/>
  <c r="BW86" i="6"/>
  <c r="BV86" i="6"/>
  <c r="BU86" i="6"/>
  <c r="BT86" i="6"/>
  <c r="BS86" i="6"/>
  <c r="BR86" i="6"/>
  <c r="BQ86" i="6"/>
  <c r="BP86" i="6"/>
  <c r="BO86" i="6"/>
  <c r="BN86" i="6"/>
  <c r="CN78" i="6"/>
  <c r="CN83" i="6" s="1"/>
  <c r="CF78" i="6"/>
  <c r="CF83" i="6" s="1"/>
  <c r="BX78" i="6"/>
  <c r="BX83" i="6" s="1"/>
  <c r="BP78" i="6"/>
  <c r="BP83" i="6" s="1"/>
  <c r="BN78" i="6"/>
  <c r="BN83" i="6" s="1"/>
  <c r="FJ77" i="6"/>
  <c r="FI77" i="6"/>
  <c r="FH77" i="6"/>
  <c r="FG77" i="6"/>
  <c r="FF77" i="6"/>
  <c r="FE77" i="6"/>
  <c r="FD77" i="6"/>
  <c r="FC77" i="6"/>
  <c r="FB77" i="6"/>
  <c r="FA77" i="6"/>
  <c r="EZ77" i="6"/>
  <c r="EY77" i="6"/>
  <c r="EX77" i="6"/>
  <c r="EW77" i="6"/>
  <c r="EV77" i="6"/>
  <c r="EU77" i="6"/>
  <c r="ET77" i="6"/>
  <c r="ES77" i="6"/>
  <c r="ER77" i="6"/>
  <c r="EQ77" i="6"/>
  <c r="EP77" i="6"/>
  <c r="EO77" i="6"/>
  <c r="EN77" i="6"/>
  <c r="EM77" i="6"/>
  <c r="EL77" i="6"/>
  <c r="EK77" i="6"/>
  <c r="EJ77" i="6"/>
  <c r="EI77" i="6"/>
  <c r="EH77" i="6"/>
  <c r="EG77" i="6"/>
  <c r="EF77" i="6"/>
  <c r="EE77" i="6"/>
  <c r="ED77" i="6"/>
  <c r="EC77" i="6"/>
  <c r="EB77" i="6"/>
  <c r="EA77" i="6"/>
  <c r="DZ77" i="6"/>
  <c r="DY77" i="6"/>
  <c r="DX77" i="6"/>
  <c r="DW77" i="6"/>
  <c r="DV77" i="6"/>
  <c r="DU77" i="6"/>
  <c r="DT77" i="6"/>
  <c r="DS77" i="6"/>
  <c r="DR77" i="6"/>
  <c r="DQ77" i="6"/>
  <c r="DP77" i="6"/>
  <c r="DO77" i="6"/>
  <c r="DN77" i="6"/>
  <c r="DM77" i="6"/>
  <c r="DL77" i="6"/>
  <c r="DK77" i="6"/>
  <c r="DJ77" i="6"/>
  <c r="DI77" i="6"/>
  <c r="DH77" i="6"/>
  <c r="DG77" i="6"/>
  <c r="DF77" i="6"/>
  <c r="DE77" i="6"/>
  <c r="DD77" i="6"/>
  <c r="DC77" i="6"/>
  <c r="DB77" i="6"/>
  <c r="DA77" i="6"/>
  <c r="CZ77" i="6"/>
  <c r="CY77" i="6"/>
  <c r="CX77" i="6"/>
  <c r="CW77" i="6"/>
  <c r="CV77" i="6"/>
  <c r="CU77" i="6"/>
  <c r="CT77" i="6"/>
  <c r="CS77" i="6"/>
  <c r="CR77" i="6"/>
  <c r="CR78" i="6" s="1"/>
  <c r="CQ77" i="6"/>
  <c r="CQ78" i="6" s="1"/>
  <c r="CP77" i="6"/>
  <c r="CP78" i="6" s="1"/>
  <c r="CO77" i="6"/>
  <c r="CO78" i="6" s="1"/>
  <c r="CN77" i="6"/>
  <c r="CM77" i="6"/>
  <c r="CM78" i="6" s="1"/>
  <c r="CL77" i="6"/>
  <c r="CL78" i="6" s="1"/>
  <c r="CK77" i="6"/>
  <c r="CK78" i="6" s="1"/>
  <c r="CJ77" i="6"/>
  <c r="CJ78" i="6" s="1"/>
  <c r="CI77" i="6"/>
  <c r="CI78" i="6" s="1"/>
  <c r="CH77" i="6"/>
  <c r="CH78" i="6" s="1"/>
  <c r="CG77" i="6"/>
  <c r="CG78" i="6" s="1"/>
  <c r="CF77" i="6"/>
  <c r="CE77" i="6"/>
  <c r="CE78" i="6" s="1"/>
  <c r="CD77" i="6"/>
  <c r="CD78" i="6" s="1"/>
  <c r="CC77" i="6"/>
  <c r="CC78" i="6" s="1"/>
  <c r="CB77" i="6"/>
  <c r="CB78" i="6" s="1"/>
  <c r="CA77" i="6"/>
  <c r="CA78" i="6" s="1"/>
  <c r="BZ77" i="6"/>
  <c r="BZ78" i="6" s="1"/>
  <c r="BY77" i="6"/>
  <c r="BY78" i="6" s="1"/>
  <c r="BX77" i="6"/>
  <c r="BW77" i="6"/>
  <c r="BW78" i="6" s="1"/>
  <c r="BV77" i="6"/>
  <c r="BV78" i="6" s="1"/>
  <c r="BU77" i="6"/>
  <c r="BU78" i="6" s="1"/>
  <c r="BT77" i="6"/>
  <c r="BT78" i="6" s="1"/>
  <c r="BS77" i="6"/>
  <c r="BS78" i="6" s="1"/>
  <c r="BR77" i="6"/>
  <c r="BR78" i="6" s="1"/>
  <c r="BQ77" i="6"/>
  <c r="BQ78" i="6" s="1"/>
  <c r="BP77" i="6"/>
  <c r="BO77" i="6"/>
  <c r="BO78" i="6" s="1"/>
  <c r="BO83" i="6" l="1"/>
  <c r="BO85" i="6"/>
  <c r="BO90" i="6" s="1"/>
  <c r="BO94" i="6" s="1"/>
  <c r="CM83" i="6"/>
  <c r="CM85" i="6"/>
  <c r="CM90" i="6" s="1"/>
  <c r="CM94" i="6" s="1"/>
  <c r="BQ83" i="6"/>
  <c r="BQ85" i="6"/>
  <c r="BQ90" i="6" s="1"/>
  <c r="BQ94" i="6" s="1"/>
  <c r="CH83" i="6"/>
  <c r="CH85" i="6"/>
  <c r="CH90" i="6" s="1"/>
  <c r="CH94" i="6" s="1"/>
  <c r="CA85" i="6"/>
  <c r="CA90" i="6" s="1"/>
  <c r="CA94" i="6" s="1"/>
  <c r="CA83" i="6"/>
  <c r="CI85" i="6"/>
  <c r="CI90" i="6" s="1"/>
  <c r="CI94" i="6" s="1"/>
  <c r="CI83" i="6"/>
  <c r="CQ85" i="6"/>
  <c r="CQ90" i="6" s="1"/>
  <c r="CQ94" i="6" s="1"/>
  <c r="CQ83" i="6"/>
  <c r="CE83" i="6"/>
  <c r="CE85" i="6"/>
  <c r="CE90" i="6" s="1"/>
  <c r="CE94" i="6" s="1"/>
  <c r="BY83" i="6"/>
  <c r="BY85" i="6"/>
  <c r="BY90" i="6" s="1"/>
  <c r="BY94" i="6" s="1"/>
  <c r="BZ83" i="6"/>
  <c r="BZ85" i="6"/>
  <c r="BZ90" i="6" s="1"/>
  <c r="BZ94" i="6" s="1"/>
  <c r="CJ85" i="6"/>
  <c r="CJ90" i="6" s="1"/>
  <c r="CJ94" i="6" s="1"/>
  <c r="CJ83" i="6"/>
  <c r="BW83" i="6"/>
  <c r="BW85" i="6"/>
  <c r="BW90" i="6" s="1"/>
  <c r="BW94" i="6" s="1"/>
  <c r="CG83" i="6"/>
  <c r="CG85" i="6"/>
  <c r="CG90" i="6" s="1"/>
  <c r="CG94" i="6" s="1"/>
  <c r="CP83" i="6"/>
  <c r="CP85" i="6"/>
  <c r="CP90" i="6" s="1"/>
  <c r="CP94" i="6" s="1"/>
  <c r="BS85" i="6"/>
  <c r="BS90" i="6" s="1"/>
  <c r="BS94" i="6" s="1"/>
  <c r="BS83" i="6"/>
  <c r="BT85" i="6"/>
  <c r="BT90" i="6" s="1"/>
  <c r="BT94" i="6" s="1"/>
  <c r="BT83" i="6"/>
  <c r="CB85" i="6"/>
  <c r="CB90" i="6" s="1"/>
  <c r="CB94" i="6" s="1"/>
  <c r="CB83" i="6"/>
  <c r="CC85" i="6"/>
  <c r="CC90" i="6" s="1"/>
  <c r="CC94" i="6" s="1"/>
  <c r="CC83" i="6"/>
  <c r="CK85" i="6"/>
  <c r="CK90" i="6" s="1"/>
  <c r="CK94" i="6" s="1"/>
  <c r="CK83" i="6"/>
  <c r="CO83" i="6"/>
  <c r="CO85" i="6"/>
  <c r="CO90" i="6" s="1"/>
  <c r="CO94" i="6" s="1"/>
  <c r="BR83" i="6"/>
  <c r="BR85" i="6"/>
  <c r="BR90" i="6" s="1"/>
  <c r="BR94" i="6" s="1"/>
  <c r="CR85" i="6"/>
  <c r="CS78" i="6"/>
  <c r="CS79" i="6" s="1"/>
  <c r="CS86" i="6" s="1"/>
  <c r="BU85" i="6"/>
  <c r="BU90" i="6" s="1"/>
  <c r="BU94" i="6" s="1"/>
  <c r="BU83" i="6"/>
  <c r="BV83" i="6"/>
  <c r="BV85" i="6"/>
  <c r="BV90" i="6" s="1"/>
  <c r="BV94" i="6" s="1"/>
  <c r="CD83" i="6"/>
  <c r="CD85" i="6"/>
  <c r="CD90" i="6" s="1"/>
  <c r="CD94" i="6" s="1"/>
  <c r="CL83" i="6"/>
  <c r="CL85" i="6"/>
  <c r="CL90" i="6" s="1"/>
  <c r="CL94" i="6" s="1"/>
  <c r="BX85" i="6"/>
  <c r="BX90" i="6" s="1"/>
  <c r="BX94" i="6" s="1"/>
  <c r="CR79" i="6"/>
  <c r="CR86" i="6" s="1"/>
  <c r="BN85" i="6"/>
  <c r="BN90" i="6" s="1"/>
  <c r="BN94" i="6" s="1"/>
  <c r="CF85" i="6"/>
  <c r="CF90" i="6" s="1"/>
  <c r="CF94" i="6" s="1"/>
  <c r="CN85" i="6"/>
  <c r="CN90" i="6" s="1"/>
  <c r="CN94" i="6" s="1"/>
  <c r="BP85" i="6"/>
  <c r="BP90" i="6" s="1"/>
  <c r="BP94" i="6" s="1"/>
  <c r="CR83" i="6" l="1"/>
  <c r="CS85" i="6"/>
  <c r="CS90" i="6" s="1"/>
  <c r="CS94" i="6" s="1"/>
  <c r="CT78" i="6"/>
  <c r="CS83" i="6"/>
  <c r="CR90" i="6"/>
  <c r="CR94" i="6" s="1"/>
  <c r="AH25" i="6"/>
  <c r="AM25" i="6" s="1"/>
  <c r="AR25" i="6" s="1"/>
  <c r="AH26" i="6"/>
  <c r="AM26" i="6" s="1"/>
  <c r="AH27" i="6"/>
  <c r="AH28" i="6"/>
  <c r="AH24" i="6"/>
  <c r="AC25" i="6"/>
  <c r="AC26" i="6"/>
  <c r="AC27" i="6"/>
  <c r="AC28" i="6"/>
  <c r="AM28" i="6" s="1"/>
  <c r="AR28" i="6" s="1"/>
  <c r="AC29" i="6"/>
  <c r="AH29" i="6" s="1"/>
  <c r="AC24" i="6"/>
  <c r="CU78" i="6" l="1"/>
  <c r="CT85" i="6"/>
  <c r="CT79" i="6"/>
  <c r="CT86" i="6" s="1"/>
  <c r="AM24" i="6"/>
  <c r="AR24" i="6" s="1"/>
  <c r="AM27" i="6"/>
  <c r="AM29" i="6"/>
  <c r="AR29" i="6" s="1"/>
  <c r="AR26" i="6"/>
  <c r="CV78" i="6" l="1"/>
  <c r="CU85" i="6"/>
  <c r="CU79" i="6"/>
  <c r="CU86" i="6" s="1"/>
  <c r="CT90" i="6"/>
  <c r="CT94" i="6" s="1"/>
  <c r="CT83" i="6"/>
  <c r="AR27" i="6"/>
  <c r="AC44" i="6"/>
  <c r="AC43" i="6"/>
  <c r="AC42" i="6"/>
  <c r="AC41" i="6"/>
  <c r="AC40" i="6"/>
  <c r="AC39" i="6"/>
  <c r="CV85" i="6" l="1"/>
  <c r="CW78" i="6"/>
  <c r="CV79" i="6"/>
  <c r="CV86" i="6" s="1"/>
  <c r="CU90" i="6"/>
  <c r="CU94" i="6" s="1"/>
  <c r="CU83" i="6"/>
  <c r="AH43" i="6"/>
  <c r="AH42" i="6"/>
  <c r="AM42" i="6" s="1"/>
  <c r="AH44" i="6"/>
  <c r="AM44" i="6" s="1"/>
  <c r="AH40" i="6"/>
  <c r="AM40" i="6" s="1"/>
  <c r="AH41" i="6"/>
  <c r="AH39" i="6"/>
  <c r="AM39" i="6" s="1"/>
  <c r="AW24" i="6"/>
  <c r="AW27" i="6"/>
  <c r="CV90" i="6" l="1"/>
  <c r="CV94" i="6" s="1"/>
  <c r="CW85" i="6"/>
  <c r="CX78" i="6"/>
  <c r="CW79" i="6"/>
  <c r="CW86" i="6" s="1"/>
  <c r="CV83" i="6"/>
  <c r="AM43" i="6"/>
  <c r="AR43" i="6" s="1"/>
  <c r="AM41" i="6"/>
  <c r="AW28" i="6"/>
  <c r="AW26" i="6"/>
  <c r="AR44" i="6"/>
  <c r="AR41" i="6"/>
  <c r="AW25" i="6"/>
  <c r="AR42" i="6"/>
  <c r="AR40" i="6"/>
  <c r="AR39" i="6"/>
  <c r="AW39" i="6" s="1"/>
  <c r="BB39" i="6" s="1"/>
  <c r="CX85" i="6" l="1"/>
  <c r="CY78" i="6"/>
  <c r="CX79" i="6"/>
  <c r="CX86" i="6" s="1"/>
  <c r="CW83" i="6"/>
  <c r="CW90" i="6"/>
  <c r="CW94" i="6" s="1"/>
  <c r="BH39" i="6"/>
  <c r="AW44" i="6"/>
  <c r="BH44" i="6" s="1"/>
  <c r="AW42" i="6"/>
  <c r="BB42" i="6" s="1"/>
  <c r="AW41" i="6"/>
  <c r="AW29" i="6"/>
  <c r="AW40" i="6"/>
  <c r="AW43" i="6"/>
  <c r="BB43" i="6" s="1"/>
  <c r="CY85" i="6" l="1"/>
  <c r="CZ78" i="6"/>
  <c r="CY79" i="6"/>
  <c r="CY86" i="6" s="1"/>
  <c r="CX90" i="6"/>
  <c r="CX94" i="6" s="1"/>
  <c r="CX83" i="6"/>
  <c r="BB44" i="6"/>
  <c r="BB41" i="6"/>
  <c r="BH41" i="6"/>
  <c r="BH43" i="6"/>
  <c r="J30" i="6"/>
  <c r="BH7" i="6" s="1"/>
  <c r="BH6" i="6" s="1"/>
  <c r="BH42" i="6"/>
  <c r="BH40" i="6"/>
  <c r="BB40" i="6"/>
  <c r="CY83" i="6" l="1"/>
  <c r="CZ85" i="6"/>
  <c r="DA78" i="6"/>
  <c r="CZ79" i="6"/>
  <c r="CZ86" i="6" s="1"/>
  <c r="CY90" i="6"/>
  <c r="CY94" i="6" s="1"/>
  <c r="J45" i="6"/>
  <c r="DA85" i="6" l="1"/>
  <c r="DB78" i="6"/>
  <c r="DA79" i="6"/>
  <c r="DA86" i="6" s="1"/>
  <c r="CZ83" i="6"/>
  <c r="CZ90" i="6"/>
  <c r="CZ94" i="6" s="1"/>
  <c r="DC78" i="6" l="1"/>
  <c r="DB85" i="6"/>
  <c r="DB79" i="6"/>
  <c r="DB86" i="6" s="1"/>
  <c r="DA83" i="6"/>
  <c r="DA90" i="6"/>
  <c r="DA94" i="6" s="1"/>
  <c r="DB90" i="6" l="1"/>
  <c r="DB94" i="6" s="1"/>
  <c r="DC85" i="6"/>
  <c r="DD78" i="6"/>
  <c r="DC79" i="6"/>
  <c r="DC86" i="6" s="1"/>
  <c r="DB83" i="6"/>
  <c r="DD85" i="6" l="1"/>
  <c r="DE78" i="6"/>
  <c r="DD79" i="6"/>
  <c r="DD86" i="6" s="1"/>
  <c r="DC90" i="6"/>
  <c r="DC94" i="6" s="1"/>
  <c r="DC83" i="6"/>
  <c r="DE85" i="6" l="1"/>
  <c r="DE79" i="6"/>
  <c r="DE86" i="6" s="1"/>
  <c r="DF78" i="6"/>
  <c r="DD90" i="6"/>
  <c r="DD94" i="6" s="1"/>
  <c r="DD83" i="6"/>
  <c r="DF85" i="6" l="1"/>
  <c r="DG78" i="6"/>
  <c r="DF79" i="6"/>
  <c r="DF86" i="6" s="1"/>
  <c r="DE90" i="6"/>
  <c r="DE94" i="6" s="1"/>
  <c r="DE83" i="6"/>
  <c r="DG85" i="6" l="1"/>
  <c r="DH78" i="6"/>
  <c r="DG79" i="6"/>
  <c r="DG86" i="6" s="1"/>
  <c r="DF90" i="6"/>
  <c r="DF94" i="6" s="1"/>
  <c r="DF83" i="6"/>
  <c r="DH85" i="6" l="1"/>
  <c r="DI78" i="6"/>
  <c r="DH79" i="6"/>
  <c r="DH86" i="6" s="1"/>
  <c r="DG83" i="6"/>
  <c r="DG90" i="6"/>
  <c r="DG94" i="6" s="1"/>
  <c r="DH83" i="6" l="1"/>
  <c r="DI85" i="6"/>
  <c r="DJ78" i="6"/>
  <c r="DI79" i="6"/>
  <c r="DI86" i="6" s="1"/>
  <c r="DH90" i="6"/>
  <c r="DH94" i="6" s="1"/>
  <c r="DI83" i="6" l="1"/>
  <c r="DJ85" i="6"/>
  <c r="DK78" i="6"/>
  <c r="DJ79" i="6"/>
  <c r="DJ86" i="6" s="1"/>
  <c r="DI90" i="6"/>
  <c r="DI94" i="6" s="1"/>
  <c r="DL78" i="6" l="1"/>
  <c r="DK85" i="6"/>
  <c r="DK79" i="6"/>
  <c r="DK86" i="6" s="1"/>
  <c r="DJ90" i="6"/>
  <c r="DJ94" i="6" s="1"/>
  <c r="DJ83" i="6"/>
  <c r="DK90" i="6" l="1"/>
  <c r="DK94" i="6" s="1"/>
  <c r="DL85" i="6"/>
  <c r="DM78" i="6"/>
  <c r="DL79" i="6"/>
  <c r="DK83" i="6"/>
  <c r="DL80" i="6" l="1"/>
  <c r="DL87" i="6" s="1"/>
  <c r="DM85" i="6"/>
  <c r="DN78" i="6"/>
  <c r="DL86" i="6"/>
  <c r="DL90" i="6" s="1"/>
  <c r="DL94" i="6" s="1"/>
  <c r="DM79" i="6"/>
  <c r="DM86" i="6" l="1"/>
  <c r="DN79" i="6"/>
  <c r="DM80" i="6"/>
  <c r="DM87" i="6" s="1"/>
  <c r="DM90" i="6"/>
  <c r="DM94" i="6" s="1"/>
  <c r="DM83" i="6"/>
  <c r="DN85" i="6"/>
  <c r="DO78" i="6"/>
  <c r="DL83" i="6"/>
  <c r="DO85" i="6" l="1"/>
  <c r="DP78" i="6"/>
  <c r="DN86" i="6"/>
  <c r="DO79" i="6"/>
  <c r="DN80" i="6"/>
  <c r="DN87" i="6" l="1"/>
  <c r="DN90" i="6" s="1"/>
  <c r="DN94" i="6" s="1"/>
  <c r="DN83" i="6"/>
  <c r="DO86" i="6"/>
  <c r="DO90" i="6" s="1"/>
  <c r="DO94" i="6" s="1"/>
  <c r="DP79" i="6"/>
  <c r="DO80" i="6"/>
  <c r="DO87" i="6" s="1"/>
  <c r="DP85" i="6"/>
  <c r="DQ78" i="6"/>
  <c r="DQ85" i="6" l="1"/>
  <c r="DR78" i="6"/>
  <c r="DP86" i="6"/>
  <c r="DP90" i="6" s="1"/>
  <c r="DP94" i="6" s="1"/>
  <c r="DQ79" i="6"/>
  <c r="DP80" i="6"/>
  <c r="DP87" i="6" s="1"/>
  <c r="DO83" i="6"/>
  <c r="DQ86" i="6" l="1"/>
  <c r="DR79" i="6"/>
  <c r="DQ80" i="6"/>
  <c r="DQ87" i="6" s="1"/>
  <c r="DQ90" i="6" s="1"/>
  <c r="DQ94" i="6" s="1"/>
  <c r="DQ83" i="6"/>
  <c r="DS78" i="6"/>
  <c r="DR80" i="6"/>
  <c r="DR87" i="6" s="1"/>
  <c r="DR85" i="6"/>
  <c r="DP83" i="6"/>
  <c r="DR83" i="6" l="1"/>
  <c r="DR86" i="6"/>
  <c r="DS79" i="6"/>
  <c r="DS85" i="6"/>
  <c r="DT78" i="6"/>
  <c r="DS80" i="6"/>
  <c r="DS87" i="6" s="1"/>
  <c r="DR90" i="6"/>
  <c r="DR94" i="6" s="1"/>
  <c r="DT85" i="6" l="1"/>
  <c r="DU78" i="6"/>
  <c r="DS83" i="6"/>
  <c r="DS86" i="6"/>
  <c r="DS90" i="6" s="1"/>
  <c r="DS94" i="6" s="1"/>
  <c r="DT79" i="6"/>
  <c r="DU85" i="6" l="1"/>
  <c r="DV78" i="6"/>
  <c r="DT86" i="6"/>
  <c r="DU79" i="6"/>
  <c r="DT80" i="6"/>
  <c r="DT87" i="6" s="1"/>
  <c r="DT90" i="6" s="1"/>
  <c r="DT94" i="6" s="1"/>
  <c r="DU86" i="6" l="1"/>
  <c r="DV79" i="6"/>
  <c r="DU80" i="6"/>
  <c r="DU87" i="6" s="1"/>
  <c r="DV85" i="6"/>
  <c r="DW78" i="6"/>
  <c r="DV80" i="6"/>
  <c r="DV87" i="6" s="1"/>
  <c r="DU90" i="6"/>
  <c r="DU94" i="6" s="1"/>
  <c r="DT83" i="6"/>
  <c r="DV83" i="6" l="1"/>
  <c r="DU83" i="6"/>
  <c r="DW85" i="6"/>
  <c r="DX78" i="6"/>
  <c r="DW80" i="6"/>
  <c r="DW87" i="6" s="1"/>
  <c r="DW79" i="6"/>
  <c r="DV86" i="6"/>
  <c r="DV90" i="6" s="1"/>
  <c r="DV94" i="6" s="1"/>
  <c r="DX79" i="6" l="1"/>
  <c r="DW86" i="6"/>
  <c r="DW90" i="6"/>
  <c r="DW94" i="6" s="1"/>
  <c r="DX85" i="6"/>
  <c r="DY78" i="6"/>
  <c r="DX80" i="6"/>
  <c r="DX87" i="6" s="1"/>
  <c r="DW83" i="6"/>
  <c r="DX83" i="6" l="1"/>
  <c r="DY85" i="6"/>
  <c r="DZ78" i="6"/>
  <c r="DX86" i="6"/>
  <c r="DX90" i="6" s="1"/>
  <c r="DX94" i="6" s="1"/>
  <c r="DY79" i="6"/>
  <c r="DY86" i="6" l="1"/>
  <c r="DZ79" i="6"/>
  <c r="DY80" i="6"/>
  <c r="DY87" i="6" s="1"/>
  <c r="DY90" i="6" s="1"/>
  <c r="DY94" i="6" s="1"/>
  <c r="EA78" i="6"/>
  <c r="DZ85" i="6"/>
  <c r="EA85" i="6" l="1"/>
  <c r="EB78" i="6"/>
  <c r="DZ86" i="6"/>
  <c r="EA79" i="6"/>
  <c r="DY83" i="6"/>
  <c r="DZ80" i="6"/>
  <c r="EA86" i="6" l="1"/>
  <c r="EB79" i="6"/>
  <c r="EA80" i="6"/>
  <c r="EA83" i="6" s="1"/>
  <c r="EB85" i="6"/>
  <c r="EC78" i="6"/>
  <c r="DZ87" i="6"/>
  <c r="DZ90" i="6" s="1"/>
  <c r="DZ94" i="6" s="1"/>
  <c r="DZ83" i="6"/>
  <c r="EC85" i="6" l="1"/>
  <c r="ED78" i="6"/>
  <c r="EB86" i="6"/>
  <c r="EC79" i="6"/>
  <c r="EA87" i="6"/>
  <c r="EA90" i="6" s="1"/>
  <c r="EA94" i="6" s="1"/>
  <c r="EB80" i="6"/>
  <c r="EC86" i="6" l="1"/>
  <c r="ED79" i="6"/>
  <c r="EC81" i="6"/>
  <c r="EC88" i="6" s="1"/>
  <c r="ED85" i="6"/>
  <c r="EE78" i="6"/>
  <c r="EB87" i="6"/>
  <c r="EB90" i="6" s="1"/>
  <c r="EB94" i="6" s="1"/>
  <c r="EC80" i="6"/>
  <c r="EB81" i="6"/>
  <c r="EB88" i="6" s="1"/>
  <c r="EC83" i="6"/>
  <c r="EE85" i="6" l="1"/>
  <c r="EF78" i="6"/>
  <c r="ED86" i="6"/>
  <c r="EE79" i="6"/>
  <c r="EB83" i="6"/>
  <c r="EC87" i="6"/>
  <c r="EC90" i="6" s="1"/>
  <c r="EC94" i="6" s="1"/>
  <c r="ED80" i="6"/>
  <c r="ED81" i="6"/>
  <c r="ED88" i="6" s="1"/>
  <c r="EE86" i="6" l="1"/>
  <c r="EF79" i="6"/>
  <c r="EF85" i="6"/>
  <c r="EG78" i="6"/>
  <c r="ED87" i="6"/>
  <c r="ED90" i="6" s="1"/>
  <c r="ED94" i="6" s="1"/>
  <c r="EE80" i="6"/>
  <c r="EE81" i="6" s="1"/>
  <c r="ED83" i="6"/>
  <c r="EE88" i="6" l="1"/>
  <c r="EE83" i="6"/>
  <c r="EG85" i="6"/>
  <c r="EH78" i="6"/>
  <c r="EE87" i="6"/>
  <c r="EE90" i="6" s="1"/>
  <c r="EE94" i="6" s="1"/>
  <c r="EF80" i="6"/>
  <c r="EF86" i="6"/>
  <c r="EG79" i="6"/>
  <c r="EF81" i="6"/>
  <c r="EF88" i="6" s="1"/>
  <c r="EF83" i="6"/>
  <c r="EI78" i="6" l="1"/>
  <c r="EH85" i="6"/>
  <c r="EG86" i="6"/>
  <c r="EH79" i="6"/>
  <c r="EG80" i="6"/>
  <c r="EF87" i="6"/>
  <c r="EF90" i="6" s="1"/>
  <c r="EF94" i="6" s="1"/>
  <c r="EH80" i="6" l="1"/>
  <c r="EG87" i="6"/>
  <c r="EG90" i="6" s="1"/>
  <c r="EG94" i="6" s="1"/>
  <c r="EG81" i="6"/>
  <c r="EG88" i="6" s="1"/>
  <c r="EH86" i="6"/>
  <c r="EI79" i="6"/>
  <c r="EH81" i="6"/>
  <c r="EH88" i="6" s="1"/>
  <c r="EJ78" i="6"/>
  <c r="EI85" i="6"/>
  <c r="EI86" i="6" l="1"/>
  <c r="EJ79" i="6"/>
  <c r="EG83" i="6"/>
  <c r="EI80" i="6"/>
  <c r="EH87" i="6"/>
  <c r="EH90" i="6" s="1"/>
  <c r="EH94" i="6" s="1"/>
  <c r="EH83" i="6"/>
  <c r="EI81" i="6"/>
  <c r="EI88" i="6" s="1"/>
  <c r="EJ85" i="6"/>
  <c r="EK78" i="6"/>
  <c r="EI83" i="6" l="1"/>
  <c r="EI87" i="6"/>
  <c r="EI90" i="6" s="1"/>
  <c r="EI94" i="6" s="1"/>
  <c r="EJ80" i="6"/>
  <c r="EK85" i="6"/>
  <c r="EL78" i="6"/>
  <c r="EJ86" i="6"/>
  <c r="EK79" i="6"/>
  <c r="EL85" i="6" l="1"/>
  <c r="EM78" i="6"/>
  <c r="EJ87" i="6"/>
  <c r="EJ90" i="6" s="1"/>
  <c r="EJ94" i="6" s="1"/>
  <c r="EK80" i="6"/>
  <c r="EJ81" i="6"/>
  <c r="EJ88" i="6" s="1"/>
  <c r="EK86" i="6"/>
  <c r="EL79" i="6"/>
  <c r="EK87" i="6" l="1"/>
  <c r="EK90" i="6" s="1"/>
  <c r="EK94" i="6" s="1"/>
  <c r="EL80" i="6"/>
  <c r="EK81" i="6"/>
  <c r="EK88" i="6" s="1"/>
  <c r="EL86" i="6"/>
  <c r="EM79" i="6"/>
  <c r="EJ83" i="6"/>
  <c r="EM85" i="6"/>
  <c r="EN78" i="6"/>
  <c r="EM86" i="6" l="1"/>
  <c r="EN79" i="6"/>
  <c r="EM81" i="6"/>
  <c r="EM88" i="6" s="1"/>
  <c r="EK83" i="6"/>
  <c r="EN85" i="6"/>
  <c r="EO78" i="6"/>
  <c r="EL87" i="6"/>
  <c r="EM80" i="6"/>
  <c r="EL81" i="6"/>
  <c r="EO85" i="6" l="1"/>
  <c r="EP78" i="6"/>
  <c r="EM87" i="6"/>
  <c r="EM90" i="6" s="1"/>
  <c r="EM94" i="6" s="1"/>
  <c r="EN80" i="6"/>
  <c r="EN86" i="6"/>
  <c r="EO79" i="6"/>
  <c r="EL88" i="6"/>
  <c r="EL83" i="6"/>
  <c r="EM83" i="6"/>
  <c r="EL90" i="6"/>
  <c r="EL94" i="6" s="1"/>
  <c r="EO80" i="6" l="1"/>
  <c r="EN87" i="6"/>
  <c r="EN90" i="6" s="1"/>
  <c r="EN94" i="6" s="1"/>
  <c r="EN81" i="6"/>
  <c r="EN88" i="6" s="1"/>
  <c r="EQ78" i="6"/>
  <c r="EP85" i="6"/>
  <c r="EO86" i="6"/>
  <c r="EP79" i="6"/>
  <c r="EP86" i="6" l="1"/>
  <c r="EQ79" i="6"/>
  <c r="EP80" i="6"/>
  <c r="EO87" i="6"/>
  <c r="EO81" i="6"/>
  <c r="EO88" i="6" s="1"/>
  <c r="EO83" i="6"/>
  <c r="EQ85" i="6"/>
  <c r="ER78" i="6"/>
  <c r="EN83" i="6"/>
  <c r="ER85" i="6" l="1"/>
  <c r="ES78" i="6"/>
  <c r="EQ86" i="6"/>
  <c r="ER79" i="6"/>
  <c r="EO90" i="6"/>
  <c r="EO94" i="6" s="1"/>
  <c r="EQ80" i="6"/>
  <c r="EP87" i="6"/>
  <c r="EP81" i="6"/>
  <c r="EP82" i="6"/>
  <c r="EP89" i="6" s="1"/>
  <c r="EQ87" i="6" l="1"/>
  <c r="ER80" i="6"/>
  <c r="EQ82" i="6"/>
  <c r="EQ89" i="6" s="1"/>
  <c r="ER86" i="6"/>
  <c r="ES79" i="6"/>
  <c r="EP88" i="6"/>
  <c r="EP90" i="6" s="1"/>
  <c r="EP94" i="6" s="1"/>
  <c r="EQ81" i="6"/>
  <c r="ES85" i="6"/>
  <c r="ET78" i="6"/>
  <c r="EP83" i="6"/>
  <c r="ET85" i="6" l="1"/>
  <c r="EU78" i="6"/>
  <c r="ES86" i="6"/>
  <c r="ET79" i="6"/>
  <c r="EQ83" i="6"/>
  <c r="ER87" i="6"/>
  <c r="ES80" i="6"/>
  <c r="ER81" i="6"/>
  <c r="EQ88" i="6"/>
  <c r="EQ90" i="6" s="1"/>
  <c r="EQ94" i="6" s="1"/>
  <c r="ES81" i="6" l="1"/>
  <c r="ER88" i="6"/>
  <c r="ER82" i="6"/>
  <c r="ER89" i="6" s="1"/>
  <c r="ER90" i="6" s="1"/>
  <c r="ER94" i="6" s="1"/>
  <c r="ET86" i="6"/>
  <c r="EU79" i="6"/>
  <c r="ES87" i="6"/>
  <c r="ET80" i="6"/>
  <c r="ES82" i="6"/>
  <c r="ES89" i="6" s="1"/>
  <c r="EU85" i="6"/>
  <c r="EV78" i="6"/>
  <c r="EU86" i="6" l="1"/>
  <c r="EV79" i="6"/>
  <c r="ET81" i="6"/>
  <c r="ES88" i="6"/>
  <c r="ES90" i="6" s="1"/>
  <c r="ES94" i="6" s="1"/>
  <c r="ES83" i="6"/>
  <c r="EV85" i="6"/>
  <c r="EW78" i="6"/>
  <c r="ET87" i="6"/>
  <c r="EU80" i="6"/>
  <c r="ER83" i="6"/>
  <c r="ET82" i="6"/>
  <c r="ET89" i="6" s="1"/>
  <c r="EU81" i="6" l="1"/>
  <c r="ET88" i="6"/>
  <c r="ET90" i="6" s="1"/>
  <c r="ET94" i="6" s="1"/>
  <c r="ET83" i="6"/>
  <c r="EU87" i="6"/>
  <c r="EV80" i="6"/>
  <c r="EV86" i="6"/>
  <c r="EW79" i="6"/>
  <c r="EW85" i="6"/>
  <c r="EX78" i="6"/>
  <c r="EW80" i="6" l="1"/>
  <c r="EV87" i="6"/>
  <c r="EV82" i="6"/>
  <c r="EV89" i="6" s="1"/>
  <c r="EY78" i="6"/>
  <c r="EX85" i="6"/>
  <c r="EW86" i="6"/>
  <c r="EX79" i="6"/>
  <c r="EV81" i="6"/>
  <c r="EU88" i="6"/>
  <c r="EU83" i="6"/>
  <c r="EV83" i="6"/>
  <c r="EU90" i="6"/>
  <c r="EU94" i="6" s="1"/>
  <c r="EU82" i="6"/>
  <c r="EU89" i="6" s="1"/>
  <c r="EV90" i="6" l="1"/>
  <c r="EV94" i="6" s="1"/>
  <c r="EX86" i="6"/>
  <c r="EY79" i="6"/>
  <c r="EY85" i="6"/>
  <c r="EZ78" i="6"/>
  <c r="EV88" i="6"/>
  <c r="EW81" i="6"/>
  <c r="EX80" i="6"/>
  <c r="EW87" i="6"/>
  <c r="EW82" i="6"/>
  <c r="EW89" i="6" s="1"/>
  <c r="EY86" i="6" l="1"/>
  <c r="EZ79" i="6"/>
  <c r="EZ85" i="6"/>
  <c r="FA78" i="6"/>
  <c r="EW83" i="6"/>
  <c r="EY80" i="6"/>
  <c r="EX87" i="6"/>
  <c r="EW88" i="6"/>
  <c r="EW90" i="6" s="1"/>
  <c r="EW94" i="6" s="1"/>
  <c r="EX81" i="6"/>
  <c r="FA85" i="6" l="1"/>
  <c r="FB78" i="6"/>
  <c r="EX88" i="6"/>
  <c r="EX90" i="6" s="1"/>
  <c r="EX94" i="6" s="1"/>
  <c r="EY81" i="6"/>
  <c r="EY82" i="6" s="1"/>
  <c r="EX82" i="6"/>
  <c r="EX89" i="6" s="1"/>
  <c r="EZ86" i="6"/>
  <c r="FA79" i="6"/>
  <c r="EY87" i="6"/>
  <c r="EZ80" i="6"/>
  <c r="EY89" i="6" l="1"/>
  <c r="EY83" i="6"/>
  <c r="EZ81" i="6"/>
  <c r="EY88" i="6"/>
  <c r="EY90" i="6" s="1"/>
  <c r="EY94" i="6" s="1"/>
  <c r="EZ87" i="6"/>
  <c r="FA80" i="6"/>
  <c r="FB85" i="6"/>
  <c r="FC78" i="6"/>
  <c r="FA86" i="6"/>
  <c r="FB79" i="6"/>
  <c r="EX83" i="6"/>
  <c r="FA87" i="6" l="1"/>
  <c r="FB80" i="6"/>
  <c r="FB86" i="6"/>
  <c r="FC79" i="6"/>
  <c r="FC85" i="6"/>
  <c r="FD78" i="6"/>
  <c r="FA81" i="6"/>
  <c r="EZ88" i="6"/>
  <c r="EZ82" i="6"/>
  <c r="FD79" i="6" l="1"/>
  <c r="FC86" i="6"/>
  <c r="FB81" i="6"/>
  <c r="FA88" i="6"/>
  <c r="FA90" i="6" s="1"/>
  <c r="FA94" i="6" s="1"/>
  <c r="FA83" i="6"/>
  <c r="FA82" i="6"/>
  <c r="FA89" i="6" s="1"/>
  <c r="FD85" i="6"/>
  <c r="FE78" i="6"/>
  <c r="FB87" i="6"/>
  <c r="FC80" i="6"/>
  <c r="EZ89" i="6"/>
  <c r="EZ90" i="6" s="1"/>
  <c r="EZ94" i="6" s="1"/>
  <c r="EZ83" i="6"/>
  <c r="FE85" i="6" l="1"/>
  <c r="FF78" i="6"/>
  <c r="FD86" i="6"/>
  <c r="FE79" i="6"/>
  <c r="FC87" i="6"/>
  <c r="FD80" i="6"/>
  <c r="FC81" i="6"/>
  <c r="FB88" i="6"/>
  <c r="FB82" i="6"/>
  <c r="FB89" i="6" s="1"/>
  <c r="FB90" i="6" s="1"/>
  <c r="FB94" i="6" s="1"/>
  <c r="FG78" i="6" l="1"/>
  <c r="FF85" i="6"/>
  <c r="FD81" i="6"/>
  <c r="FC88" i="6"/>
  <c r="FC83" i="6"/>
  <c r="FB83" i="6"/>
  <c r="FC82" i="6"/>
  <c r="FC89" i="6" s="1"/>
  <c r="FC90" i="6" s="1"/>
  <c r="FC94" i="6" s="1"/>
  <c r="FE80" i="6"/>
  <c r="FD87" i="6"/>
  <c r="FD82" i="6"/>
  <c r="FD89" i="6" s="1"/>
  <c r="FE86" i="6"/>
  <c r="FF79" i="6"/>
  <c r="FD88" i="6" l="1"/>
  <c r="FD90" i="6" s="1"/>
  <c r="FD94" i="6" s="1"/>
  <c r="FE81" i="6"/>
  <c r="FF80" i="6"/>
  <c r="FE87" i="6"/>
  <c r="FE82" i="6"/>
  <c r="FE89" i="6" s="1"/>
  <c r="FD83" i="6"/>
  <c r="FH78" i="6"/>
  <c r="FG85" i="6"/>
  <c r="FF86" i="6"/>
  <c r="FG79" i="6"/>
  <c r="FH85" i="6" l="1"/>
  <c r="FI78" i="6"/>
  <c r="FE83" i="6"/>
  <c r="FG80" i="6"/>
  <c r="FF87" i="6"/>
  <c r="FE88" i="6"/>
  <c r="FE90" i="6" s="1"/>
  <c r="FE94" i="6" s="1"/>
  <c r="FF81" i="6"/>
  <c r="FG86" i="6"/>
  <c r="FH79" i="6"/>
  <c r="FH86" i="6" l="1"/>
  <c r="FI79" i="6"/>
  <c r="FF88" i="6"/>
  <c r="FG81" i="6"/>
  <c r="FI85" i="6"/>
  <c r="FJ78" i="6"/>
  <c r="FF82" i="6"/>
  <c r="FG87" i="6"/>
  <c r="FH80" i="6"/>
  <c r="FF89" i="6" l="1"/>
  <c r="FF90" i="6" s="1"/>
  <c r="FF94" i="6" s="1"/>
  <c r="FF83" i="6"/>
  <c r="FI86" i="6"/>
  <c r="FJ79" i="6"/>
  <c r="FJ86" i="6" s="1"/>
  <c r="FJ85" i="6"/>
  <c r="FH87" i="6"/>
  <c r="FI80" i="6"/>
  <c r="FH81" i="6"/>
  <c r="FG88" i="6"/>
  <c r="FG82" i="6"/>
  <c r="FI81" i="6" l="1"/>
  <c r="FH88" i="6"/>
  <c r="FI87" i="6"/>
  <c r="FJ80" i="6"/>
  <c r="FI82" i="6"/>
  <c r="FI89" i="6" s="1"/>
  <c r="FG89" i="6"/>
  <c r="FG90" i="6" s="1"/>
  <c r="FG94" i="6" s="1"/>
  <c r="FG83" i="6"/>
  <c r="FH82" i="6"/>
  <c r="FH89" i="6" s="1"/>
  <c r="FH90" i="6" s="1"/>
  <c r="FH94" i="6" s="1"/>
  <c r="FI83" i="6" l="1"/>
  <c r="FJ87" i="6"/>
  <c r="FH83" i="6"/>
  <c r="FJ81" i="6"/>
  <c r="FJ88" i="6" s="1"/>
  <c r="FI88" i="6"/>
  <c r="FI90" i="6" s="1"/>
  <c r="FI94" i="6" s="1"/>
  <c r="FJ82" i="6" l="1"/>
  <c r="FJ89" i="6" s="1"/>
  <c r="FJ90" i="6" s="1"/>
  <c r="FJ94" i="6" s="1"/>
  <c r="FJ83" i="6" l="1"/>
</calcChain>
</file>

<file path=xl/sharedStrings.xml><?xml version="1.0" encoding="utf-8"?>
<sst xmlns="http://schemas.openxmlformats.org/spreadsheetml/2006/main" count="173" uniqueCount="107">
  <si>
    <t>見積書</t>
    <rPh sb="0" eb="3">
      <t>ミツモリショ</t>
    </rPh>
    <phoneticPr fontId="1"/>
  </si>
  <si>
    <t>千</t>
    <rPh sb="0" eb="1">
      <t>セン</t>
    </rPh>
    <phoneticPr fontId="1"/>
  </si>
  <si>
    <t>百</t>
    <rPh sb="0" eb="1">
      <t>ヒャク</t>
    </rPh>
    <phoneticPr fontId="1"/>
  </si>
  <si>
    <t>十</t>
    <rPh sb="0" eb="1">
      <t>ジュウ</t>
    </rPh>
    <phoneticPr fontId="1"/>
  </si>
  <si>
    <t>万</t>
    <rPh sb="0" eb="1">
      <t>マン</t>
    </rPh>
    <phoneticPr fontId="1"/>
  </si>
  <si>
    <t>円</t>
    <rPh sb="0" eb="1">
      <t>エン</t>
    </rPh>
    <phoneticPr fontId="1"/>
  </si>
  <si>
    <t>億</t>
    <rPh sb="0" eb="1">
      <t>オク</t>
    </rPh>
    <phoneticPr fontId="1"/>
  </si>
  <si>
    <t>年度</t>
    <rPh sb="0" eb="2">
      <t>ネンド</t>
    </rPh>
    <phoneticPr fontId="1"/>
  </si>
  <si>
    <t>喫食率</t>
    <rPh sb="0" eb="2">
      <t>キッショク</t>
    </rPh>
    <rPh sb="2" eb="3">
      <t>リツ</t>
    </rPh>
    <phoneticPr fontId="1"/>
  </si>
  <si>
    <t>合計</t>
    <rPh sb="0" eb="2">
      <t>ゴウケイ</t>
    </rPh>
    <phoneticPr fontId="1"/>
  </si>
  <si>
    <t>（税込）</t>
    <rPh sb="1" eb="3">
      <t>ゼイコ</t>
    </rPh>
    <phoneticPr fontId="1"/>
  </si>
  <si>
    <t>（税抜）</t>
    <rPh sb="1" eb="3">
      <t>ゼイヌキ</t>
    </rPh>
    <phoneticPr fontId="1"/>
  </si>
  <si>
    <t>１日あたり
固定費(税抜)</t>
    <rPh sb="1" eb="2">
      <t>ニチ</t>
    </rPh>
    <rPh sb="6" eb="9">
      <t>コテイヒ</t>
    </rPh>
    <phoneticPr fontId="1"/>
  </si>
  <si>
    <t>１食単価(税抜)</t>
    <rPh sb="1" eb="2">
      <t>ショク</t>
    </rPh>
    <rPh sb="2" eb="4">
      <t>タンカ</t>
    </rPh>
    <phoneticPr fontId="1"/>
  </si>
  <si>
    <t>0%以上30％未満</t>
    <rPh sb="2" eb="4">
      <t>イジョウ</t>
    </rPh>
    <rPh sb="7" eb="9">
      <t>ミマン</t>
    </rPh>
    <phoneticPr fontId="1"/>
  </si>
  <si>
    <t>30％以上50％未満</t>
    <rPh sb="3" eb="5">
      <t>イジョウ</t>
    </rPh>
    <rPh sb="8" eb="10">
      <t>ミマン</t>
    </rPh>
    <phoneticPr fontId="1"/>
  </si>
  <si>
    <t>50％以上65％未満</t>
    <rPh sb="3" eb="5">
      <t>イジョウ</t>
    </rPh>
    <rPh sb="8" eb="10">
      <t>ミマン</t>
    </rPh>
    <phoneticPr fontId="1"/>
  </si>
  <si>
    <t>65％以上80％未満</t>
    <rPh sb="3" eb="5">
      <t>イジョウ</t>
    </rPh>
    <rPh sb="8" eb="10">
      <t>ミマン</t>
    </rPh>
    <phoneticPr fontId="1"/>
  </si>
  <si>
    <t>令和6年度</t>
    <rPh sb="0" eb="2">
      <t>レイワ</t>
    </rPh>
    <rPh sb="3" eb="5">
      <t>ネンド</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</si>
  <si>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</si>
  <si>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</si>
  <si>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</si>
  <si>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</si>
  <si>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</si>
  <si>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d</t>
    <phoneticPr fontId="1"/>
  </si>
  <si>
    <t>e</t>
    <phoneticPr fontId="1"/>
  </si>
  <si>
    <t>金額（税抜）※</t>
    <rPh sb="0" eb="2">
      <t>キンガク</t>
    </rPh>
    <rPh sb="3" eb="5">
      <t>ゼイヌキ</t>
    </rPh>
    <phoneticPr fontId="1"/>
  </si>
  <si>
    <t>（様式９）</t>
    <rPh sb="1" eb="3">
      <t>ヨウシキ</t>
    </rPh>
    <phoneticPr fontId="1"/>
  </si>
  <si>
    <t>(1)喫食率70％の場合</t>
    <rPh sb="3" eb="5">
      <t>キッショク</t>
    </rPh>
    <rPh sb="5" eb="6">
      <t>リツ</t>
    </rPh>
    <rPh sb="10" eb="12">
      <t>バアイ</t>
    </rPh>
    <phoneticPr fontId="1"/>
  </si>
  <si>
    <t>(2)喫食率100％の場合</t>
    <rPh sb="3" eb="5">
      <t>キッショク</t>
    </rPh>
    <rPh sb="5" eb="6">
      <t>リツ</t>
    </rPh>
    <rPh sb="11" eb="13">
      <t>バアイ</t>
    </rPh>
    <phoneticPr fontId="1"/>
  </si>
  <si>
    <t>65％以上80％未満</t>
    <phoneticPr fontId="1"/>
  </si>
  <si>
    <t>年間食数</t>
    <rPh sb="0" eb="2">
      <t>ネンカン</t>
    </rPh>
    <rPh sb="2" eb="4">
      <t>ショクスウ</t>
    </rPh>
    <phoneticPr fontId="1"/>
  </si>
  <si>
    <t>茅ヶ崎市立中学校給食調理等業務</t>
    <rPh sb="0" eb="15">
      <t>チガサキシリツチュウガッコウキュウショクチョウリトウギョウム</t>
    </rPh>
    <phoneticPr fontId="1"/>
  </si>
  <si>
    <t>１　見積金額</t>
    <rPh sb="2" eb="4">
      <t>ミツモリ</t>
    </rPh>
    <rPh sb="4" eb="6">
      <t>キンガク</t>
    </rPh>
    <phoneticPr fontId="1"/>
  </si>
  <si>
    <t>２　内訳</t>
    <rPh sb="2" eb="4">
      <t>ウチワケ</t>
    </rPh>
    <phoneticPr fontId="1"/>
  </si>
  <si>
    <t>３　積算内訳</t>
    <rPh sb="2" eb="4">
      <t>セキサン</t>
    </rPh>
    <rPh sb="4" eb="6">
      <t>ウチワケ</t>
    </rPh>
    <phoneticPr fontId="1"/>
  </si>
  <si>
    <t>65％以上</t>
    <rPh sb="3" eb="5">
      <t>イジョウ</t>
    </rPh>
    <phoneticPr fontId="1"/>
  </si>
  <si>
    <t>80％以上</t>
    <rPh sb="3" eb="5">
      <t>イジョウ</t>
    </rPh>
    <phoneticPr fontId="1"/>
  </si>
  <si>
    <t>80％以上</t>
    <phoneticPr fontId="1"/>
  </si>
  <si>
    <t>※喫食率70％の場合の合計金額を記載してください</t>
    <rPh sb="1" eb="3">
      <t>キッショク</t>
    </rPh>
    <rPh sb="3" eb="4">
      <t>リツ</t>
    </rPh>
    <rPh sb="8" eb="10">
      <t>バアイ</t>
    </rPh>
    <rPh sb="11" eb="13">
      <t>ゴウケイ</t>
    </rPh>
    <rPh sb="13" eb="15">
      <t>キンガク</t>
    </rPh>
    <rPh sb="16" eb="18">
      <t>キサイ</t>
    </rPh>
    <phoneticPr fontId="1"/>
  </si>
  <si>
    <t>（様式９　参考資料）</t>
    <rPh sb="1" eb="3">
      <t>ヨウシキ</t>
    </rPh>
    <rPh sb="5" eb="7">
      <t>サンコウ</t>
    </rPh>
    <rPh sb="7" eb="9">
      <t>シリョウ</t>
    </rPh>
    <phoneticPr fontId="1"/>
  </si>
  <si>
    <t>積算内訳の算出例（７０％の場合）</t>
    <rPh sb="0" eb="2">
      <t>セキサン</t>
    </rPh>
    <rPh sb="2" eb="4">
      <t>ウチワケ</t>
    </rPh>
    <rPh sb="5" eb="7">
      <t>サンシュツ</t>
    </rPh>
    <rPh sb="7" eb="8">
      <t>レイ</t>
    </rPh>
    <rPh sb="13" eb="15">
      <t>バアイ</t>
    </rPh>
    <phoneticPr fontId="1"/>
  </si>
  <si>
    <t>（令和7年度）</t>
    <rPh sb="1" eb="3">
      <t>レイワ</t>
    </rPh>
    <rPh sb="4" eb="6">
      <t>ネンド</t>
    </rPh>
    <phoneticPr fontId="1"/>
  </si>
  <si>
    <t>日数：190日</t>
    <rPh sb="0" eb="2">
      <t>ニッスウ</t>
    </rPh>
    <rPh sb="6" eb="7">
      <t>ニチ</t>
    </rPh>
    <phoneticPr fontId="1"/>
  </si>
  <si>
    <t>対象者：6,500人</t>
    <rPh sb="0" eb="3">
      <t>タイショウシャ</t>
    </rPh>
    <rPh sb="9" eb="10">
      <t>ニン</t>
    </rPh>
    <phoneticPr fontId="1"/>
  </si>
  <si>
    <t>固定費</t>
    <rPh sb="0" eb="3">
      <t>コテイヒ</t>
    </rPh>
    <phoneticPr fontId="1"/>
  </si>
  <si>
    <t>370,499食</t>
    <rPh sb="7" eb="8">
      <t>ショク</t>
    </rPh>
    <phoneticPr fontId="1"/>
  </si>
  <si>
    <t>247,000食</t>
    <rPh sb="7" eb="8">
      <t>ショク</t>
    </rPh>
    <phoneticPr fontId="1"/>
  </si>
  <si>
    <t>185,250食</t>
    <rPh sb="7" eb="8">
      <t>ショク</t>
    </rPh>
    <phoneticPr fontId="1"/>
  </si>
  <si>
    <t>61,751食</t>
    <rPh sb="6" eb="7">
      <t>ショク</t>
    </rPh>
    <phoneticPr fontId="1"/>
  </si>
  <si>
    <t>×</t>
    <phoneticPr fontId="1"/>
  </si>
  <si>
    <t>200円</t>
    <rPh sb="3" eb="4">
      <t>エン</t>
    </rPh>
    <phoneticPr fontId="1"/>
  </si>
  <si>
    <t>100円</t>
    <rPh sb="3" eb="4">
      <t>エン</t>
    </rPh>
    <phoneticPr fontId="1"/>
  </si>
  <si>
    <t>＝</t>
    <phoneticPr fontId="1"/>
  </si>
  <si>
    <t>18,525,000円</t>
    <rPh sb="10" eb="11">
      <t>エン</t>
    </rPh>
    <phoneticPr fontId="1"/>
  </si>
  <si>
    <t>190日</t>
    <rPh sb="3" eb="4">
      <t>ニチ</t>
    </rPh>
    <phoneticPr fontId="1"/>
  </si>
  <si>
    <t>１食単価</t>
    <rPh sb="1" eb="2">
      <t>ショク</t>
    </rPh>
    <rPh sb="2" eb="4">
      <t>タンカ</t>
    </rPh>
    <phoneticPr fontId="1"/>
  </si>
  <si>
    <t>100,000円</t>
    <rPh sb="7" eb="8">
      <t>エン</t>
    </rPh>
    <phoneticPr fontId="1"/>
  </si>
  <si>
    <t>19,000,000円</t>
    <rPh sb="10" eb="11">
      <t>エン</t>
    </rPh>
    <phoneticPr fontId="1"/>
  </si>
  <si>
    <t>150円</t>
    <rPh sb="3" eb="4">
      <t>エン</t>
    </rPh>
    <phoneticPr fontId="1"/>
  </si>
  <si>
    <t>50円</t>
    <rPh sb="2" eb="3">
      <t>エン</t>
    </rPh>
    <phoneticPr fontId="1"/>
  </si>
  <si>
    <t>74,099,800円</t>
    <rPh sb="10" eb="11">
      <t>エン</t>
    </rPh>
    <phoneticPr fontId="1"/>
  </si>
  <si>
    <t>37,050,000円</t>
    <rPh sb="10" eb="11">
      <t>エン</t>
    </rPh>
    <phoneticPr fontId="1"/>
  </si>
  <si>
    <t>3,087,550円</t>
    <rPh sb="9" eb="10">
      <t>エン</t>
    </rPh>
    <phoneticPr fontId="1"/>
  </si>
  <si>
    <t>151,762,350円</t>
    <rPh sb="11" eb="12">
      <t>エン</t>
    </rPh>
    <phoneticPr fontId="1"/>
  </si>
  <si>
    <t>食数</t>
    <rPh sb="0" eb="2">
      <t>ショクスウ</t>
    </rPh>
    <phoneticPr fontId="1"/>
  </si>
  <si>
    <t>Ｄ区分</t>
    <rPh sb="1" eb="3">
      <t>クブン</t>
    </rPh>
    <phoneticPr fontId="1"/>
  </si>
  <si>
    <t>Ｅ区分</t>
    <rPh sb="1" eb="3">
      <t>クブン</t>
    </rPh>
    <phoneticPr fontId="1"/>
  </si>
  <si>
    <t>Ｆ区分</t>
    <rPh sb="1" eb="3">
      <t>クブン</t>
    </rPh>
    <phoneticPr fontId="1"/>
  </si>
  <si>
    <t>Ｇ区分</t>
    <rPh sb="1" eb="3">
      <t>クブン</t>
    </rPh>
    <phoneticPr fontId="1"/>
  </si>
  <si>
    <t>Ｈ区分</t>
    <rPh sb="1" eb="3">
      <t>クブン</t>
    </rPh>
    <phoneticPr fontId="1"/>
  </si>
  <si>
    <t>検算</t>
    <rPh sb="0" eb="2">
      <t>ケンザン</t>
    </rPh>
    <phoneticPr fontId="1"/>
  </si>
  <si>
    <t>6,500人×190日</t>
    <rPh sb="5" eb="6">
      <t>ニン</t>
    </rPh>
    <rPh sb="10" eb="11">
      <t>ニチ</t>
    </rPh>
    <phoneticPr fontId="1"/>
  </si>
  <si>
    <t>Ｄ区分の積上げ</t>
    <rPh sb="1" eb="3">
      <t>クブン</t>
    </rPh>
    <rPh sb="4" eb="6">
      <t>ツミア</t>
    </rPh>
    <phoneticPr fontId="1"/>
  </si>
  <si>
    <t>E区分の積上げ</t>
    <rPh sb="1" eb="3">
      <t>クブン</t>
    </rPh>
    <rPh sb="4" eb="6">
      <t>ツミア</t>
    </rPh>
    <phoneticPr fontId="1"/>
  </si>
  <si>
    <t>F区分の積上げ</t>
    <rPh sb="1" eb="3">
      <t>クブン</t>
    </rPh>
    <rPh sb="4" eb="6">
      <t>ツミア</t>
    </rPh>
    <phoneticPr fontId="1"/>
  </si>
  <si>
    <t>G区分の積上げ</t>
    <rPh sb="1" eb="3">
      <t>クブン</t>
    </rPh>
    <rPh sb="4" eb="6">
      <t>ツミア</t>
    </rPh>
    <phoneticPr fontId="1"/>
  </si>
  <si>
    <t>H区分の積上げ</t>
    <rPh sb="1" eb="3">
      <t>クブン</t>
    </rPh>
    <rPh sb="4" eb="6">
      <t>ツミア</t>
    </rPh>
    <phoneticPr fontId="1"/>
  </si>
  <si>
    <t>１食単価の積上げ</t>
    <rPh sb="1" eb="2">
      <t>ショク</t>
    </rPh>
    <rPh sb="2" eb="4">
      <t>タンカ</t>
    </rPh>
    <rPh sb="5" eb="7">
      <t>ツミア</t>
    </rPh>
    <phoneticPr fontId="1"/>
  </si>
  <si>
    <t>Ａ</t>
    <phoneticPr fontId="1"/>
  </si>
  <si>
    <t>Ｂ</t>
    <phoneticPr fontId="1"/>
  </si>
  <si>
    <t>Ｃ</t>
    <phoneticPr fontId="1"/>
  </si>
  <si>
    <t>Ｄ</t>
    <phoneticPr fontId="1"/>
  </si>
  <si>
    <t>Ｅ</t>
    <phoneticPr fontId="1"/>
  </si>
  <si>
    <t>Ｆ</t>
    <phoneticPr fontId="1"/>
  </si>
  <si>
    <t>日数
Ｇ</t>
    <rPh sb="0" eb="2">
      <t>ニッスウ</t>
    </rPh>
    <phoneticPr fontId="1"/>
  </si>
  <si>
    <t>対象者
Ｈ</t>
    <rPh sb="0" eb="3">
      <t>タイショウシャ</t>
    </rPh>
    <phoneticPr fontId="1"/>
  </si>
  <si>
    <t>(Ｇ×Ｈ×30％)-1</t>
    <phoneticPr fontId="1"/>
  </si>
  <si>
    <t>Ｇ×Ｈ×70％</t>
    <phoneticPr fontId="1"/>
  </si>
  <si>
    <t>a</t>
    <phoneticPr fontId="1"/>
  </si>
  <si>
    <t>b</t>
    <phoneticPr fontId="1"/>
  </si>
  <si>
    <t>c</t>
    <phoneticPr fontId="1"/>
  </si>
  <si>
    <t>(Ｇ×Ｈ×50％)-a-1</t>
    <phoneticPr fontId="1"/>
  </si>
  <si>
    <t>(Ｇ×Ｈ×65％)-a-b-1</t>
    <phoneticPr fontId="1"/>
  </si>
  <si>
    <t>(Ｇ×Ｈ×70％)-a-b-c</t>
    <phoneticPr fontId="1"/>
  </si>
  <si>
    <t>※年度ごとの金額は、(A×a)＋(B×b)＋(C×c)＋(D×d)＋(F×G)により算出</t>
    <rPh sb="1" eb="3">
      <t>ネンド</t>
    </rPh>
    <rPh sb="6" eb="8">
      <t>キンガク</t>
    </rPh>
    <rPh sb="42" eb="44">
      <t>サンシュツ</t>
    </rPh>
    <phoneticPr fontId="1"/>
  </si>
  <si>
    <t>(Ｇ×Ｈ×30％)-1</t>
    <phoneticPr fontId="1"/>
  </si>
  <si>
    <t>(Ｇ×Ｈ)-a-b-c-d</t>
    <phoneticPr fontId="1"/>
  </si>
  <si>
    <t>a</t>
    <phoneticPr fontId="1"/>
  </si>
  <si>
    <t>b</t>
    <phoneticPr fontId="1"/>
  </si>
  <si>
    <t>Ｇ×Ｈ</t>
    <phoneticPr fontId="1"/>
  </si>
  <si>
    <t>※年度ごとの金額は、(A×a)＋(B×b)＋(C×c)＋(D×d)＋(E×e)＋(F×G)により算出</t>
    <rPh sb="1" eb="3">
      <t>ネンド</t>
    </rPh>
    <rPh sb="6" eb="8">
      <t>キンガク</t>
    </rPh>
    <rPh sb="48" eb="50">
      <t>サンシュツ</t>
    </rPh>
    <phoneticPr fontId="1"/>
  </si>
  <si>
    <t>１食単価の考え方</t>
    <rPh sb="1" eb="2">
      <t>ショク</t>
    </rPh>
    <rPh sb="2" eb="4">
      <t>タンカ</t>
    </rPh>
    <rPh sb="5" eb="6">
      <t>カンガ</t>
    </rPh>
    <rPh sb="7" eb="8">
      <t>カタ</t>
    </rPh>
    <phoneticPr fontId="1"/>
  </si>
  <si>
    <t>※１食単価及び１日あたり固定費は仮の数値です</t>
    <rPh sb="2" eb="3">
      <t>ショク</t>
    </rPh>
    <rPh sb="3" eb="5">
      <t>タンカ</t>
    </rPh>
    <rPh sb="5" eb="6">
      <t>オヨ</t>
    </rPh>
    <rPh sb="8" eb="9">
      <t>ニチ</t>
    </rPh>
    <rPh sb="12" eb="15">
      <t>コテイヒ</t>
    </rPh>
    <rPh sb="16" eb="17">
      <t>カリ</t>
    </rPh>
    <rPh sb="18" eb="20">
      <t>スウチ</t>
    </rPh>
    <phoneticPr fontId="1"/>
  </si>
  <si>
    <t>食数の考え方</t>
    <rPh sb="0" eb="2">
      <t>ショクスウ</t>
    </rPh>
    <rPh sb="3" eb="4">
      <t>カンガ</t>
    </rPh>
    <rPh sb="5" eb="6">
      <t>カタ</t>
    </rPh>
    <phoneticPr fontId="1"/>
  </si>
  <si>
    <t>(Ｇ×Ｈ×50％)-a-1</t>
    <phoneticPr fontId="1"/>
  </si>
  <si>
    <t>(Ｇ×Ｈ×80％)-a-b-c1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</si>
</sst>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General\ &quot;日&quot;"/>
    <numFmt numFmtId="177" formatCode="#,##0&quot;人&quot;"/>
    <numFmt numFmtId="178" formatCode="#,##0&quot;円&quot;"/>
    <numFmt numFmtId="179" formatCode="#,##0&quot;食&quot;"/>
    <numFmt numFmtId="180" formatCode="&quot;¥&quot;#,##0_);[Red]\(&quot;¥&quot;#,##0\)"/>
    <numFmt numFmtId="181" formatCode="&quot;¥&quot;#,##0.00_);[Red]\(&quot;¥&quot;#,##0.00\)"/>
  </numFmts>
  <fonts count="17"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u/>
      <sz val="11"/>
      <color theme="1"/>
      <name val="游ゴシック"/>
      <family val="2"/>
      <charset val="128"/>
      <scheme val="minor"/>
    </font>
    <font>
      <sz val="9"/>
      <color theme="1"/>
      <name val="游ゴシック"/>
      <family val="2"/>
      <charset val="128"/>
      <scheme val="minor"/>
    </font>
    <font>
      <u/>
      <sz val="11"/>
      <color theme="1"/>
      <name val="游ゴシック"/>
      <family val="3"/>
      <charset val="128"/>
      <scheme val="minor"/>
    </font>
    <font>
      <sz val="16"/>
      <color theme="1"/>
      <name val="游ゴシック"/>
      <family val="2"/>
      <charset val="128"/>
      <scheme val="minor"/>
    </font>
    <font>
      <sz val="14"/>
      <color theme="1"/>
      <name val="游ゴシック"/>
      <family val="2"/>
      <charset val="128"/>
      <scheme val="minor"/>
    </font>
    <font>
      <sz val="16"/>
      <color theme="1"/>
      <name val="游ゴシック"/>
      <family val="3"/>
      <charset val="128"/>
      <scheme val="minor"/>
    </font>
    <font>
      <sz val="8"/>
      <color theme="1"/>
      <name val="游ゴシック"/>
      <family val="3"/>
      <charset val="128"/>
      <scheme val="minor"/>
    </font>
    <font>
      <sz val="8"/>
      <color theme="1"/>
      <name val="游ゴシック"/>
      <family val="2"/>
      <charset val="128"/>
      <scheme val="minor"/>
    </font>
    <font>
      <sz val="11"/>
      <color theme="1"/>
      <name val="游ゴシック"/>
      <family val="2"/>
      <charset val="128"/>
      <scheme val="minor"/>
    </font>
    <font>
      <sz val="9"/>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103">
    <xf numFmtId="0" fontId="0" fillId="0" borderId="0" xfId="0">
      <alignment vertical="center"/>
    </xf>
    <xf numFmtId="0" fontId="0" fillId="0" borderId="0" xfId="0" applyAlignment="1">
      <alignment horizontal="right" vertical="center"/>
    </xf>
    <xf numFmtId="178" fontId="4" fillId="0" borderId="0" xfId="0" applyNumberFormat="1" applyFont="1" applyBorder="1" applyAlignment="1">
      <alignment horizontal="center" vertical="center" shrinkToFit="1"/>
    </xf>
    <xf numFmtId="0" fontId="5" fillId="0" borderId="0" xfId="0" applyFont="1">
      <alignment vertical="center"/>
    </xf>
    <xf numFmtId="0" fontId="0" fillId="0" borderId="0" xfId="0" applyBorder="1" applyAlignment="1">
      <alignment horizontal="center" vertical="center"/>
    </xf>
    <xf numFmtId="0" fontId="7" fillId="0" borderId="0" xfId="0" applyFont="1" applyAlignment="1">
      <alignment horizontal="center" vertical="center"/>
    </xf>
    <xf numFmtId="180" fontId="0" fillId="0" borderId="0" xfId="0" applyNumberFormat="1">
      <alignment vertical="center"/>
    </xf>
    <xf numFmtId="0" fontId="8" fillId="0" borderId="0" xfId="0" applyFont="1">
      <alignment vertical="center"/>
    </xf>
    <xf numFmtId="0" fontId="9" fillId="0" borderId="0" xfId="0" applyFont="1" applyAlignment="1">
      <alignment horizontal="center" vertical="center"/>
    </xf>
    <xf numFmtId="178" fontId="0" fillId="0" borderId="0" xfId="0" applyNumberFormat="1" applyBorder="1" applyAlignment="1">
      <alignment horizontal="center" vertical="center" shrinkToFit="1"/>
    </xf>
    <xf numFmtId="0" fontId="0" fillId="0" borderId="0" xfId="0" applyBorder="1" applyAlignment="1">
      <alignment horizontal="left" vertical="center"/>
    </xf>
    <xf numFmtId="178" fontId="0" fillId="0" borderId="0" xfId="0" applyNumberFormat="1">
      <alignment vertical="center"/>
    </xf>
    <xf numFmtId="181" fontId="0" fillId="0" borderId="0" xfId="0" applyNumberFormat="1">
      <alignment vertical="center"/>
    </xf>
    <xf numFmtId="38" fontId="0" fillId="0" borderId="0" xfId="1" applyFont="1">
      <alignment vertical="center"/>
    </xf>
    <xf numFmtId="0" fontId="7" fillId="0" borderId="0" xfId="0" applyFont="1" applyAlignment="1">
      <alignment horizontal="center" vertical="center"/>
    </xf>
    <xf numFmtId="0" fontId="2" fillId="0" borderId="0" xfId="0" applyFont="1">
      <alignment vertical="center"/>
    </xf>
    <xf numFmtId="0" fontId="0" fillId="0" borderId="0" xfId="0" applyFont="1">
      <alignment vertical="center"/>
    </xf>
    <xf numFmtId="38" fontId="16" fillId="0" borderId="0" xfId="1" quotePrefix="1" applyFont="1" applyAlignment="1">
      <alignment vertical="center"/>
    </xf>
    <xf numFmtId="38" fontId="16" fillId="0" borderId="0" xfId="1" applyFont="1" applyAlignment="1">
      <alignment vertical="center"/>
    </xf>
    <xf numFmtId="38" fontId="0" fillId="0" borderId="0" xfId="1" applyFont="1" applyAlignment="1">
      <alignment vertical="center"/>
    </xf>
    <xf numFmtId="178" fontId="0" fillId="0" borderId="0" xfId="0" applyNumberFormat="1" applyFill="1" applyBorder="1" applyAlignment="1">
      <alignment horizontal="center" vertical="center"/>
    </xf>
    <xf numFmtId="178" fontId="0" fillId="0" borderId="0" xfId="0" applyNumberFormat="1" applyFill="1" applyBorder="1" applyAlignment="1">
      <alignment horizontal="center" vertical="center" shrinkToFit="1"/>
    </xf>
    <xf numFmtId="9" fontId="5" fillId="0" borderId="0" xfId="0" applyNumberFormat="1" applyFont="1">
      <alignment vertical="center"/>
    </xf>
    <xf numFmtId="38" fontId="5" fillId="0" borderId="0" xfId="1" applyFont="1">
      <alignment vertical="center"/>
    </xf>
    <xf numFmtId="38" fontId="5" fillId="0" borderId="0" xfId="1" applyFont="1" applyAlignment="1">
      <alignment vertical="center" shrinkToFit="1"/>
    </xf>
    <xf numFmtId="38" fontId="5" fillId="0" borderId="0" xfId="0" applyNumberFormat="1" applyFont="1">
      <alignment vertical="center"/>
    </xf>
    <xf numFmtId="38" fontId="13" fillId="0" borderId="0" xfId="1" applyFont="1">
      <alignment vertical="center"/>
    </xf>
    <xf numFmtId="0" fontId="0" fillId="0" borderId="0" xfId="0" applyBorder="1" applyAlignment="1">
      <alignment horizontal="center" vertical="center" shrinkToFit="1"/>
    </xf>
    <xf numFmtId="0" fontId="0" fillId="0" borderId="0" xfId="0" applyBorder="1" applyAlignment="1">
      <alignment horizontal="center" vertical="center"/>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16" xfId="0" applyBorder="1" applyAlignment="1">
      <alignment horizontal="center" vertical="center" shrinkToFit="1"/>
    </xf>
    <xf numFmtId="179" fontId="10" fillId="0" borderId="1" xfId="0" applyNumberFormat="1" applyFont="1" applyBorder="1" applyAlignment="1">
      <alignment horizontal="right" vertical="center"/>
    </xf>
    <xf numFmtId="179" fontId="10" fillId="0" borderId="6" xfId="0" applyNumberFormat="1" applyFont="1" applyBorder="1" applyAlignment="1">
      <alignment horizontal="right" vertical="center"/>
    </xf>
    <xf numFmtId="179" fontId="10" fillId="0" borderId="10" xfId="0" applyNumberFormat="1" applyFont="1" applyBorder="1" applyAlignment="1">
      <alignment horizontal="right" vertical="center"/>
    </xf>
    <xf numFmtId="179" fontId="10" fillId="0" borderId="7" xfId="0" applyNumberFormat="1" applyFont="1" applyBorder="1" applyAlignment="1">
      <alignment horizontal="right" vertical="center"/>
    </xf>
    <xf numFmtId="0" fontId="0" fillId="0" borderId="8" xfId="0" applyBorder="1" applyAlignment="1">
      <alignment horizontal="center" vertical="center" shrinkToFi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2" xfId="0" applyBorder="1" applyAlignment="1">
      <alignment horizontal="center" vertical="center" shrinkToFit="1"/>
    </xf>
    <xf numFmtId="0" fontId="0" fillId="0" borderId="11" xfId="0" applyBorder="1" applyAlignment="1">
      <alignment horizontal="center" vertical="center" shrinkToFit="1"/>
    </xf>
    <xf numFmtId="0" fontId="0" fillId="0" borderId="3" xfId="0" applyBorder="1" applyAlignment="1">
      <alignment horizontal="center" vertical="center" shrinkToFit="1"/>
    </xf>
    <xf numFmtId="0" fontId="7" fillId="0" borderId="0" xfId="0" applyFont="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6"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0" borderId="2"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2" fillId="0" borderId="1" xfId="0" applyFont="1" applyBorder="1" applyAlignment="1">
      <alignment horizontal="center" vertical="center"/>
    </xf>
    <xf numFmtId="178" fontId="3" fillId="2" borderId="6" xfId="0" applyNumberFormat="1" applyFont="1" applyFill="1" applyBorder="1" applyAlignment="1">
      <alignment horizontal="right" vertical="center"/>
    </xf>
    <xf numFmtId="178" fontId="3" fillId="2" borderId="10" xfId="0" applyNumberFormat="1" applyFont="1" applyFill="1" applyBorder="1" applyAlignment="1">
      <alignment horizontal="right" vertical="center"/>
    </xf>
    <xf numFmtId="178" fontId="3" fillId="2" borderId="7" xfId="0" applyNumberFormat="1" applyFont="1" applyFill="1" applyBorder="1" applyAlignment="1">
      <alignment horizontal="right" vertical="center"/>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shrinkToFit="1"/>
    </xf>
    <xf numFmtId="0" fontId="14" fillId="0" borderId="17" xfId="0" applyFont="1" applyBorder="1" applyAlignment="1">
      <alignment horizontal="center" vertical="center" shrinkToFit="1"/>
    </xf>
    <xf numFmtId="0" fontId="15" fillId="0" borderId="17" xfId="0" applyFont="1" applyBorder="1" applyAlignment="1">
      <alignment horizontal="center" vertical="center" shrinkToFit="1"/>
    </xf>
    <xf numFmtId="0" fontId="11" fillId="0" borderId="2"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xf>
    <xf numFmtId="0" fontId="3" fillId="0" borderId="1" xfId="0" applyFont="1" applyBorder="1" applyAlignment="1">
      <alignment horizontal="center" vertical="center"/>
    </xf>
    <xf numFmtId="178" fontId="6" fillId="2" borderId="6" xfId="0" applyNumberFormat="1" applyFont="1" applyFill="1" applyBorder="1" applyAlignment="1">
      <alignment horizontal="right" vertical="center"/>
    </xf>
    <xf numFmtId="178" fontId="6" fillId="2" borderId="10" xfId="0" applyNumberFormat="1" applyFont="1" applyFill="1" applyBorder="1" applyAlignment="1">
      <alignment horizontal="right" vertical="center"/>
    </xf>
    <xf numFmtId="178" fontId="6" fillId="2" borderId="7" xfId="0" applyNumberFormat="1" applyFont="1" applyFill="1" applyBorder="1" applyAlignment="1">
      <alignment horizontal="right" vertical="center"/>
    </xf>
    <xf numFmtId="0" fontId="0" fillId="0" borderId="5" xfId="0" applyBorder="1" applyAlignment="1">
      <alignment horizontal="center" vertical="center"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14" fillId="0" borderId="4"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16" xfId="0" applyFont="1" applyBorder="1" applyAlignment="1">
      <alignment horizontal="center" vertical="center" shrinkToFit="1"/>
    </xf>
    <xf numFmtId="178" fontId="0" fillId="2" borderId="1" xfId="0" applyNumberFormat="1" applyFill="1" applyBorder="1" applyAlignment="1">
      <alignment horizontal="right" vertical="center"/>
    </xf>
    <xf numFmtId="0" fontId="0" fillId="0" borderId="9" xfId="0" applyBorder="1" applyAlignment="1">
      <alignment horizontal="center" vertical="center" shrinkToFit="1"/>
    </xf>
    <xf numFmtId="0" fontId="5" fillId="0" borderId="9" xfId="0" applyFont="1" applyBorder="1" applyAlignment="1">
      <alignment horizontal="center" vertical="center" shrinkToFit="1"/>
    </xf>
    <xf numFmtId="0" fontId="13" fillId="0" borderId="9" xfId="0" applyFont="1" applyBorder="1" applyAlignment="1">
      <alignment horizontal="center" vertical="center" shrinkToFit="1"/>
    </xf>
    <xf numFmtId="178" fontId="0" fillId="2" borderId="6" xfId="0" applyNumberFormat="1" applyFill="1" applyBorder="1" applyAlignment="1">
      <alignment horizontal="right" vertical="center" shrinkToFit="1"/>
    </xf>
    <xf numFmtId="178" fontId="0" fillId="2" borderId="10" xfId="0" applyNumberFormat="1" applyFill="1" applyBorder="1" applyAlignment="1">
      <alignment horizontal="right" vertical="center" shrinkToFit="1"/>
    </xf>
    <xf numFmtId="178" fontId="0" fillId="2" borderId="7" xfId="0" applyNumberFormat="1" applyFill="1" applyBorder="1" applyAlignment="1">
      <alignment horizontal="right" vertical="center" shrinkToFit="1"/>
    </xf>
    <xf numFmtId="178" fontId="0" fillId="0" borderId="11" xfId="0" applyNumberFormat="1" applyFill="1" applyBorder="1" applyAlignment="1">
      <alignment horizontal="center" vertical="center" shrinkToFit="1"/>
    </xf>
    <xf numFmtId="178" fontId="0" fillId="0" borderId="6" xfId="0" applyNumberFormat="1" applyFill="1" applyBorder="1" applyAlignment="1">
      <alignment horizontal="center" vertical="center" shrinkToFit="1"/>
    </xf>
    <xf numFmtId="178" fontId="0" fillId="0" borderId="10" xfId="0" applyNumberFormat="1" applyFill="1" applyBorder="1" applyAlignment="1">
      <alignment horizontal="center" vertical="center" shrinkToFit="1"/>
    </xf>
    <xf numFmtId="178" fontId="0" fillId="0" borderId="7" xfId="0" applyNumberFormat="1" applyFill="1" applyBorder="1" applyAlignment="1">
      <alignment horizontal="center" vertical="center" shrinkToFit="1"/>
    </xf>
    <xf numFmtId="178" fontId="0" fillId="0" borderId="1" xfId="0" applyNumberForma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#REF!</c:v>
          </c:tx>
          <c:spPr>
            <a:noFill/>
            <a:ln>
              <a:solidFill>
                <a:schemeClr val="tx1"/>
              </a:solidFill>
            </a:ln>
            <a:effectLst/>
          </c:spPr>
          <c:invertIfNegative val="0"/>
          <c:dPt>
            <c:idx val="0"/>
            <c:invertIfNegative val="0"/>
            <c:bubble3D val="0"/>
            <c:spPr>
              <a:noFill/>
              <a:ln>
                <a:noFill/>
              </a:ln>
              <a:effectLst/>
            </c:spPr>
            <c:extLst>
              <c:ext xmlns:c16="http://schemas.microsoft.com/office/drawing/2014/chart" uri="{C3380CC4-5D6E-409C-BE32-E72D297353CC}">
                <c16:uniqueId val="{00000001-E3CF-4C99-97D1-914A5937A1D1}"/>
              </c:ext>
            </c:extLst>
          </c:dPt>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2-E3CF-4C99-97D1-914A5937A1D1}"/>
            </c:ext>
          </c:extLst>
        </c:ser>
        <c:dLbls>
          <c:showLegendKey val="0"/>
          <c:showVal val="0"/>
          <c:showCatName val="0"/>
          <c:showSerName val="0"/>
          <c:showPercent val="0"/>
          <c:showBubbleSize val="0"/>
        </c:dLbls>
        <c:gapWidth val="150"/>
        <c:overlap val="100"/>
        <c:axId val="519985368"/>
        <c:axId val="519985040"/>
      </c:barChart>
      <c:catAx>
        <c:axId val="519985368"/>
        <c:scaling>
          <c:orientation val="minMax"/>
        </c:scaling>
        <c:delete val="1"/>
        <c:axPos val="l"/>
        <c:numFmt formatCode="General" sourceLinked="1"/>
        <c:majorTickMark val="none"/>
        <c:minorTickMark val="none"/>
        <c:tickLblPos val="nextTo"/>
        <c:crossAx val="519985040"/>
        <c:crosses val="autoZero"/>
        <c:auto val="1"/>
        <c:lblAlgn val="ctr"/>
        <c:lblOffset val="100"/>
        <c:noMultiLvlLbl val="0"/>
      </c:catAx>
      <c:valAx>
        <c:axId val="519985040"/>
        <c:scaling>
          <c:orientation val="minMax"/>
        </c:scaling>
        <c:delete val="1"/>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crossAx val="519985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ltLang="en-US" sz="1100"/>
              <a:t>１年あたりの委託料（税抜き）</a:t>
            </a:r>
          </a:p>
        </c:rich>
      </c:tx>
      <c:layout/>
      <c:overlay val="0"/>
      <c:spPr>
        <a:noFill/>
        <a:ln>
          <a:noFill/>
        </a:ln>
        <a:effectLst/>
      </c:spPr>
    </c:title>
    <c:autoTitleDeleted val="0"/>
    <c:plotArea>
      <c:layout/>
      <c:barChart>
        <c:barDir val="col"/>
        <c:grouping val="clustered"/>
        <c:varyColors val="0"/>
        <c:ser>
          <c:idx val="0"/>
          <c:order val="0"/>
          <c:tx>
            <c:strRef>
              <c:f>様式９!$BM$76</c:f>
              <c:strCache>
                <c:ptCount val="1"/>
                <c:pt idx="0">
                  <c:v>喫食率</c:v>
                </c:pt>
              </c:strCache>
            </c:strRef>
          </c:tx>
          <c:invertIfNegative val="0"/>
          <c:val>
            <c:numRef>
              <c:f>様式９!$BN$76:$FJ$76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val>
          <c:extLst>
            <c:ext xmlns:c16="http://schemas.microsoft.com/office/drawing/2014/chart" uri="{C3380CC4-5D6E-409C-BE32-E72D297353CC}">
              <c16:uniqueId val="{00000008-870D-4C09-B9A8-2C46F39BAC80}"/>
            </c:ext>
          </c:extLst>
        </c:ser>
        <c:ser>
          <c:idx val="1"/>
          <c:order val="1"/>
          <c:tx>
            <c:strRef>
              <c:f>様式９!$BM$94</c:f>
              <c:strCache>
                <c:ptCount val="1"/>
                <c:pt idx="0">
                  <c:v>合計</c:v>
                </c:pt>
              </c:strCache>
            </c:strRef>
          </c:tx>
          <c:invertIfNegative val="0"/>
          <c:val>
            <c:numRef>
              <c:f>様式９!$BN$94:$FJ$94</c:f>
              <c:numCache>
                <c:formatCode>#,##0_);[Red]\(#,##0\)</c:formatCode>
                <c:ptCount val="101"/>
                <c:pt idx="0">
                  <c:v>19000000</c:v>
                </c:pt>
                <c:pt idx="1">
                  <c:v>21470000</c:v>
                </c:pt>
                <c:pt idx="2">
                  <c:v>23940000</c:v>
                </c:pt>
                <c:pt idx="3">
                  <c:v>26410000</c:v>
                </c:pt>
                <c:pt idx="4">
                  <c:v>28880000</c:v>
                </c:pt>
                <c:pt idx="5">
                  <c:v>31350000</c:v>
                </c:pt>
                <c:pt idx="6">
                  <c:v>33820000</c:v>
                </c:pt>
                <c:pt idx="7">
                  <c:v>36290000</c:v>
                </c:pt>
                <c:pt idx="8">
                  <c:v>38760000</c:v>
                </c:pt>
                <c:pt idx="9">
                  <c:v>41230000</c:v>
                </c:pt>
                <c:pt idx="10">
                  <c:v>43700000</c:v>
                </c:pt>
                <c:pt idx="11">
                  <c:v>46170000</c:v>
                </c:pt>
                <c:pt idx="12">
                  <c:v>48640000</c:v>
                </c:pt>
                <c:pt idx="13">
                  <c:v>51110000</c:v>
                </c:pt>
                <c:pt idx="14">
                  <c:v>53580000.000000007</c:v>
                </c:pt>
                <c:pt idx="15">
                  <c:v>56050000</c:v>
                </c:pt>
                <c:pt idx="16">
                  <c:v>58520000</c:v>
                </c:pt>
                <c:pt idx="17">
                  <c:v>60990000.000000007</c:v>
                </c:pt>
                <c:pt idx="18">
                  <c:v>63460000</c:v>
                </c:pt>
                <c:pt idx="19">
                  <c:v>65930000</c:v>
                </c:pt>
                <c:pt idx="20">
                  <c:v>68400000</c:v>
                </c:pt>
                <c:pt idx="21">
                  <c:v>70870000</c:v>
                </c:pt>
                <c:pt idx="22">
                  <c:v>73340000</c:v>
                </c:pt>
                <c:pt idx="23">
                  <c:v>75810000</c:v>
                </c:pt>
                <c:pt idx="24">
                  <c:v>78280000</c:v>
                </c:pt>
                <c:pt idx="25">
                  <c:v>80750000</c:v>
                </c:pt>
                <c:pt idx="26">
                  <c:v>83220000</c:v>
                </c:pt>
                <c:pt idx="27">
                  <c:v>85690000</c:v>
                </c:pt>
                <c:pt idx="28">
                  <c:v>88160000.000000015</c:v>
                </c:pt>
                <c:pt idx="29">
                  <c:v>90630000</c:v>
                </c:pt>
                <c:pt idx="30">
                  <c:v>93099950</c:v>
                </c:pt>
                <c:pt idx="31">
                  <c:v>94952450</c:v>
                </c:pt>
                <c:pt idx="32">
                  <c:v>96804950</c:v>
                </c:pt>
                <c:pt idx="33">
                  <c:v>98657450</c:v>
                </c:pt>
                <c:pt idx="34">
                  <c:v>100509950.00000001</c:v>
                </c:pt>
                <c:pt idx="35">
                  <c:v>102362450</c:v>
                </c:pt>
                <c:pt idx="36">
                  <c:v>104214950</c:v>
                </c:pt>
                <c:pt idx="37">
                  <c:v>106067450</c:v>
                </c:pt>
                <c:pt idx="38">
                  <c:v>107919950</c:v>
                </c:pt>
                <c:pt idx="39">
                  <c:v>109772450</c:v>
                </c:pt>
                <c:pt idx="40">
                  <c:v>111624950</c:v>
                </c:pt>
                <c:pt idx="41">
                  <c:v>113477450</c:v>
                </c:pt>
                <c:pt idx="42">
                  <c:v>115329950</c:v>
                </c:pt>
                <c:pt idx="43">
                  <c:v>117182450</c:v>
                </c:pt>
                <c:pt idx="44">
                  <c:v>119034950</c:v>
                </c:pt>
                <c:pt idx="45">
                  <c:v>120887450</c:v>
                </c:pt>
                <c:pt idx="46">
                  <c:v>122739950</c:v>
                </c:pt>
                <c:pt idx="47">
                  <c:v>124592450</c:v>
                </c:pt>
                <c:pt idx="48">
                  <c:v>126444950</c:v>
                </c:pt>
                <c:pt idx="49">
                  <c:v>128297450</c:v>
                </c:pt>
                <c:pt idx="50">
                  <c:v>130149900</c:v>
                </c:pt>
                <c:pt idx="51">
                  <c:v>131384900</c:v>
                </c:pt>
                <c:pt idx="52">
                  <c:v>132619900</c:v>
                </c:pt>
                <c:pt idx="53">
                  <c:v>133854900</c:v>
                </c:pt>
                <c:pt idx="54">
                  <c:v>135089900</c:v>
                </c:pt>
                <c:pt idx="55">
                  <c:v>136324900</c:v>
                </c:pt>
                <c:pt idx="56">
                  <c:v>137559900</c:v>
                </c:pt>
                <c:pt idx="57">
                  <c:v>138794900</c:v>
                </c:pt>
                <c:pt idx="58">
                  <c:v>140029900</c:v>
                </c:pt>
                <c:pt idx="59">
                  <c:v>141264900</c:v>
                </c:pt>
                <c:pt idx="60">
                  <c:v>142499900</c:v>
                </c:pt>
                <c:pt idx="61">
                  <c:v>143734900</c:v>
                </c:pt>
                <c:pt idx="62">
                  <c:v>144969900</c:v>
                </c:pt>
                <c:pt idx="63">
                  <c:v>146204900</c:v>
                </c:pt>
                <c:pt idx="64">
                  <c:v>147439900</c:v>
                </c:pt>
                <c:pt idx="65">
                  <c:v>148674850</c:v>
                </c:pt>
                <c:pt idx="66">
                  <c:v>149292350</c:v>
                </c:pt>
                <c:pt idx="67">
                  <c:v>149909850</c:v>
                </c:pt>
                <c:pt idx="68">
                  <c:v>150527350</c:v>
                </c:pt>
                <c:pt idx="69">
                  <c:v>151144850</c:v>
                </c:pt>
                <c:pt idx="70">
                  <c:v>151762350</c:v>
                </c:pt>
                <c:pt idx="71">
                  <c:v>152379850</c:v>
                </c:pt>
                <c:pt idx="72">
                  <c:v>152997350</c:v>
                </c:pt>
                <c:pt idx="73">
                  <c:v>153614850</c:v>
                </c:pt>
                <c:pt idx="74">
                  <c:v>154232350</c:v>
                </c:pt>
                <c:pt idx="75">
                  <c:v>154849850</c:v>
                </c:pt>
                <c:pt idx="76">
                  <c:v>155467350</c:v>
                </c:pt>
                <c:pt idx="77">
                  <c:v>156084850</c:v>
                </c:pt>
                <c:pt idx="78">
                  <c:v>156702350</c:v>
                </c:pt>
                <c:pt idx="79">
                  <c:v>157319850</c:v>
                </c:pt>
                <c:pt idx="80">
                  <c:v>157937330</c:v>
                </c:pt>
                <c:pt idx="81">
                  <c:v>158307830</c:v>
                </c:pt>
                <c:pt idx="82">
                  <c:v>158678330</c:v>
                </c:pt>
                <c:pt idx="83">
                  <c:v>159048830</c:v>
                </c:pt>
                <c:pt idx="84">
                  <c:v>159419330</c:v>
                </c:pt>
                <c:pt idx="85">
                  <c:v>159789830</c:v>
                </c:pt>
                <c:pt idx="86">
                  <c:v>160160330</c:v>
                </c:pt>
                <c:pt idx="87">
                  <c:v>160530830</c:v>
                </c:pt>
                <c:pt idx="88">
                  <c:v>160901330</c:v>
                </c:pt>
                <c:pt idx="89">
                  <c:v>161271830</c:v>
                </c:pt>
                <c:pt idx="90">
                  <c:v>161642330</c:v>
                </c:pt>
                <c:pt idx="91">
                  <c:v>162012830</c:v>
                </c:pt>
                <c:pt idx="92">
                  <c:v>162383330</c:v>
                </c:pt>
                <c:pt idx="93">
                  <c:v>162753830</c:v>
                </c:pt>
                <c:pt idx="94">
                  <c:v>163124330</c:v>
                </c:pt>
                <c:pt idx="95">
                  <c:v>163494830</c:v>
                </c:pt>
                <c:pt idx="96">
                  <c:v>163865330</c:v>
                </c:pt>
                <c:pt idx="97">
                  <c:v>164235830</c:v>
                </c:pt>
                <c:pt idx="98">
                  <c:v>164606330</c:v>
                </c:pt>
                <c:pt idx="99">
                  <c:v>164976830</c:v>
                </c:pt>
                <c:pt idx="100">
                  <c:v>165347330</c:v>
                </c:pt>
              </c:numCache>
            </c:numRef>
          </c:val>
          <c:extLst>
            <c:ext xmlns:c16="http://schemas.microsoft.com/office/drawing/2014/chart" uri="{C3380CC4-5D6E-409C-BE32-E72D297353CC}">
              <c16:uniqueId val="{00000009-870D-4C09-B9A8-2C46F39BAC80}"/>
            </c:ext>
          </c:extLst>
        </c:ser>
        <c:dLbls>
          <c:showLegendKey val="0"/>
          <c:showVal val="0"/>
          <c:showCatName val="0"/>
          <c:showSerName val="0"/>
          <c:showPercent val="0"/>
          <c:showBubbleSize val="0"/>
        </c:dLbls>
        <c:gapWidth val="150"/>
        <c:axId val="579012592"/>
        <c:axId val="579013248"/>
      </c:barChart>
      <c:catAx>
        <c:axId val="579012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t>喫食率</a:t>
                </a:r>
              </a:p>
            </c:rich>
          </c:tx>
          <c:layout/>
          <c:overlay val="0"/>
          <c:spPr>
            <a:noFill/>
            <a:ln>
              <a:noFill/>
            </a:ln>
            <a:effectLst/>
          </c:spPr>
        </c:title>
        <c:numFmt formatCode="#,##0_)&quot;%&quot;" sourceLinked="0"/>
        <c:majorTickMark val="out"/>
        <c:minorTickMark val="none"/>
        <c:tickLblPos val="nextTo"/>
        <c:spPr>
          <a:noFill/>
          <a:ln w="9525" cap="flat" cmpd="sng" algn="ctr">
            <a:solidFill>
              <a:schemeClr val="tx1"/>
            </a:solidFill>
            <a:round/>
          </a:ln>
          <a:effectLst/>
        </c:spPr>
        <c:txPr>
          <a:bodyPr rot="3600000" spcFirstLastPara="1" vertOverflow="ellipsis" wrap="square" anchor="ctr" anchorCtr="1"/>
          <a:lstStyle/>
          <a:p>
            <a:pPr>
              <a:defRPr sz="9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endParaRPr lang="ja-JP"/>
          </a:p>
        </c:txPr>
        <c:crossAx val="579013248"/>
        <c:crosses val="autoZero"/>
        <c:auto val="1"/>
        <c:lblAlgn val="ctr"/>
        <c:lblOffset val="100"/>
        <c:noMultiLvlLbl val="0"/>
      </c:catAx>
      <c:valAx>
        <c:axId val="579013248"/>
        <c:scaling>
          <c:orientation val="minMax"/>
        </c:scaling>
        <c:delete val="0"/>
        <c:axPos val="l"/>
        <c:majorGridlines>
          <c:spPr>
            <a:ln w="9525" cap="flat" cmpd="sng" algn="ctr">
              <a:solidFill>
                <a:schemeClr val="bg2">
                  <a:lumMod val="50000"/>
                </a:schemeClr>
              </a:solidFill>
              <a:round/>
            </a:ln>
            <a:effectLst/>
          </c:spPr>
        </c:majorGridlines>
        <c:numFmt formatCode="&quot;¥&quot;#,##0_);[Red]\(&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endParaRPr lang="ja-JP"/>
          </a:p>
        </c:txPr>
        <c:crossAx val="579012592"/>
        <c:crosses val="autoZero"/>
        <c:crossBetween val="between"/>
        <c:dispUnits>
          <c:builtInUnit val="thousands"/>
          <c:dispUnitsLbl>
            <c:layout/>
            <c:tx>
              <c:rich>
                <a:bodyPr rot="0" spcFirstLastPara="1" vertOverflow="ellipsis" vert="eaVert" wrap="square" anchor="ctr" anchorCtr="1"/>
                <a:lstStyle/>
                <a:p>
                  <a:pPr>
                    <a:defRPr sz="10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ltLang="en-US"/>
                    <a:t>千円</a:t>
                  </a:r>
                </a:p>
              </c:rich>
            </c:tx>
            <c:spPr>
              <a:noFill/>
              <a:ln>
                <a:noFill/>
              </a:ln>
              <a:effectLst/>
            </c:spPr>
          </c:dispUnitsLbl>
        </c:dispUnits>
      </c:valAx>
    </c:plotArea>
    <c:plotVisOnly val="1"/>
    <c:dispBlanksAs val="zero"/>
    <c:showDLblsOverMax val="0"/>
  </c:chart>
  <c:spPr>
    <a:solidFill>
      <a:schemeClr val="bg1"/>
    </a:solidFill>
    <a:ln w="9525" cap="flat" cmpd="sng" algn="ctr">
      <a:solidFill>
        <a:schemeClr val="tx1"/>
      </a:solidFill>
      <a:round/>
    </a:ln>
    <a:effectLst/>
  </c:spPr>
  <c:txPr>
    <a:bodyPr/>
    <a:lstStyle/>
    <a:p>
      <a:pPr>
        <a:defRPr>
          <a:solidFill>
            <a:sysClr val="windowText" lastClr="000000"/>
          </a:solidFill>
          <a:latin typeface="BIZ UDゴシック" panose="020B0400000000000000" pitchFamily="49" charset="-128"/>
          <a:ea typeface="BIZ UDゴシック" panose="020B0400000000000000" pitchFamily="49"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#REF!</c:v>
          </c:tx>
          <c:spPr>
            <a:noFill/>
            <a:ln>
              <a:solidFill>
                <a:schemeClr val="tx1"/>
              </a:solidFill>
            </a:ln>
            <a:effectLst/>
          </c:spPr>
          <c:invertIfNegative val="0"/>
          <c:dPt>
            <c:idx val="0"/>
            <c:invertIfNegative val="0"/>
            <c:bubble3D val="0"/>
            <c:spPr>
              <a:noFill/>
              <a:ln>
                <a:noFill/>
              </a:ln>
              <a:effectLst/>
            </c:spPr>
            <c:extLst>
              <c:ext xmlns:c16="http://schemas.microsoft.com/office/drawing/2014/chart" uri="{C3380CC4-5D6E-409C-BE32-E72D297353CC}">
                <c16:uniqueId val="{00000001-F1D8-4EFF-B061-6424FA25E709}"/>
              </c:ext>
            </c:extLst>
          </c:dPt>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2-F1D8-4EFF-B061-6424FA25E709}"/>
            </c:ext>
          </c:extLst>
        </c:ser>
        <c:dLbls>
          <c:showLegendKey val="0"/>
          <c:showVal val="0"/>
          <c:showCatName val="0"/>
          <c:showSerName val="0"/>
          <c:showPercent val="0"/>
          <c:showBubbleSize val="0"/>
        </c:dLbls>
        <c:gapWidth val="150"/>
        <c:overlap val="100"/>
        <c:axId val="519985368"/>
        <c:axId val="519985040"/>
      </c:barChart>
      <c:catAx>
        <c:axId val="519985368"/>
        <c:scaling>
          <c:orientation val="minMax"/>
        </c:scaling>
        <c:delete val="1"/>
        <c:axPos val="l"/>
        <c:numFmt formatCode="General" sourceLinked="1"/>
        <c:majorTickMark val="none"/>
        <c:minorTickMark val="none"/>
        <c:tickLblPos val="nextTo"/>
        <c:crossAx val="519985040"/>
        <c:crosses val="autoZero"/>
        <c:auto val="1"/>
        <c:lblAlgn val="ctr"/>
        <c:lblOffset val="100"/>
        <c:noMultiLvlLbl val="0"/>
      </c:catAx>
      <c:valAx>
        <c:axId val="519985040"/>
        <c:scaling>
          <c:orientation val="minMax"/>
        </c:scaling>
        <c:delete val="1"/>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crossAx val="519985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#REF!</c:v>
          </c:tx>
          <c:spPr>
            <a:noFill/>
            <a:ln>
              <a:solidFill>
                <a:schemeClr val="tx1"/>
              </a:solidFill>
            </a:ln>
            <a:effectLst/>
          </c:spPr>
          <c:invertIfNegative val="0"/>
          <c:dPt>
            <c:idx val="0"/>
            <c:invertIfNegative val="0"/>
            <c:bubble3D val="0"/>
            <c:spPr>
              <a:noFill/>
              <a:ln>
                <a:noFill/>
              </a:ln>
              <a:effectLst/>
            </c:spPr>
            <c:extLst>
              <c:ext xmlns:c16="http://schemas.microsoft.com/office/drawing/2014/chart" uri="{C3380CC4-5D6E-409C-BE32-E72D297353CC}">
                <c16:uniqueId val="{00000001-EEB7-416D-9F9F-18D2B87E9840}"/>
              </c:ext>
            </c:extLst>
          </c:dPt>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2-EEB7-416D-9F9F-18D2B87E9840}"/>
            </c:ext>
          </c:extLst>
        </c:ser>
        <c:dLbls>
          <c:showLegendKey val="0"/>
          <c:showVal val="0"/>
          <c:showCatName val="0"/>
          <c:showSerName val="0"/>
          <c:showPercent val="0"/>
          <c:showBubbleSize val="0"/>
        </c:dLbls>
        <c:gapWidth val="150"/>
        <c:overlap val="100"/>
        <c:axId val="519985368"/>
        <c:axId val="519985040"/>
      </c:barChart>
      <c:catAx>
        <c:axId val="519985368"/>
        <c:scaling>
          <c:orientation val="minMax"/>
        </c:scaling>
        <c:delete val="1"/>
        <c:axPos val="l"/>
        <c:numFmt formatCode="General" sourceLinked="1"/>
        <c:majorTickMark val="none"/>
        <c:minorTickMark val="none"/>
        <c:tickLblPos val="nextTo"/>
        <c:crossAx val="519985040"/>
        <c:crosses val="autoZero"/>
        <c:auto val="1"/>
        <c:lblAlgn val="ctr"/>
        <c:lblOffset val="100"/>
        <c:noMultiLvlLbl val="0"/>
      </c:catAx>
      <c:valAx>
        <c:axId val="519985040"/>
        <c:scaling>
          <c:orientation val="minMax"/>
        </c:scaling>
        <c:delete val="1"/>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crossAx val="519985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ltLang="en-US" sz="1100"/>
              <a:t>１年あたりの委託料（税抜き）</a:t>
            </a:r>
          </a:p>
        </c:rich>
      </c:tx>
      <c:layout/>
      <c:overlay val="0"/>
      <c:spPr>
        <a:noFill/>
        <a:ln>
          <a:noFill/>
        </a:ln>
        <a:effectLst/>
      </c:spPr>
    </c:title>
    <c:autoTitleDeleted val="0"/>
    <c:plotArea>
      <c:layout/>
      <c:barChart>
        <c:barDir val="col"/>
        <c:grouping val="clustered"/>
        <c:varyColors val="0"/>
        <c:ser>
          <c:idx val="0"/>
          <c:order val="0"/>
          <c:tx>
            <c:strRef>
              <c:f>様式９!$BM$76</c:f>
              <c:strCache>
                <c:ptCount val="1"/>
                <c:pt idx="0">
                  <c:v>喫食率</c:v>
                </c:pt>
              </c:strCache>
            </c:strRef>
          </c:tx>
          <c:invertIfNegative val="0"/>
          <c:val>
            <c:numRef>
              <c:f>様式９!$BN$76:$FJ$76</c:f>
              <c:numCache>
                <c:formatCode>0%</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val>
          <c:extLst>
            <c:ext xmlns:c16="http://schemas.microsoft.com/office/drawing/2014/chart" uri="{C3380CC4-5D6E-409C-BE32-E72D297353CC}">
              <c16:uniqueId val="{00000000-369A-4942-B9E5-33A999E21103}"/>
            </c:ext>
          </c:extLst>
        </c:ser>
        <c:ser>
          <c:idx val="1"/>
          <c:order val="1"/>
          <c:tx>
            <c:strRef>
              <c:f>様式９!$BM$94</c:f>
              <c:strCache>
                <c:ptCount val="1"/>
                <c:pt idx="0">
                  <c:v>合計</c:v>
                </c:pt>
              </c:strCache>
            </c:strRef>
          </c:tx>
          <c:invertIfNegative val="0"/>
          <c:val>
            <c:numRef>
              <c:f>様式９!$BN$94:$FJ$94</c:f>
              <c:numCache>
                <c:formatCode>#,##0_);[Red]\(#,##0\)</c:formatCode>
                <c:ptCount val="101"/>
                <c:pt idx="0">
                  <c:v>19000000</c:v>
                </c:pt>
                <c:pt idx="1">
                  <c:v>21470000</c:v>
                </c:pt>
                <c:pt idx="2">
                  <c:v>23940000</c:v>
                </c:pt>
                <c:pt idx="3">
                  <c:v>26410000</c:v>
                </c:pt>
                <c:pt idx="4">
                  <c:v>28880000</c:v>
                </c:pt>
                <c:pt idx="5">
                  <c:v>31350000</c:v>
                </c:pt>
                <c:pt idx="6">
                  <c:v>33820000</c:v>
                </c:pt>
                <c:pt idx="7">
                  <c:v>36290000</c:v>
                </c:pt>
                <c:pt idx="8">
                  <c:v>38760000</c:v>
                </c:pt>
                <c:pt idx="9">
                  <c:v>41230000</c:v>
                </c:pt>
                <c:pt idx="10">
                  <c:v>43700000</c:v>
                </c:pt>
                <c:pt idx="11">
                  <c:v>46170000</c:v>
                </c:pt>
                <c:pt idx="12">
                  <c:v>48640000</c:v>
                </c:pt>
                <c:pt idx="13">
                  <c:v>51110000</c:v>
                </c:pt>
                <c:pt idx="14">
                  <c:v>53580000.000000007</c:v>
                </c:pt>
                <c:pt idx="15">
                  <c:v>56050000</c:v>
                </c:pt>
                <c:pt idx="16">
                  <c:v>58520000</c:v>
                </c:pt>
                <c:pt idx="17">
                  <c:v>60990000.000000007</c:v>
                </c:pt>
                <c:pt idx="18">
                  <c:v>63460000</c:v>
                </c:pt>
                <c:pt idx="19">
                  <c:v>65930000</c:v>
                </c:pt>
                <c:pt idx="20">
                  <c:v>68400000</c:v>
                </c:pt>
                <c:pt idx="21">
                  <c:v>70870000</c:v>
                </c:pt>
                <c:pt idx="22">
                  <c:v>73340000</c:v>
                </c:pt>
                <c:pt idx="23">
                  <c:v>75810000</c:v>
                </c:pt>
                <c:pt idx="24">
                  <c:v>78280000</c:v>
                </c:pt>
                <c:pt idx="25">
                  <c:v>80750000</c:v>
                </c:pt>
                <c:pt idx="26">
                  <c:v>83220000</c:v>
                </c:pt>
                <c:pt idx="27">
                  <c:v>85690000</c:v>
                </c:pt>
                <c:pt idx="28">
                  <c:v>88160000.000000015</c:v>
                </c:pt>
                <c:pt idx="29">
                  <c:v>90630000</c:v>
                </c:pt>
                <c:pt idx="30">
                  <c:v>93099950</c:v>
                </c:pt>
                <c:pt idx="31">
                  <c:v>94952450</c:v>
                </c:pt>
                <c:pt idx="32">
                  <c:v>96804950</c:v>
                </c:pt>
                <c:pt idx="33">
                  <c:v>98657450</c:v>
                </c:pt>
                <c:pt idx="34">
                  <c:v>100509950.00000001</c:v>
                </c:pt>
                <c:pt idx="35">
                  <c:v>102362450</c:v>
                </c:pt>
                <c:pt idx="36">
                  <c:v>104214950</c:v>
                </c:pt>
                <c:pt idx="37">
                  <c:v>106067450</c:v>
                </c:pt>
                <c:pt idx="38">
                  <c:v>107919950</c:v>
                </c:pt>
                <c:pt idx="39">
                  <c:v>109772450</c:v>
                </c:pt>
                <c:pt idx="40">
                  <c:v>111624950</c:v>
                </c:pt>
                <c:pt idx="41">
                  <c:v>113477450</c:v>
                </c:pt>
                <c:pt idx="42">
                  <c:v>115329950</c:v>
                </c:pt>
                <c:pt idx="43">
                  <c:v>117182450</c:v>
                </c:pt>
                <c:pt idx="44">
                  <c:v>119034950</c:v>
                </c:pt>
                <c:pt idx="45">
                  <c:v>120887450</c:v>
                </c:pt>
                <c:pt idx="46">
                  <c:v>122739950</c:v>
                </c:pt>
                <c:pt idx="47">
                  <c:v>124592450</c:v>
                </c:pt>
                <c:pt idx="48">
                  <c:v>126444950</c:v>
                </c:pt>
                <c:pt idx="49">
                  <c:v>128297450</c:v>
                </c:pt>
                <c:pt idx="50">
                  <c:v>130149900</c:v>
                </c:pt>
                <c:pt idx="51">
                  <c:v>131384900</c:v>
                </c:pt>
                <c:pt idx="52">
                  <c:v>132619900</c:v>
                </c:pt>
                <c:pt idx="53">
                  <c:v>133854900</c:v>
                </c:pt>
                <c:pt idx="54">
                  <c:v>135089900</c:v>
                </c:pt>
                <c:pt idx="55">
                  <c:v>136324900</c:v>
                </c:pt>
                <c:pt idx="56">
                  <c:v>137559900</c:v>
                </c:pt>
                <c:pt idx="57">
                  <c:v>138794900</c:v>
                </c:pt>
                <c:pt idx="58">
                  <c:v>140029900</c:v>
                </c:pt>
                <c:pt idx="59">
                  <c:v>141264900</c:v>
                </c:pt>
                <c:pt idx="60">
                  <c:v>142499900</c:v>
                </c:pt>
                <c:pt idx="61">
                  <c:v>143734900</c:v>
                </c:pt>
                <c:pt idx="62">
                  <c:v>144969900</c:v>
                </c:pt>
                <c:pt idx="63">
                  <c:v>146204900</c:v>
                </c:pt>
                <c:pt idx="64">
                  <c:v>147439900</c:v>
                </c:pt>
                <c:pt idx="65">
                  <c:v>148674850</c:v>
                </c:pt>
                <c:pt idx="66">
                  <c:v>149292350</c:v>
                </c:pt>
                <c:pt idx="67">
                  <c:v>149909850</c:v>
                </c:pt>
                <c:pt idx="68">
                  <c:v>150527350</c:v>
                </c:pt>
                <c:pt idx="69">
                  <c:v>151144850</c:v>
                </c:pt>
                <c:pt idx="70">
                  <c:v>151762350</c:v>
                </c:pt>
                <c:pt idx="71">
                  <c:v>152379850</c:v>
                </c:pt>
                <c:pt idx="72">
                  <c:v>152997350</c:v>
                </c:pt>
                <c:pt idx="73">
                  <c:v>153614850</c:v>
                </c:pt>
                <c:pt idx="74">
                  <c:v>154232350</c:v>
                </c:pt>
                <c:pt idx="75">
                  <c:v>154849850</c:v>
                </c:pt>
                <c:pt idx="76">
                  <c:v>155467350</c:v>
                </c:pt>
                <c:pt idx="77">
                  <c:v>156084850</c:v>
                </c:pt>
                <c:pt idx="78">
                  <c:v>156702350</c:v>
                </c:pt>
                <c:pt idx="79">
                  <c:v>157319850</c:v>
                </c:pt>
                <c:pt idx="80">
                  <c:v>157937330</c:v>
                </c:pt>
                <c:pt idx="81">
                  <c:v>158307830</c:v>
                </c:pt>
                <c:pt idx="82">
                  <c:v>158678330</c:v>
                </c:pt>
                <c:pt idx="83">
                  <c:v>159048830</c:v>
                </c:pt>
                <c:pt idx="84">
                  <c:v>159419330</c:v>
                </c:pt>
                <c:pt idx="85">
                  <c:v>159789830</c:v>
                </c:pt>
                <c:pt idx="86">
                  <c:v>160160330</c:v>
                </c:pt>
                <c:pt idx="87">
                  <c:v>160530830</c:v>
                </c:pt>
                <c:pt idx="88">
                  <c:v>160901330</c:v>
                </c:pt>
                <c:pt idx="89">
                  <c:v>161271830</c:v>
                </c:pt>
                <c:pt idx="90">
                  <c:v>161642330</c:v>
                </c:pt>
                <c:pt idx="91">
                  <c:v>162012830</c:v>
                </c:pt>
                <c:pt idx="92">
                  <c:v>162383330</c:v>
                </c:pt>
                <c:pt idx="93">
                  <c:v>162753830</c:v>
                </c:pt>
                <c:pt idx="94">
                  <c:v>163124330</c:v>
                </c:pt>
                <c:pt idx="95">
                  <c:v>163494830</c:v>
                </c:pt>
                <c:pt idx="96">
                  <c:v>163865330</c:v>
                </c:pt>
                <c:pt idx="97">
                  <c:v>164235830</c:v>
                </c:pt>
                <c:pt idx="98">
                  <c:v>164606330</c:v>
                </c:pt>
                <c:pt idx="99">
                  <c:v>164976830</c:v>
                </c:pt>
                <c:pt idx="100">
                  <c:v>165347330</c:v>
                </c:pt>
              </c:numCache>
            </c:numRef>
          </c:val>
          <c:extLst>
            <c:ext xmlns:c16="http://schemas.microsoft.com/office/drawing/2014/chart" uri="{C3380CC4-5D6E-409C-BE32-E72D297353CC}">
              <c16:uniqueId val="{00000001-369A-4942-B9E5-33A999E21103}"/>
            </c:ext>
          </c:extLst>
        </c:ser>
        <c:dLbls>
          <c:showLegendKey val="0"/>
          <c:showVal val="0"/>
          <c:showCatName val="0"/>
          <c:showSerName val="0"/>
          <c:showPercent val="0"/>
          <c:showBubbleSize val="0"/>
        </c:dLbls>
        <c:gapWidth val="150"/>
        <c:axId val="579012592"/>
        <c:axId val="579013248"/>
      </c:barChart>
      <c:catAx>
        <c:axId val="579012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t>喫食率</a:t>
                </a:r>
              </a:p>
            </c:rich>
          </c:tx>
          <c:layout/>
          <c:overlay val="0"/>
          <c:spPr>
            <a:noFill/>
            <a:ln>
              <a:noFill/>
            </a:ln>
            <a:effectLst/>
          </c:spPr>
        </c:title>
        <c:numFmt formatCode="#,##0_)&quot;%&quot;" sourceLinked="0"/>
        <c:majorTickMark val="out"/>
        <c:minorTickMark val="none"/>
        <c:tickLblPos val="nextTo"/>
        <c:spPr>
          <a:noFill/>
          <a:ln w="9525" cap="flat" cmpd="sng" algn="ctr">
            <a:solidFill>
              <a:schemeClr val="tx1"/>
            </a:solidFill>
            <a:round/>
          </a:ln>
          <a:effectLst/>
        </c:spPr>
        <c:txPr>
          <a:bodyPr rot="3600000" spcFirstLastPara="1" vertOverflow="ellipsis" wrap="square" anchor="ctr" anchorCtr="1"/>
          <a:lstStyle/>
          <a:p>
            <a:pPr>
              <a:defRPr sz="9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endParaRPr lang="ja-JP"/>
          </a:p>
        </c:txPr>
        <c:crossAx val="579013248"/>
        <c:crosses val="autoZero"/>
        <c:auto val="1"/>
        <c:lblAlgn val="ctr"/>
        <c:lblOffset val="100"/>
        <c:noMultiLvlLbl val="0"/>
      </c:catAx>
      <c:valAx>
        <c:axId val="579013248"/>
        <c:scaling>
          <c:orientation val="minMax"/>
        </c:scaling>
        <c:delete val="0"/>
        <c:axPos val="l"/>
        <c:majorGridlines>
          <c:spPr>
            <a:ln w="9525" cap="flat" cmpd="sng" algn="ctr">
              <a:solidFill>
                <a:schemeClr val="bg2">
                  <a:lumMod val="50000"/>
                </a:schemeClr>
              </a:solidFill>
              <a:round/>
            </a:ln>
            <a:effectLst/>
          </c:spPr>
        </c:majorGridlines>
        <c:numFmt formatCode="&quot;¥&quot;#,##0_);[Red]\(&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endParaRPr lang="ja-JP"/>
          </a:p>
        </c:txPr>
        <c:crossAx val="579012592"/>
        <c:crosses val="autoZero"/>
        <c:crossBetween val="between"/>
        <c:dispUnits>
          <c:builtInUnit val="thousands"/>
          <c:dispUnitsLbl>
            <c:layout/>
            <c:tx>
              <c:rich>
                <a:bodyPr rot="0" spcFirstLastPara="1" vertOverflow="ellipsis" vert="eaVert" wrap="square" anchor="ctr" anchorCtr="1"/>
                <a:lstStyle/>
                <a:p>
                  <a:pPr>
                    <a:defRPr sz="1000" b="0" i="0" u="none" strike="noStrike" kern="1200" baseline="0">
                      <a:solidFill>
                        <a:sysClr val="windowText" lastClr="000000"/>
                      </a:solidFill>
                      <a:latin typeface="BIZ UDゴシック" panose="020B0400000000000000" pitchFamily="49" charset="-128"/>
                      <a:ea typeface="BIZ UDゴシック" panose="020B0400000000000000" pitchFamily="49" charset="-128"/>
                      <a:cs typeface="+mn-cs"/>
                    </a:defRPr>
                  </a:pPr>
                  <a:r>
                    <a:rPr lang="ja-JP" altLang="en-US"/>
                    <a:t>千円</a:t>
                  </a:r>
                </a:p>
              </c:rich>
            </c:tx>
            <c:spPr>
              <a:noFill/>
              <a:ln>
                <a:noFill/>
              </a:ln>
              <a:effectLst/>
            </c:spPr>
          </c:dispUnitsLbl>
        </c:dispUnits>
      </c:valAx>
    </c:plotArea>
    <c:plotVisOnly val="1"/>
    <c:dispBlanksAs val="zero"/>
    <c:showDLblsOverMax val="0"/>
  </c:chart>
  <c:spPr>
    <a:solidFill>
      <a:schemeClr val="bg1"/>
    </a:solidFill>
    <a:ln w="9525" cap="flat" cmpd="sng" algn="ctr">
      <a:solidFill>
        <a:schemeClr val="tx1"/>
      </a:solidFill>
      <a:round/>
    </a:ln>
    <a:effectLst/>
  </c:spPr>
  <c:txPr>
    <a:bodyPr/>
    <a:lstStyle/>
    <a:p>
      <a:pPr>
        <a:defRPr>
          <a:solidFill>
            <a:sysClr val="windowText" lastClr="000000"/>
          </a:solidFill>
          <a:latin typeface="BIZ UDゴシック" panose="020B0400000000000000" pitchFamily="49" charset="-128"/>
          <a:ea typeface="BIZ UDゴシック" panose="020B0400000000000000" pitchFamily="49"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v>#REF!</c:v>
          </c:tx>
          <c:spPr>
            <a:noFill/>
            <a:ln>
              <a:solidFill>
                <a:schemeClr val="tx1"/>
              </a:solidFill>
            </a:ln>
            <a:effectLst/>
          </c:spPr>
          <c:invertIfNegative val="0"/>
          <c:dPt>
            <c:idx val="0"/>
            <c:invertIfNegative val="0"/>
            <c:bubble3D val="0"/>
            <c:spPr>
              <a:noFill/>
              <a:ln>
                <a:noFill/>
              </a:ln>
              <a:effectLst/>
            </c:spPr>
            <c:extLst>
              <c:ext xmlns:c16="http://schemas.microsoft.com/office/drawing/2014/chart" uri="{C3380CC4-5D6E-409C-BE32-E72D297353CC}">
                <c16:uniqueId val="{00000001-92AB-4464-BA97-696158D8CC23}"/>
              </c:ext>
            </c:extLst>
          </c:dPt>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2-92AB-4464-BA97-696158D8CC23}"/>
            </c:ext>
          </c:extLst>
        </c:ser>
        <c:dLbls>
          <c:showLegendKey val="0"/>
          <c:showVal val="0"/>
          <c:showCatName val="0"/>
          <c:showSerName val="0"/>
          <c:showPercent val="0"/>
          <c:showBubbleSize val="0"/>
        </c:dLbls>
        <c:gapWidth val="150"/>
        <c:overlap val="100"/>
        <c:axId val="519985368"/>
        <c:axId val="519985040"/>
      </c:barChart>
      <c:catAx>
        <c:axId val="519985368"/>
        <c:scaling>
          <c:orientation val="minMax"/>
        </c:scaling>
        <c:delete val="1"/>
        <c:axPos val="l"/>
        <c:numFmt formatCode="General" sourceLinked="1"/>
        <c:majorTickMark val="none"/>
        <c:minorTickMark val="none"/>
        <c:tickLblPos val="nextTo"/>
        <c:crossAx val="519985040"/>
        <c:crosses val="autoZero"/>
        <c:auto val="1"/>
        <c:lblAlgn val="ctr"/>
        <c:lblOffset val="100"/>
        <c:noMultiLvlLbl val="0"/>
      </c:catAx>
      <c:valAx>
        <c:axId val="519985040"/>
        <c:scaling>
          <c:orientation val="minMax"/>
        </c:scaling>
        <c:delete val="1"/>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crossAx val="519985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33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1197"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330" kern="1200"/>
  </cs:chartArea>
  <cs:dataLabel>
    <cs:lnRef idx="0"/>
    <cs:fillRef idx="0"/>
    <cs:effectRef idx="0"/>
    <cs:fontRef idx="minor">
      <a:schemeClr val="tx1">
        <a:lumMod val="75000"/>
        <a:lumOff val="25000"/>
      </a:schemeClr>
    </cs:fontRef>
    <cs:defRPr sz="1197"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1197"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1197"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1197"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1197"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62"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1197"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1197"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33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1197"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330" kern="1200"/>
  </cs:chartArea>
  <cs:dataLabel>
    <cs:lnRef idx="0"/>
    <cs:fillRef idx="0"/>
    <cs:effectRef idx="0"/>
    <cs:fontRef idx="minor">
      <a:schemeClr val="tx1">
        <a:lumMod val="75000"/>
        <a:lumOff val="25000"/>
      </a:schemeClr>
    </cs:fontRef>
    <cs:defRPr sz="1197"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1197"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1197"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1197"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1197"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62"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1197"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1197"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33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1197"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330" kern="1200"/>
  </cs:chartArea>
  <cs:dataLabel>
    <cs:lnRef idx="0"/>
    <cs:fillRef idx="0"/>
    <cs:effectRef idx="0"/>
    <cs:fontRef idx="minor">
      <a:schemeClr val="tx1">
        <a:lumMod val="75000"/>
        <a:lumOff val="25000"/>
      </a:schemeClr>
    </cs:fontRef>
    <cs:defRPr sz="1197"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1197"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1197"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1197"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1197"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62"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1197"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1197"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33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1197"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330" kern="1200"/>
  </cs:chartArea>
  <cs:dataLabel>
    <cs:lnRef idx="0"/>
    <cs:fillRef idx="0"/>
    <cs:effectRef idx="0"/>
    <cs:fontRef idx="minor">
      <a:schemeClr val="tx1">
        <a:lumMod val="75000"/>
        <a:lumOff val="25000"/>
      </a:schemeClr>
    </cs:fontRef>
    <cs:defRPr sz="1197"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1197"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1197"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1197"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1197"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862"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1197"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1197"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43</xdr:col>
      <xdr:colOff>16566</xdr:colOff>
      <xdr:row>60</xdr:row>
      <xdr:rowOff>24848</xdr:rowOff>
    </xdr:from>
    <xdr:to>
      <xdr:col>45</xdr:col>
      <xdr:colOff>99392</xdr:colOff>
      <xdr:row>65</xdr:row>
      <xdr:rowOff>231913</xdr:rowOff>
    </xdr:to>
    <xdr:sp macro="" textlink="">
      <xdr:nvSpPr>
        <xdr:cNvPr id="2" name="右中かっこ 1"/>
        <xdr:cNvSpPr/>
      </xdr:nvSpPr>
      <xdr:spPr>
        <a:xfrm>
          <a:off x="4770783" y="12912587"/>
          <a:ext cx="314739" cy="1408043"/>
        </a:xfrm>
        <a:prstGeom prst="rightBrace">
          <a:avLst>
            <a:gd name="adj1" fmla="val 8333"/>
            <a:gd name="adj2" fmla="val 5647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67</xdr:row>
      <xdr:rowOff>275580</xdr:rowOff>
    </xdr:from>
    <xdr:to>
      <xdr:col>58</xdr:col>
      <xdr:colOff>57149</xdr:colOff>
      <xdr:row>73</xdr:row>
      <xdr:rowOff>122065</xdr:rowOff>
    </xdr:to>
    <xdr:grpSp>
      <xdr:nvGrpSpPr>
        <xdr:cNvPr id="3" name="グループ化 2"/>
        <xdr:cNvGrpSpPr/>
      </xdr:nvGrpSpPr>
      <xdr:grpSpPr>
        <a:xfrm>
          <a:off x="0" y="15825143"/>
          <a:ext cx="6962774" cy="1346672"/>
          <a:chOff x="1475203" y="2221498"/>
          <a:chExt cx="7074215" cy="1419709"/>
        </a:xfrm>
      </xdr:grpSpPr>
      <xdr:graphicFrame macro="">
        <xdr:nvGraphicFramePr>
          <xdr:cNvPr id="4" name="グラフ 3"/>
          <xdr:cNvGraphicFramePr/>
        </xdr:nvGraphicFramePr>
        <xdr:xfrm>
          <a:off x="1741431" y="2526498"/>
          <a:ext cx="6604000" cy="1018902"/>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テキスト ボックス 6"/>
          <xdr:cNvSpPr txBox="1"/>
        </xdr:nvSpPr>
        <xdr:spPr>
          <a:xfrm>
            <a:off x="1684208" y="2395693"/>
            <a:ext cx="456092"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0</a:t>
            </a:r>
            <a:r>
              <a:rPr kumimoji="1" lang="ja-JP" altLang="en-US" sz="1050"/>
              <a:t>％</a:t>
            </a:r>
            <a:endParaRPr kumimoji="1" lang="ja-JP" altLang="en-US" sz="1400"/>
          </a:p>
        </xdr:txBody>
      </xdr:sp>
      <xdr:sp macro="" textlink="">
        <xdr:nvSpPr>
          <xdr:cNvPr id="6" name="テキスト ボックス 7"/>
          <xdr:cNvSpPr txBox="1"/>
        </xdr:nvSpPr>
        <xdr:spPr>
          <a:xfrm>
            <a:off x="7956897" y="2395695"/>
            <a:ext cx="592521"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100</a:t>
            </a:r>
            <a:r>
              <a:rPr kumimoji="1" lang="ja-JP" altLang="en-US" sz="1050"/>
              <a:t>％</a:t>
            </a:r>
            <a:endParaRPr kumimoji="1" lang="ja-JP" altLang="en-US" sz="1400"/>
          </a:p>
        </xdr:txBody>
      </xdr:sp>
      <xdr:sp macro="" textlink="">
        <xdr:nvSpPr>
          <xdr:cNvPr id="7" name="テキスト ボックス 8"/>
          <xdr:cNvSpPr txBox="1"/>
        </xdr:nvSpPr>
        <xdr:spPr>
          <a:xfrm>
            <a:off x="4809439" y="2395694"/>
            <a:ext cx="535420"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50</a:t>
            </a:r>
            <a:r>
              <a:rPr kumimoji="1" lang="ja-JP" altLang="en-US" sz="1050"/>
              <a:t>％</a:t>
            </a:r>
            <a:endParaRPr kumimoji="1" lang="ja-JP" altLang="en-US" sz="1400"/>
          </a:p>
        </xdr:txBody>
      </xdr:sp>
      <xdr:sp macro="" textlink="">
        <xdr:nvSpPr>
          <xdr:cNvPr id="8" name="テキスト ボックス 9"/>
          <xdr:cNvSpPr txBox="1"/>
        </xdr:nvSpPr>
        <xdr:spPr>
          <a:xfrm>
            <a:off x="3542615" y="2395694"/>
            <a:ext cx="55266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30</a:t>
            </a:r>
            <a:r>
              <a:rPr kumimoji="1" lang="ja-JP" altLang="en-US" sz="1050"/>
              <a:t>％</a:t>
            </a:r>
            <a:endParaRPr kumimoji="1" lang="ja-JP" altLang="en-US" sz="1400"/>
          </a:p>
        </xdr:txBody>
      </xdr:sp>
      <xdr:sp macro="" textlink="">
        <xdr:nvSpPr>
          <xdr:cNvPr id="9" name="テキスト ボックス 10"/>
          <xdr:cNvSpPr txBox="1"/>
        </xdr:nvSpPr>
        <xdr:spPr>
          <a:xfrm>
            <a:off x="6705916" y="2395694"/>
            <a:ext cx="543539"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80</a:t>
            </a:r>
            <a:r>
              <a:rPr kumimoji="1" lang="ja-JP" altLang="en-US" sz="1050"/>
              <a:t>％</a:t>
            </a:r>
            <a:endParaRPr kumimoji="1" lang="ja-JP" altLang="en-US" sz="1400"/>
          </a:p>
        </xdr:txBody>
      </xdr:sp>
      <xdr:sp macro="" textlink="">
        <xdr:nvSpPr>
          <xdr:cNvPr id="10" name="テキスト ボックス 11"/>
          <xdr:cNvSpPr txBox="1"/>
        </xdr:nvSpPr>
        <xdr:spPr>
          <a:xfrm>
            <a:off x="5697698" y="2395693"/>
            <a:ext cx="57928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65</a:t>
            </a:r>
            <a:r>
              <a:rPr kumimoji="1" lang="ja-JP" altLang="en-US" sz="1050"/>
              <a:t>％</a:t>
            </a:r>
            <a:endParaRPr kumimoji="1" lang="ja-JP" altLang="en-US" sz="1400"/>
          </a:p>
        </xdr:txBody>
      </xdr:sp>
      <xdr:grpSp>
        <xdr:nvGrpSpPr>
          <xdr:cNvPr id="11" name="グループ化 10"/>
          <xdr:cNvGrpSpPr/>
        </xdr:nvGrpSpPr>
        <xdr:grpSpPr>
          <a:xfrm>
            <a:off x="1860282" y="2747509"/>
            <a:ext cx="1940192" cy="280262"/>
            <a:chOff x="1860282" y="2747509"/>
            <a:chExt cx="1940192" cy="280262"/>
          </a:xfrm>
        </xdr:grpSpPr>
        <xdr:sp macro="" textlink="">
          <xdr:nvSpPr>
            <xdr:cNvPr id="34" name="楕円 33"/>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5" name="楕円 34"/>
            <xdr:cNvSpPr/>
          </xdr:nvSpPr>
          <xdr:spPr>
            <a:xfrm>
              <a:off x="3754755"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6" name="左中かっこ 35"/>
            <xdr:cNvSpPr/>
          </xdr:nvSpPr>
          <xdr:spPr>
            <a:xfrm rot="5400000">
              <a:off x="2712845" y="1918233"/>
              <a:ext cx="234542" cy="189309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2" name="グループ化 11"/>
          <xdr:cNvGrpSpPr/>
        </xdr:nvGrpSpPr>
        <xdr:grpSpPr>
          <a:xfrm flipV="1">
            <a:off x="3754755" y="3063038"/>
            <a:ext cx="1311536" cy="272634"/>
            <a:chOff x="1860282" y="2755137"/>
            <a:chExt cx="1311536" cy="272634"/>
          </a:xfrm>
        </xdr:grpSpPr>
        <xdr:sp macro="" textlink="">
          <xdr:nvSpPr>
            <xdr:cNvPr id="31" name="楕円 30"/>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2" name="楕円 31"/>
            <xdr:cNvSpPr/>
          </xdr:nvSpPr>
          <xdr:spPr>
            <a:xfrm>
              <a:off x="3126099"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3" name="左中かっこ 32"/>
            <xdr:cNvSpPr/>
          </xdr:nvSpPr>
          <xdr:spPr>
            <a:xfrm rot="5400000">
              <a:off x="2400212" y="2238494"/>
              <a:ext cx="234542" cy="1267827"/>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3" name="グループ化 12"/>
          <xdr:cNvGrpSpPr/>
        </xdr:nvGrpSpPr>
        <xdr:grpSpPr>
          <a:xfrm>
            <a:off x="5020575" y="2747510"/>
            <a:ext cx="994829" cy="280261"/>
            <a:chOff x="1860282" y="2747510"/>
            <a:chExt cx="994829" cy="280261"/>
          </a:xfrm>
        </xdr:grpSpPr>
        <xdr:sp macro="" textlink="">
          <xdr:nvSpPr>
            <xdr:cNvPr id="28" name="楕円 27"/>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9" name="楕円 28"/>
            <xdr:cNvSpPr/>
          </xdr:nvSpPr>
          <xdr:spPr>
            <a:xfrm>
              <a:off x="2809392"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30" name="左中かっこ 29"/>
            <xdr:cNvSpPr/>
          </xdr:nvSpPr>
          <xdr:spPr>
            <a:xfrm rot="5400000">
              <a:off x="2243553" y="2387526"/>
              <a:ext cx="234542" cy="954509"/>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4" name="グループ化 13"/>
          <xdr:cNvGrpSpPr/>
        </xdr:nvGrpSpPr>
        <xdr:grpSpPr>
          <a:xfrm flipV="1">
            <a:off x="5969681" y="3061632"/>
            <a:ext cx="990065" cy="272634"/>
            <a:chOff x="1869808" y="2755137"/>
            <a:chExt cx="990065" cy="272634"/>
          </a:xfrm>
        </xdr:grpSpPr>
        <xdr:sp macro="" textlink="">
          <xdr:nvSpPr>
            <xdr:cNvPr id="25" name="楕円 24"/>
            <xdr:cNvSpPr/>
          </xdr:nvSpPr>
          <xdr:spPr>
            <a:xfrm>
              <a:off x="1869808"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6" name="楕円 25"/>
            <xdr:cNvSpPr/>
          </xdr:nvSpPr>
          <xdr:spPr>
            <a:xfrm>
              <a:off x="2814154"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7" name="左中かっこ 26"/>
            <xdr:cNvSpPr/>
          </xdr:nvSpPr>
          <xdr:spPr>
            <a:xfrm rot="5400000">
              <a:off x="2251016" y="2402616"/>
              <a:ext cx="234542" cy="939583"/>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5" name="グループ化 14"/>
          <xdr:cNvGrpSpPr/>
        </xdr:nvGrpSpPr>
        <xdr:grpSpPr>
          <a:xfrm>
            <a:off x="6914027" y="2747509"/>
            <a:ext cx="1311533" cy="280262"/>
            <a:chOff x="1860282" y="2747509"/>
            <a:chExt cx="1311533" cy="280262"/>
          </a:xfrm>
        </xdr:grpSpPr>
        <xdr:sp macro="" textlink="">
          <xdr:nvSpPr>
            <xdr:cNvPr id="22" name="楕円 21"/>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3" name="楕円 22"/>
            <xdr:cNvSpPr/>
          </xdr:nvSpPr>
          <xdr:spPr>
            <a:xfrm>
              <a:off x="3126096"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24" name="左中かっこ 23"/>
            <xdr:cNvSpPr/>
          </xdr:nvSpPr>
          <xdr:spPr>
            <a:xfrm rot="5400000">
              <a:off x="2398154" y="2232924"/>
              <a:ext cx="234542" cy="1263711"/>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sp macro="" textlink="">
        <xdr:nvSpPr>
          <xdr:cNvPr id="16" name="テキスト ボックス 32"/>
          <xdr:cNvSpPr txBox="1"/>
        </xdr:nvSpPr>
        <xdr:spPr>
          <a:xfrm>
            <a:off x="1475203" y="2221498"/>
            <a:ext cx="846487"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t>喫食率</a:t>
            </a:r>
            <a:endParaRPr kumimoji="1" lang="ja-JP" altLang="en-US" sz="1400"/>
          </a:p>
        </xdr:txBody>
      </xdr:sp>
      <xdr:sp macro="" textlink="">
        <xdr:nvSpPr>
          <xdr:cNvPr id="17" name="テキスト ボックス 33"/>
          <xdr:cNvSpPr txBox="1"/>
        </xdr:nvSpPr>
        <xdr:spPr>
          <a:xfrm>
            <a:off x="2503455" y="2491135"/>
            <a:ext cx="761743" cy="50647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食単価Ａ</a:t>
            </a:r>
            <a:endParaRPr kumimoji="1" lang="ja-JP" altLang="en-US" sz="1100" b="1"/>
          </a:p>
        </xdr:txBody>
      </xdr:sp>
      <xdr:sp macro="" textlink="">
        <xdr:nvSpPr>
          <xdr:cNvPr id="18" name="テキスト ボックス 34"/>
          <xdr:cNvSpPr txBox="1"/>
        </xdr:nvSpPr>
        <xdr:spPr>
          <a:xfrm>
            <a:off x="4045724" y="3339126"/>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食単価Ｂ</a:t>
            </a:r>
          </a:p>
        </xdr:txBody>
      </xdr:sp>
      <xdr:sp macro="" textlink="">
        <xdr:nvSpPr>
          <xdr:cNvPr id="19" name="テキスト ボックス 35"/>
          <xdr:cNvSpPr txBox="1"/>
        </xdr:nvSpPr>
        <xdr:spPr>
          <a:xfrm>
            <a:off x="5154883" y="2503122"/>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食単価Ｃ</a:t>
            </a:r>
          </a:p>
        </xdr:txBody>
      </xdr:sp>
      <xdr:sp macro="" textlink="">
        <xdr:nvSpPr>
          <xdr:cNvPr id="20" name="テキスト ボックス 36"/>
          <xdr:cNvSpPr txBox="1"/>
        </xdr:nvSpPr>
        <xdr:spPr>
          <a:xfrm>
            <a:off x="7192862" y="2487107"/>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食単価Ｅ</a:t>
            </a:r>
          </a:p>
        </xdr:txBody>
      </xdr:sp>
      <xdr:sp macro="" textlink="">
        <xdr:nvSpPr>
          <xdr:cNvPr id="21" name="テキスト ボックス 37"/>
          <xdr:cNvSpPr txBox="1"/>
        </xdr:nvSpPr>
        <xdr:spPr>
          <a:xfrm>
            <a:off x="6101929" y="3334334"/>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食単価Ｄ</a:t>
            </a:r>
          </a:p>
        </xdr:txBody>
      </xdr:sp>
    </xdr:grpSp>
    <xdr:clientData/>
  </xdr:twoCellAnchor>
  <xdr:twoCellAnchor>
    <xdr:from>
      <xdr:col>2</xdr:col>
      <xdr:colOff>61266</xdr:colOff>
      <xdr:row>80</xdr:row>
      <xdr:rowOff>200024</xdr:rowOff>
    </xdr:from>
    <xdr:to>
      <xdr:col>55</xdr:col>
      <xdr:colOff>9525</xdr:colOff>
      <xdr:row>92</xdr:row>
      <xdr:rowOff>204133</xdr:rowOff>
    </xdr:to>
    <xdr:graphicFrame macro="">
      <xdr:nvGraphicFramePr>
        <xdr:cNvPr id="37"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75</xdr:row>
      <xdr:rowOff>995</xdr:rowOff>
    </xdr:from>
    <xdr:to>
      <xdr:col>58</xdr:col>
      <xdr:colOff>57149</xdr:colOff>
      <xdr:row>80</xdr:row>
      <xdr:rowOff>37700</xdr:rowOff>
    </xdr:to>
    <xdr:grpSp>
      <xdr:nvGrpSpPr>
        <xdr:cNvPr id="72" name="グループ化 71"/>
        <xdr:cNvGrpSpPr/>
      </xdr:nvGrpSpPr>
      <xdr:grpSpPr>
        <a:xfrm>
          <a:off x="0" y="17526995"/>
          <a:ext cx="6962774" cy="1227330"/>
          <a:chOff x="1475203" y="2221498"/>
          <a:chExt cx="7074215" cy="1327858"/>
        </a:xfrm>
      </xdr:grpSpPr>
      <xdr:graphicFrame macro="">
        <xdr:nvGraphicFramePr>
          <xdr:cNvPr id="73" name="グラフ 72"/>
          <xdr:cNvGraphicFramePr/>
        </xdr:nvGraphicFramePr>
        <xdr:xfrm>
          <a:off x="1741431" y="2526498"/>
          <a:ext cx="6604000" cy="1018902"/>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4" name="テキスト ボックス 6"/>
          <xdr:cNvSpPr txBox="1"/>
        </xdr:nvSpPr>
        <xdr:spPr>
          <a:xfrm>
            <a:off x="1684208" y="2395693"/>
            <a:ext cx="456092"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0</a:t>
            </a:r>
            <a:r>
              <a:rPr kumimoji="1" lang="ja-JP" altLang="en-US" sz="1050"/>
              <a:t>％</a:t>
            </a:r>
            <a:endParaRPr kumimoji="1" lang="ja-JP" altLang="en-US" sz="1400"/>
          </a:p>
        </xdr:txBody>
      </xdr:sp>
      <xdr:sp macro="" textlink="">
        <xdr:nvSpPr>
          <xdr:cNvPr id="75" name="テキスト ボックス 7"/>
          <xdr:cNvSpPr txBox="1"/>
        </xdr:nvSpPr>
        <xdr:spPr>
          <a:xfrm>
            <a:off x="7956897" y="2395695"/>
            <a:ext cx="592521"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100</a:t>
            </a:r>
            <a:r>
              <a:rPr kumimoji="1" lang="ja-JP" altLang="en-US" sz="1050"/>
              <a:t>％</a:t>
            </a:r>
            <a:endParaRPr kumimoji="1" lang="ja-JP" altLang="en-US" sz="1400"/>
          </a:p>
        </xdr:txBody>
      </xdr:sp>
      <xdr:sp macro="" textlink="">
        <xdr:nvSpPr>
          <xdr:cNvPr id="76" name="テキスト ボックス 8"/>
          <xdr:cNvSpPr txBox="1"/>
        </xdr:nvSpPr>
        <xdr:spPr>
          <a:xfrm>
            <a:off x="4809439" y="2395694"/>
            <a:ext cx="535420"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50</a:t>
            </a:r>
            <a:r>
              <a:rPr kumimoji="1" lang="ja-JP" altLang="en-US" sz="1050"/>
              <a:t>％</a:t>
            </a:r>
            <a:endParaRPr kumimoji="1" lang="ja-JP" altLang="en-US" sz="1400"/>
          </a:p>
        </xdr:txBody>
      </xdr:sp>
      <xdr:sp macro="" textlink="">
        <xdr:nvSpPr>
          <xdr:cNvPr id="77" name="テキスト ボックス 9"/>
          <xdr:cNvSpPr txBox="1"/>
        </xdr:nvSpPr>
        <xdr:spPr>
          <a:xfrm>
            <a:off x="3542615" y="2395694"/>
            <a:ext cx="55266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30</a:t>
            </a:r>
            <a:r>
              <a:rPr kumimoji="1" lang="ja-JP" altLang="en-US" sz="1050"/>
              <a:t>％</a:t>
            </a:r>
            <a:endParaRPr kumimoji="1" lang="ja-JP" altLang="en-US" sz="1400"/>
          </a:p>
        </xdr:txBody>
      </xdr:sp>
      <xdr:sp macro="" textlink="">
        <xdr:nvSpPr>
          <xdr:cNvPr id="78" name="テキスト ボックス 10"/>
          <xdr:cNvSpPr txBox="1"/>
        </xdr:nvSpPr>
        <xdr:spPr>
          <a:xfrm>
            <a:off x="6705916" y="2395694"/>
            <a:ext cx="543539"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80</a:t>
            </a:r>
            <a:r>
              <a:rPr kumimoji="1" lang="ja-JP" altLang="en-US" sz="1050"/>
              <a:t>％</a:t>
            </a:r>
            <a:endParaRPr kumimoji="1" lang="ja-JP" altLang="en-US" sz="1400"/>
          </a:p>
        </xdr:txBody>
      </xdr:sp>
      <xdr:sp macro="" textlink="">
        <xdr:nvSpPr>
          <xdr:cNvPr id="79" name="テキスト ボックス 11"/>
          <xdr:cNvSpPr txBox="1"/>
        </xdr:nvSpPr>
        <xdr:spPr>
          <a:xfrm>
            <a:off x="5697698" y="2395693"/>
            <a:ext cx="57928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65</a:t>
            </a:r>
            <a:r>
              <a:rPr kumimoji="1" lang="ja-JP" altLang="en-US" sz="1050"/>
              <a:t>％</a:t>
            </a:r>
            <a:endParaRPr kumimoji="1" lang="ja-JP" altLang="en-US" sz="1400"/>
          </a:p>
        </xdr:txBody>
      </xdr:sp>
      <xdr:grpSp>
        <xdr:nvGrpSpPr>
          <xdr:cNvPr id="80" name="グループ化 79"/>
          <xdr:cNvGrpSpPr/>
        </xdr:nvGrpSpPr>
        <xdr:grpSpPr>
          <a:xfrm>
            <a:off x="1860282" y="2819390"/>
            <a:ext cx="1940192" cy="208381"/>
            <a:chOff x="1860282" y="2819390"/>
            <a:chExt cx="1940192" cy="208381"/>
          </a:xfrm>
        </xdr:grpSpPr>
        <xdr:sp macro="" textlink="">
          <xdr:nvSpPr>
            <xdr:cNvPr id="103" name="楕円 102"/>
            <xdr:cNvSpPr/>
          </xdr:nvSpPr>
          <xdr:spPr>
            <a:xfrm>
              <a:off x="1860282" y="2975038"/>
              <a:ext cx="45719" cy="45716"/>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04" name="楕円 103"/>
            <xdr:cNvSpPr/>
          </xdr:nvSpPr>
          <xdr:spPr>
            <a:xfrm>
              <a:off x="3754755"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05" name="左中かっこ 104"/>
            <xdr:cNvSpPr/>
          </xdr:nvSpPr>
          <xdr:spPr>
            <a:xfrm rot="5400000">
              <a:off x="2748785" y="1954174"/>
              <a:ext cx="162661" cy="189309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81" name="グループ化 80"/>
          <xdr:cNvGrpSpPr/>
        </xdr:nvGrpSpPr>
        <xdr:grpSpPr>
          <a:xfrm flipV="1">
            <a:off x="1876135" y="3063038"/>
            <a:ext cx="3190156" cy="219695"/>
            <a:chOff x="-18338" y="2808076"/>
            <a:chExt cx="3190156" cy="219695"/>
          </a:xfrm>
        </xdr:grpSpPr>
        <xdr:sp macro="" textlink="">
          <xdr:nvSpPr>
            <xdr:cNvPr id="101" name="楕円 100"/>
            <xdr:cNvSpPr/>
          </xdr:nvSpPr>
          <xdr:spPr>
            <a:xfrm>
              <a:off x="3126099"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02" name="左中かっこ 101"/>
            <xdr:cNvSpPr/>
          </xdr:nvSpPr>
          <xdr:spPr>
            <a:xfrm rot="5400000">
              <a:off x="1475727" y="1314011"/>
              <a:ext cx="181603" cy="316973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82" name="グループ化 81"/>
          <xdr:cNvGrpSpPr/>
        </xdr:nvGrpSpPr>
        <xdr:grpSpPr>
          <a:xfrm>
            <a:off x="1876135" y="2801378"/>
            <a:ext cx="4139269" cy="226393"/>
            <a:chOff x="-1284158" y="2801378"/>
            <a:chExt cx="4139269" cy="226393"/>
          </a:xfrm>
        </xdr:grpSpPr>
        <xdr:sp macro="" textlink="">
          <xdr:nvSpPr>
            <xdr:cNvPr id="98" name="楕円 97"/>
            <xdr:cNvSpPr/>
          </xdr:nvSpPr>
          <xdr:spPr>
            <a:xfrm>
              <a:off x="2809392"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99" name="左中かっこ 98"/>
            <xdr:cNvSpPr/>
          </xdr:nvSpPr>
          <xdr:spPr>
            <a:xfrm rot="5400000">
              <a:off x="680432" y="836788"/>
              <a:ext cx="193057" cy="4122237"/>
            </a:xfrm>
            <a:prstGeom prst="leftBrace">
              <a:avLst>
                <a:gd name="adj1" fmla="val 91080"/>
                <a:gd name="adj2" fmla="val 4010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83" name="グループ化 82"/>
          <xdr:cNvGrpSpPr/>
        </xdr:nvGrpSpPr>
        <xdr:grpSpPr>
          <a:xfrm flipV="1">
            <a:off x="1873469" y="3061632"/>
            <a:ext cx="5086277" cy="224858"/>
            <a:chOff x="-2226404" y="2802913"/>
            <a:chExt cx="5086277" cy="224858"/>
          </a:xfrm>
        </xdr:grpSpPr>
        <xdr:sp macro="" textlink="">
          <xdr:nvSpPr>
            <xdr:cNvPr id="95" name="楕円 94"/>
            <xdr:cNvSpPr/>
          </xdr:nvSpPr>
          <xdr:spPr>
            <a:xfrm>
              <a:off x="2814154"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96" name="左中かっこ 95"/>
            <xdr:cNvSpPr/>
          </xdr:nvSpPr>
          <xdr:spPr>
            <a:xfrm rot="5400000">
              <a:off x="212452" y="364057"/>
              <a:ext cx="186767" cy="5064480"/>
            </a:xfrm>
            <a:prstGeom prst="leftBrace">
              <a:avLst>
                <a:gd name="adj1" fmla="val 91080"/>
                <a:gd name="adj2" fmla="val 1893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sp macro="" textlink="">
        <xdr:nvSpPr>
          <xdr:cNvPr id="85" name="テキスト ボックス 32"/>
          <xdr:cNvSpPr txBox="1"/>
        </xdr:nvSpPr>
        <xdr:spPr>
          <a:xfrm>
            <a:off x="1475203" y="2221498"/>
            <a:ext cx="846487"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t>喫食率</a:t>
            </a:r>
            <a:endParaRPr kumimoji="1" lang="ja-JP" altLang="en-US" sz="1400"/>
          </a:p>
        </xdr:txBody>
      </xdr:sp>
      <xdr:sp macro="" textlink="">
        <xdr:nvSpPr>
          <xdr:cNvPr id="86" name="テキスト ボックス 33"/>
          <xdr:cNvSpPr txBox="1"/>
        </xdr:nvSpPr>
        <xdr:spPr>
          <a:xfrm>
            <a:off x="2221520" y="2545759"/>
            <a:ext cx="1280577" cy="308653"/>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食数Ａ</a:t>
            </a:r>
            <a:endParaRPr kumimoji="1" lang="ja-JP" altLang="en-US" sz="1100" b="1"/>
          </a:p>
        </xdr:txBody>
      </xdr:sp>
      <xdr:sp macro="" textlink="">
        <xdr:nvSpPr>
          <xdr:cNvPr id="87" name="テキスト ボックス 34"/>
          <xdr:cNvSpPr txBox="1"/>
        </xdr:nvSpPr>
        <xdr:spPr>
          <a:xfrm>
            <a:off x="2838185" y="3240703"/>
            <a:ext cx="1296664" cy="308653"/>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食数Ｂ</a:t>
            </a:r>
          </a:p>
        </xdr:txBody>
      </xdr:sp>
    </xdr:grpSp>
    <xdr:clientData/>
  </xdr:twoCellAnchor>
  <xdr:twoCellAnchor>
    <xdr:from>
      <xdr:col>3</xdr:col>
      <xdr:colOff>19373</xdr:colOff>
      <xdr:row>78</xdr:row>
      <xdr:rowOff>58634</xdr:rowOff>
    </xdr:from>
    <xdr:to>
      <xdr:col>3</xdr:col>
      <xdr:colOff>63283</xdr:colOff>
      <xdr:row>78</xdr:row>
      <xdr:rowOff>100699</xdr:rowOff>
    </xdr:to>
    <xdr:sp macro="" textlink="">
      <xdr:nvSpPr>
        <xdr:cNvPr id="107" name="楕円 106"/>
        <xdr:cNvSpPr/>
      </xdr:nvSpPr>
      <xdr:spPr>
        <a:xfrm>
          <a:off x="358398" y="18349863"/>
          <a:ext cx="43910" cy="42065"/>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18</xdr:col>
      <xdr:colOff>32845</xdr:colOff>
      <xdr:row>76</xdr:row>
      <xdr:rowOff>53548</xdr:rowOff>
    </xdr:from>
    <xdr:to>
      <xdr:col>28</xdr:col>
      <xdr:colOff>98934</xdr:colOff>
      <xdr:row>77</xdr:row>
      <xdr:rowOff>100442</xdr:rowOff>
    </xdr:to>
    <xdr:sp macro="" textlink="">
      <xdr:nvSpPr>
        <xdr:cNvPr id="108" name="テキスト ボックス 33"/>
        <xdr:cNvSpPr txBox="1"/>
      </xdr:nvSpPr>
      <xdr:spPr>
        <a:xfrm>
          <a:off x="2042948" y="17776617"/>
          <a:ext cx="1182814" cy="283377"/>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食数Ｃ</a:t>
          </a:r>
          <a:endParaRPr kumimoji="1" lang="ja-JP" altLang="en-US" sz="1100" b="1"/>
        </a:p>
      </xdr:txBody>
    </xdr:sp>
    <xdr:clientData/>
  </xdr:twoCellAnchor>
  <xdr:twoCellAnchor>
    <xdr:from>
      <xdr:col>31</xdr:col>
      <xdr:colOff>106417</xdr:colOff>
      <xdr:row>79</xdr:row>
      <xdr:rowOff>15448</xdr:rowOff>
    </xdr:from>
    <xdr:to>
      <xdr:col>42</xdr:col>
      <xdr:colOff>60835</xdr:colOff>
      <xdr:row>80</xdr:row>
      <xdr:rowOff>62342</xdr:rowOff>
    </xdr:to>
    <xdr:sp macro="" textlink="">
      <xdr:nvSpPr>
        <xdr:cNvPr id="110" name="テキスト ボックス 33"/>
        <xdr:cNvSpPr txBox="1"/>
      </xdr:nvSpPr>
      <xdr:spPr>
        <a:xfrm>
          <a:off x="3568262" y="18447965"/>
          <a:ext cx="1182814" cy="283377"/>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食数Ｄ</a:t>
          </a:r>
          <a:endParaRPr kumimoji="1" lang="ja-JP" altLang="en-US" sz="1100" b="1"/>
        </a:p>
      </xdr:txBody>
    </xdr:sp>
    <xdr:clientData/>
  </xdr:twoCellAnchor>
  <xdr:twoCellAnchor>
    <xdr:from>
      <xdr:col>3</xdr:col>
      <xdr:colOff>25312</xdr:colOff>
      <xdr:row>77</xdr:row>
      <xdr:rowOff>51292</xdr:rowOff>
    </xdr:from>
    <xdr:to>
      <xdr:col>55</xdr:col>
      <xdr:colOff>60613</xdr:colOff>
      <xdr:row>78</xdr:row>
      <xdr:rowOff>9548</xdr:rowOff>
    </xdr:to>
    <xdr:sp macro="" textlink="">
      <xdr:nvSpPr>
        <xdr:cNvPr id="67" name="左中かっこ 66"/>
        <xdr:cNvSpPr/>
      </xdr:nvSpPr>
      <xdr:spPr>
        <a:xfrm rot="5400000">
          <a:off x="3287295" y="15212664"/>
          <a:ext cx="198888" cy="6031038"/>
        </a:xfrm>
        <a:prstGeom prst="leftBrace">
          <a:avLst>
            <a:gd name="adj1" fmla="val 91080"/>
            <a:gd name="adj2" fmla="val 9848"/>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clientData/>
  </xdr:twoCellAnchor>
  <xdr:twoCellAnchor>
    <xdr:from>
      <xdr:col>55</xdr:col>
      <xdr:colOff>45720</xdr:colOff>
      <xdr:row>77</xdr:row>
      <xdr:rowOff>232410</xdr:rowOff>
    </xdr:from>
    <xdr:to>
      <xdr:col>55</xdr:col>
      <xdr:colOff>87949</xdr:colOff>
      <xdr:row>78</xdr:row>
      <xdr:rowOff>35245</xdr:rowOff>
    </xdr:to>
    <xdr:sp macro="" textlink="">
      <xdr:nvSpPr>
        <xdr:cNvPr id="68" name="楕円 67"/>
        <xdr:cNvSpPr/>
      </xdr:nvSpPr>
      <xdr:spPr>
        <a:xfrm>
          <a:off x="6332220" y="18326100"/>
          <a:ext cx="42229" cy="42865"/>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45</xdr:col>
      <xdr:colOff>22223</xdr:colOff>
      <xdr:row>76</xdr:row>
      <xdr:rowOff>54669</xdr:rowOff>
    </xdr:from>
    <xdr:to>
      <xdr:col>55</xdr:col>
      <xdr:colOff>86982</xdr:colOff>
      <xdr:row>77</xdr:row>
      <xdr:rowOff>101562</xdr:rowOff>
    </xdr:to>
    <xdr:sp macro="" textlink="">
      <xdr:nvSpPr>
        <xdr:cNvPr id="70" name="テキスト ボックス 33"/>
        <xdr:cNvSpPr txBox="1"/>
      </xdr:nvSpPr>
      <xdr:spPr>
        <a:xfrm>
          <a:off x="5032126" y="17960432"/>
          <a:ext cx="1178070" cy="288111"/>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食数Ｄ超</a:t>
          </a:r>
          <a:endParaRPr kumimoji="1" lang="ja-JP" altLang="en-US" sz="1100" b="1"/>
        </a:p>
      </xdr:txBody>
    </xdr:sp>
    <xdr:clientData/>
  </xdr:twoCellAnchor>
  <xdr:twoCellAnchor>
    <xdr:from>
      <xdr:col>43</xdr:col>
      <xdr:colOff>16566</xdr:colOff>
      <xdr:row>60</xdr:row>
      <xdr:rowOff>24848</xdr:rowOff>
    </xdr:from>
    <xdr:to>
      <xdr:col>45</xdr:col>
      <xdr:colOff>99392</xdr:colOff>
      <xdr:row>65</xdr:row>
      <xdr:rowOff>231913</xdr:rowOff>
    </xdr:to>
    <xdr:sp macro="" textlink="">
      <xdr:nvSpPr>
        <xdr:cNvPr id="69" name="右中かっこ 68"/>
        <xdr:cNvSpPr/>
      </xdr:nvSpPr>
      <xdr:spPr>
        <a:xfrm>
          <a:off x="4931466" y="13931348"/>
          <a:ext cx="311426" cy="1397690"/>
        </a:xfrm>
        <a:prstGeom prst="rightBrace">
          <a:avLst>
            <a:gd name="adj1" fmla="val 8333"/>
            <a:gd name="adj2" fmla="val 5647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67</xdr:row>
      <xdr:rowOff>275580</xdr:rowOff>
    </xdr:from>
    <xdr:to>
      <xdr:col>58</xdr:col>
      <xdr:colOff>57149</xdr:colOff>
      <xdr:row>73</xdr:row>
      <xdr:rowOff>122065</xdr:rowOff>
    </xdr:to>
    <xdr:grpSp>
      <xdr:nvGrpSpPr>
        <xdr:cNvPr id="71" name="グループ化 70"/>
        <xdr:cNvGrpSpPr/>
      </xdr:nvGrpSpPr>
      <xdr:grpSpPr>
        <a:xfrm>
          <a:off x="0" y="15825143"/>
          <a:ext cx="6962774" cy="1346672"/>
          <a:chOff x="1475203" y="2221498"/>
          <a:chExt cx="7074215" cy="1419709"/>
        </a:xfrm>
      </xdr:grpSpPr>
      <xdr:graphicFrame macro="">
        <xdr:nvGraphicFramePr>
          <xdr:cNvPr id="84" name="グラフ 83"/>
          <xdr:cNvGraphicFramePr/>
        </xdr:nvGraphicFramePr>
        <xdr:xfrm>
          <a:off x="1741431" y="2526498"/>
          <a:ext cx="6604000" cy="101890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88" name="テキスト ボックス 6"/>
          <xdr:cNvSpPr txBox="1"/>
        </xdr:nvSpPr>
        <xdr:spPr>
          <a:xfrm>
            <a:off x="1684208" y="2395693"/>
            <a:ext cx="456092"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0</a:t>
            </a:r>
            <a:r>
              <a:rPr kumimoji="1" lang="ja-JP" altLang="en-US" sz="1050"/>
              <a:t>％</a:t>
            </a:r>
            <a:endParaRPr kumimoji="1" lang="ja-JP" altLang="en-US" sz="1400"/>
          </a:p>
        </xdr:txBody>
      </xdr:sp>
      <xdr:sp macro="" textlink="">
        <xdr:nvSpPr>
          <xdr:cNvPr id="89" name="テキスト ボックス 7"/>
          <xdr:cNvSpPr txBox="1"/>
        </xdr:nvSpPr>
        <xdr:spPr>
          <a:xfrm>
            <a:off x="7956897" y="2395695"/>
            <a:ext cx="592521"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100</a:t>
            </a:r>
            <a:r>
              <a:rPr kumimoji="1" lang="ja-JP" altLang="en-US" sz="1050"/>
              <a:t>％</a:t>
            </a:r>
            <a:endParaRPr kumimoji="1" lang="ja-JP" altLang="en-US" sz="1400"/>
          </a:p>
        </xdr:txBody>
      </xdr:sp>
      <xdr:sp macro="" textlink="">
        <xdr:nvSpPr>
          <xdr:cNvPr id="90" name="テキスト ボックス 8"/>
          <xdr:cNvSpPr txBox="1"/>
        </xdr:nvSpPr>
        <xdr:spPr>
          <a:xfrm>
            <a:off x="4809439" y="2395694"/>
            <a:ext cx="535420"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50</a:t>
            </a:r>
            <a:r>
              <a:rPr kumimoji="1" lang="ja-JP" altLang="en-US" sz="1050"/>
              <a:t>％</a:t>
            </a:r>
            <a:endParaRPr kumimoji="1" lang="ja-JP" altLang="en-US" sz="1400"/>
          </a:p>
        </xdr:txBody>
      </xdr:sp>
      <xdr:sp macro="" textlink="">
        <xdr:nvSpPr>
          <xdr:cNvPr id="91" name="テキスト ボックス 9"/>
          <xdr:cNvSpPr txBox="1"/>
        </xdr:nvSpPr>
        <xdr:spPr>
          <a:xfrm>
            <a:off x="3542615" y="2395694"/>
            <a:ext cx="55266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30</a:t>
            </a:r>
            <a:r>
              <a:rPr kumimoji="1" lang="ja-JP" altLang="en-US" sz="1050"/>
              <a:t>％</a:t>
            </a:r>
            <a:endParaRPr kumimoji="1" lang="ja-JP" altLang="en-US" sz="1400"/>
          </a:p>
        </xdr:txBody>
      </xdr:sp>
      <xdr:sp macro="" textlink="">
        <xdr:nvSpPr>
          <xdr:cNvPr id="92" name="テキスト ボックス 10"/>
          <xdr:cNvSpPr txBox="1"/>
        </xdr:nvSpPr>
        <xdr:spPr>
          <a:xfrm>
            <a:off x="6705916" y="2395694"/>
            <a:ext cx="543539"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80</a:t>
            </a:r>
            <a:r>
              <a:rPr kumimoji="1" lang="ja-JP" altLang="en-US" sz="1050"/>
              <a:t>％</a:t>
            </a:r>
            <a:endParaRPr kumimoji="1" lang="ja-JP" altLang="en-US" sz="1400"/>
          </a:p>
        </xdr:txBody>
      </xdr:sp>
      <xdr:sp macro="" textlink="">
        <xdr:nvSpPr>
          <xdr:cNvPr id="93" name="テキスト ボックス 11"/>
          <xdr:cNvSpPr txBox="1"/>
        </xdr:nvSpPr>
        <xdr:spPr>
          <a:xfrm>
            <a:off x="5697698" y="2395693"/>
            <a:ext cx="57928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65</a:t>
            </a:r>
            <a:r>
              <a:rPr kumimoji="1" lang="ja-JP" altLang="en-US" sz="1050"/>
              <a:t>％</a:t>
            </a:r>
            <a:endParaRPr kumimoji="1" lang="ja-JP" altLang="en-US" sz="1400"/>
          </a:p>
        </xdr:txBody>
      </xdr:sp>
      <xdr:grpSp>
        <xdr:nvGrpSpPr>
          <xdr:cNvPr id="94" name="グループ化 93"/>
          <xdr:cNvGrpSpPr/>
        </xdr:nvGrpSpPr>
        <xdr:grpSpPr>
          <a:xfrm>
            <a:off x="1860282" y="2747509"/>
            <a:ext cx="1940192" cy="280262"/>
            <a:chOff x="1860282" y="2747509"/>
            <a:chExt cx="1940192" cy="280262"/>
          </a:xfrm>
        </xdr:grpSpPr>
        <xdr:sp macro="" textlink="">
          <xdr:nvSpPr>
            <xdr:cNvPr id="129" name="楕円 128"/>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30" name="楕円 129"/>
            <xdr:cNvSpPr/>
          </xdr:nvSpPr>
          <xdr:spPr>
            <a:xfrm>
              <a:off x="3754755"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31" name="左中かっこ 130"/>
            <xdr:cNvSpPr/>
          </xdr:nvSpPr>
          <xdr:spPr>
            <a:xfrm rot="5400000">
              <a:off x="2712845" y="1918233"/>
              <a:ext cx="234542" cy="189309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97" name="グループ化 96"/>
          <xdr:cNvGrpSpPr/>
        </xdr:nvGrpSpPr>
        <xdr:grpSpPr>
          <a:xfrm flipV="1">
            <a:off x="3754755" y="3063038"/>
            <a:ext cx="1311536" cy="272634"/>
            <a:chOff x="1860282" y="2755137"/>
            <a:chExt cx="1311536" cy="272634"/>
          </a:xfrm>
        </xdr:grpSpPr>
        <xdr:sp macro="" textlink="">
          <xdr:nvSpPr>
            <xdr:cNvPr id="126" name="楕円 125"/>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7" name="楕円 126"/>
            <xdr:cNvSpPr/>
          </xdr:nvSpPr>
          <xdr:spPr>
            <a:xfrm>
              <a:off x="3126099"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8" name="左中かっこ 127"/>
            <xdr:cNvSpPr/>
          </xdr:nvSpPr>
          <xdr:spPr>
            <a:xfrm rot="5400000">
              <a:off x="2400212" y="2238494"/>
              <a:ext cx="234542" cy="1267827"/>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00" name="グループ化 99"/>
          <xdr:cNvGrpSpPr/>
        </xdr:nvGrpSpPr>
        <xdr:grpSpPr>
          <a:xfrm>
            <a:off x="5020575" y="2747510"/>
            <a:ext cx="994829" cy="280261"/>
            <a:chOff x="1860282" y="2747510"/>
            <a:chExt cx="994829" cy="280261"/>
          </a:xfrm>
        </xdr:grpSpPr>
        <xdr:sp macro="" textlink="">
          <xdr:nvSpPr>
            <xdr:cNvPr id="123" name="楕円 122"/>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4" name="楕円 123"/>
            <xdr:cNvSpPr/>
          </xdr:nvSpPr>
          <xdr:spPr>
            <a:xfrm>
              <a:off x="2809392"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5" name="左中かっこ 124"/>
            <xdr:cNvSpPr/>
          </xdr:nvSpPr>
          <xdr:spPr>
            <a:xfrm rot="5400000">
              <a:off x="2243553" y="2387526"/>
              <a:ext cx="234542" cy="954509"/>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06" name="グループ化 105"/>
          <xdr:cNvGrpSpPr/>
        </xdr:nvGrpSpPr>
        <xdr:grpSpPr>
          <a:xfrm flipV="1">
            <a:off x="5969681" y="3061632"/>
            <a:ext cx="990065" cy="272634"/>
            <a:chOff x="1869808" y="2755137"/>
            <a:chExt cx="990065" cy="272634"/>
          </a:xfrm>
        </xdr:grpSpPr>
        <xdr:sp macro="" textlink="">
          <xdr:nvSpPr>
            <xdr:cNvPr id="120" name="楕円 119"/>
            <xdr:cNvSpPr/>
          </xdr:nvSpPr>
          <xdr:spPr>
            <a:xfrm>
              <a:off x="1869808"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1" name="楕円 120"/>
            <xdr:cNvSpPr/>
          </xdr:nvSpPr>
          <xdr:spPr>
            <a:xfrm>
              <a:off x="2814154"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22" name="左中かっこ 121"/>
            <xdr:cNvSpPr/>
          </xdr:nvSpPr>
          <xdr:spPr>
            <a:xfrm rot="5400000">
              <a:off x="2251016" y="2402616"/>
              <a:ext cx="234542" cy="939583"/>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09" name="グループ化 108"/>
          <xdr:cNvGrpSpPr/>
        </xdr:nvGrpSpPr>
        <xdr:grpSpPr>
          <a:xfrm>
            <a:off x="6914027" y="2747509"/>
            <a:ext cx="1311533" cy="280262"/>
            <a:chOff x="1860282" y="2747509"/>
            <a:chExt cx="1311533" cy="280262"/>
          </a:xfrm>
        </xdr:grpSpPr>
        <xdr:sp macro="" textlink="">
          <xdr:nvSpPr>
            <xdr:cNvPr id="117" name="楕円 116"/>
            <xdr:cNvSpPr/>
          </xdr:nvSpPr>
          <xdr:spPr>
            <a:xfrm>
              <a:off x="1860282"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18" name="楕円 117"/>
            <xdr:cNvSpPr/>
          </xdr:nvSpPr>
          <xdr:spPr>
            <a:xfrm>
              <a:off x="3126096" y="2982052"/>
              <a:ext cx="45719" cy="45719"/>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19" name="左中かっこ 118"/>
            <xdr:cNvSpPr/>
          </xdr:nvSpPr>
          <xdr:spPr>
            <a:xfrm rot="5400000">
              <a:off x="2398154" y="2232924"/>
              <a:ext cx="234542" cy="1263711"/>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sp macro="" textlink="">
        <xdr:nvSpPr>
          <xdr:cNvPr id="111" name="テキスト ボックス 32"/>
          <xdr:cNvSpPr txBox="1"/>
        </xdr:nvSpPr>
        <xdr:spPr>
          <a:xfrm>
            <a:off x="1475203" y="2221498"/>
            <a:ext cx="846487"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t>喫食率</a:t>
            </a:r>
            <a:endParaRPr kumimoji="1" lang="ja-JP" altLang="en-US" sz="1400"/>
          </a:p>
        </xdr:txBody>
      </xdr:sp>
      <xdr:sp macro="" textlink="">
        <xdr:nvSpPr>
          <xdr:cNvPr id="112" name="テキスト ボックス 33"/>
          <xdr:cNvSpPr txBox="1"/>
        </xdr:nvSpPr>
        <xdr:spPr>
          <a:xfrm>
            <a:off x="2503455" y="2491135"/>
            <a:ext cx="761743" cy="50647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食単価Ａ</a:t>
            </a:r>
            <a:endParaRPr kumimoji="1" lang="ja-JP" altLang="en-US" sz="1100" b="1"/>
          </a:p>
        </xdr:txBody>
      </xdr:sp>
      <xdr:sp macro="" textlink="">
        <xdr:nvSpPr>
          <xdr:cNvPr id="113" name="テキスト ボックス 34"/>
          <xdr:cNvSpPr txBox="1"/>
        </xdr:nvSpPr>
        <xdr:spPr>
          <a:xfrm>
            <a:off x="4045724" y="3339126"/>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食単価Ｂ</a:t>
            </a:r>
          </a:p>
        </xdr:txBody>
      </xdr:sp>
      <xdr:sp macro="" textlink="">
        <xdr:nvSpPr>
          <xdr:cNvPr id="114" name="テキスト ボックス 35"/>
          <xdr:cNvSpPr txBox="1"/>
        </xdr:nvSpPr>
        <xdr:spPr>
          <a:xfrm>
            <a:off x="5154883" y="2503122"/>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食単価Ｃ</a:t>
            </a:r>
          </a:p>
        </xdr:txBody>
      </xdr:sp>
      <xdr:sp macro="" textlink="">
        <xdr:nvSpPr>
          <xdr:cNvPr id="115" name="テキスト ボックス 36"/>
          <xdr:cNvSpPr txBox="1"/>
        </xdr:nvSpPr>
        <xdr:spPr>
          <a:xfrm>
            <a:off x="7192862" y="2487107"/>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食単価Ｅ</a:t>
            </a:r>
          </a:p>
        </xdr:txBody>
      </xdr:sp>
      <xdr:sp macro="" textlink="">
        <xdr:nvSpPr>
          <xdr:cNvPr id="116" name="テキスト ボックス 37"/>
          <xdr:cNvSpPr txBox="1"/>
        </xdr:nvSpPr>
        <xdr:spPr>
          <a:xfrm>
            <a:off x="6101929" y="3334334"/>
            <a:ext cx="761743" cy="302081"/>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900" b="1"/>
              <a:t>1</a:t>
            </a:r>
            <a:r>
              <a:rPr kumimoji="1" lang="ja-JP" altLang="en-US" sz="900" b="1"/>
              <a:t>食単価Ｄ</a:t>
            </a:r>
          </a:p>
        </xdr:txBody>
      </xdr:sp>
    </xdr:grpSp>
    <xdr:clientData/>
  </xdr:twoCellAnchor>
  <xdr:twoCellAnchor>
    <xdr:from>
      <xdr:col>2</xdr:col>
      <xdr:colOff>61266</xdr:colOff>
      <xdr:row>80</xdr:row>
      <xdr:rowOff>200024</xdr:rowOff>
    </xdr:from>
    <xdr:to>
      <xdr:col>55</xdr:col>
      <xdr:colOff>9525</xdr:colOff>
      <xdr:row>92</xdr:row>
      <xdr:rowOff>204133</xdr:rowOff>
    </xdr:to>
    <xdr:graphicFrame macro="">
      <xdr:nvGraphicFramePr>
        <xdr:cNvPr id="132" name="グラフ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75</xdr:row>
      <xdr:rowOff>995</xdr:rowOff>
    </xdr:from>
    <xdr:to>
      <xdr:col>58</xdr:col>
      <xdr:colOff>57149</xdr:colOff>
      <xdr:row>80</xdr:row>
      <xdr:rowOff>37700</xdr:rowOff>
    </xdr:to>
    <xdr:grpSp>
      <xdr:nvGrpSpPr>
        <xdr:cNvPr id="133" name="グループ化 132"/>
        <xdr:cNvGrpSpPr/>
      </xdr:nvGrpSpPr>
      <xdr:grpSpPr>
        <a:xfrm>
          <a:off x="0" y="17526995"/>
          <a:ext cx="6962774" cy="1227330"/>
          <a:chOff x="1475203" y="2221498"/>
          <a:chExt cx="7074215" cy="1327858"/>
        </a:xfrm>
      </xdr:grpSpPr>
      <xdr:graphicFrame macro="">
        <xdr:nvGraphicFramePr>
          <xdr:cNvPr id="134" name="グラフ 133"/>
          <xdr:cNvGraphicFramePr/>
        </xdr:nvGraphicFramePr>
        <xdr:xfrm>
          <a:off x="1741431" y="2526498"/>
          <a:ext cx="6604000" cy="1018902"/>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135" name="テキスト ボックス 6"/>
          <xdr:cNvSpPr txBox="1"/>
        </xdr:nvSpPr>
        <xdr:spPr>
          <a:xfrm>
            <a:off x="1684208" y="2395693"/>
            <a:ext cx="456092"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0</a:t>
            </a:r>
            <a:r>
              <a:rPr kumimoji="1" lang="ja-JP" altLang="en-US" sz="1050"/>
              <a:t>％</a:t>
            </a:r>
            <a:endParaRPr kumimoji="1" lang="ja-JP" altLang="en-US" sz="1400"/>
          </a:p>
        </xdr:txBody>
      </xdr:sp>
      <xdr:sp macro="" textlink="">
        <xdr:nvSpPr>
          <xdr:cNvPr id="136" name="テキスト ボックス 7"/>
          <xdr:cNvSpPr txBox="1"/>
        </xdr:nvSpPr>
        <xdr:spPr>
          <a:xfrm>
            <a:off x="7956897" y="2395695"/>
            <a:ext cx="592521"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100</a:t>
            </a:r>
            <a:r>
              <a:rPr kumimoji="1" lang="ja-JP" altLang="en-US" sz="1050"/>
              <a:t>％</a:t>
            </a:r>
            <a:endParaRPr kumimoji="1" lang="ja-JP" altLang="en-US" sz="1400"/>
          </a:p>
        </xdr:txBody>
      </xdr:sp>
      <xdr:sp macro="" textlink="">
        <xdr:nvSpPr>
          <xdr:cNvPr id="137" name="テキスト ボックス 8"/>
          <xdr:cNvSpPr txBox="1"/>
        </xdr:nvSpPr>
        <xdr:spPr>
          <a:xfrm>
            <a:off x="4809439" y="2395694"/>
            <a:ext cx="535420"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50</a:t>
            </a:r>
            <a:r>
              <a:rPr kumimoji="1" lang="ja-JP" altLang="en-US" sz="1050"/>
              <a:t>％</a:t>
            </a:r>
            <a:endParaRPr kumimoji="1" lang="ja-JP" altLang="en-US" sz="1400"/>
          </a:p>
        </xdr:txBody>
      </xdr:sp>
      <xdr:sp macro="" textlink="">
        <xdr:nvSpPr>
          <xdr:cNvPr id="138" name="テキスト ボックス 9"/>
          <xdr:cNvSpPr txBox="1"/>
        </xdr:nvSpPr>
        <xdr:spPr>
          <a:xfrm>
            <a:off x="3542615" y="2395694"/>
            <a:ext cx="55266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30</a:t>
            </a:r>
            <a:r>
              <a:rPr kumimoji="1" lang="ja-JP" altLang="en-US" sz="1050"/>
              <a:t>％</a:t>
            </a:r>
            <a:endParaRPr kumimoji="1" lang="ja-JP" altLang="en-US" sz="1400"/>
          </a:p>
        </xdr:txBody>
      </xdr:sp>
      <xdr:sp macro="" textlink="">
        <xdr:nvSpPr>
          <xdr:cNvPr id="139" name="テキスト ボックス 10"/>
          <xdr:cNvSpPr txBox="1"/>
        </xdr:nvSpPr>
        <xdr:spPr>
          <a:xfrm>
            <a:off x="6705916" y="2395694"/>
            <a:ext cx="543539"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80</a:t>
            </a:r>
            <a:r>
              <a:rPr kumimoji="1" lang="ja-JP" altLang="en-US" sz="1050"/>
              <a:t>％</a:t>
            </a:r>
            <a:endParaRPr kumimoji="1" lang="ja-JP" altLang="en-US" sz="1400"/>
          </a:p>
        </xdr:txBody>
      </xdr:sp>
      <xdr:sp macro="" textlink="">
        <xdr:nvSpPr>
          <xdr:cNvPr id="140" name="テキスト ボックス 11"/>
          <xdr:cNvSpPr txBox="1"/>
        </xdr:nvSpPr>
        <xdr:spPr>
          <a:xfrm>
            <a:off x="5697698" y="2395693"/>
            <a:ext cx="579288"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en-US" altLang="ja-JP" sz="1050"/>
              <a:t>65</a:t>
            </a:r>
            <a:r>
              <a:rPr kumimoji="1" lang="ja-JP" altLang="en-US" sz="1050"/>
              <a:t>％</a:t>
            </a:r>
            <a:endParaRPr kumimoji="1" lang="ja-JP" altLang="en-US" sz="1400"/>
          </a:p>
        </xdr:txBody>
      </xdr:sp>
      <xdr:grpSp>
        <xdr:nvGrpSpPr>
          <xdr:cNvPr id="141" name="グループ化 140"/>
          <xdr:cNvGrpSpPr/>
        </xdr:nvGrpSpPr>
        <xdr:grpSpPr>
          <a:xfrm>
            <a:off x="1860282" y="2819390"/>
            <a:ext cx="1940192" cy="208381"/>
            <a:chOff x="1860282" y="2819390"/>
            <a:chExt cx="1940192" cy="208381"/>
          </a:xfrm>
        </xdr:grpSpPr>
        <xdr:sp macro="" textlink="">
          <xdr:nvSpPr>
            <xdr:cNvPr id="154" name="楕円 153"/>
            <xdr:cNvSpPr/>
          </xdr:nvSpPr>
          <xdr:spPr>
            <a:xfrm>
              <a:off x="1860282" y="2975038"/>
              <a:ext cx="45719" cy="45716"/>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5" name="楕円 154"/>
            <xdr:cNvSpPr/>
          </xdr:nvSpPr>
          <xdr:spPr>
            <a:xfrm>
              <a:off x="3754755"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6" name="左中かっこ 155"/>
            <xdr:cNvSpPr/>
          </xdr:nvSpPr>
          <xdr:spPr>
            <a:xfrm rot="5400000">
              <a:off x="2748785" y="1954174"/>
              <a:ext cx="162661" cy="189309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42" name="グループ化 141"/>
          <xdr:cNvGrpSpPr/>
        </xdr:nvGrpSpPr>
        <xdr:grpSpPr>
          <a:xfrm flipV="1">
            <a:off x="1876135" y="3063038"/>
            <a:ext cx="3190156" cy="219695"/>
            <a:chOff x="-18338" y="2808076"/>
            <a:chExt cx="3190156" cy="219695"/>
          </a:xfrm>
        </xdr:grpSpPr>
        <xdr:sp macro="" textlink="">
          <xdr:nvSpPr>
            <xdr:cNvPr id="152" name="楕円 151"/>
            <xdr:cNvSpPr/>
          </xdr:nvSpPr>
          <xdr:spPr>
            <a:xfrm>
              <a:off x="3126099"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3" name="左中かっこ 152"/>
            <xdr:cNvSpPr/>
          </xdr:nvSpPr>
          <xdr:spPr>
            <a:xfrm rot="5400000">
              <a:off x="1475727" y="1314011"/>
              <a:ext cx="181603" cy="3169734"/>
            </a:xfrm>
            <a:prstGeom prst="leftBrace">
              <a:avLst>
                <a:gd name="adj1" fmla="val 91080"/>
                <a:gd name="adj2" fmla="val 49829"/>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43" name="グループ化 142"/>
          <xdr:cNvGrpSpPr/>
        </xdr:nvGrpSpPr>
        <xdr:grpSpPr>
          <a:xfrm>
            <a:off x="1876135" y="2801378"/>
            <a:ext cx="4139269" cy="226393"/>
            <a:chOff x="-1284158" y="2801378"/>
            <a:chExt cx="4139269" cy="226393"/>
          </a:xfrm>
        </xdr:grpSpPr>
        <xdr:sp macro="" textlink="">
          <xdr:nvSpPr>
            <xdr:cNvPr id="150" name="楕円 149"/>
            <xdr:cNvSpPr/>
          </xdr:nvSpPr>
          <xdr:spPr>
            <a:xfrm>
              <a:off x="2809392"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1" name="左中かっこ 150"/>
            <xdr:cNvSpPr/>
          </xdr:nvSpPr>
          <xdr:spPr>
            <a:xfrm rot="5400000">
              <a:off x="680432" y="836788"/>
              <a:ext cx="193057" cy="4122237"/>
            </a:xfrm>
            <a:prstGeom prst="leftBrace">
              <a:avLst>
                <a:gd name="adj1" fmla="val 91080"/>
                <a:gd name="adj2" fmla="val 4010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grpSp>
        <xdr:nvGrpSpPr>
          <xdr:cNvPr id="144" name="グループ化 143"/>
          <xdr:cNvGrpSpPr/>
        </xdr:nvGrpSpPr>
        <xdr:grpSpPr>
          <a:xfrm flipV="1">
            <a:off x="1873469" y="3061632"/>
            <a:ext cx="5086277" cy="224858"/>
            <a:chOff x="-2226404" y="2802913"/>
            <a:chExt cx="5086277" cy="224858"/>
          </a:xfrm>
        </xdr:grpSpPr>
        <xdr:sp macro="" textlink="">
          <xdr:nvSpPr>
            <xdr:cNvPr id="148" name="楕円 147"/>
            <xdr:cNvSpPr/>
          </xdr:nvSpPr>
          <xdr:spPr>
            <a:xfrm>
              <a:off x="2814154" y="2982052"/>
              <a:ext cx="45719" cy="457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49" name="左中かっこ 148"/>
            <xdr:cNvSpPr/>
          </xdr:nvSpPr>
          <xdr:spPr>
            <a:xfrm rot="5400000">
              <a:off x="212452" y="364057"/>
              <a:ext cx="186767" cy="5064480"/>
            </a:xfrm>
            <a:prstGeom prst="leftBrace">
              <a:avLst>
                <a:gd name="adj1" fmla="val 91080"/>
                <a:gd name="adj2" fmla="val 1893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grpSp>
      <xdr:sp macro="" textlink="">
        <xdr:nvSpPr>
          <xdr:cNvPr id="145" name="テキスト ボックス 32"/>
          <xdr:cNvSpPr txBox="1"/>
        </xdr:nvSpPr>
        <xdr:spPr>
          <a:xfrm>
            <a:off x="1475203" y="2221498"/>
            <a:ext cx="846487" cy="33600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1050"/>
              <a:t>喫食率</a:t>
            </a:r>
            <a:endParaRPr kumimoji="1" lang="ja-JP" altLang="en-US" sz="1400"/>
          </a:p>
        </xdr:txBody>
      </xdr:sp>
      <xdr:sp macro="" textlink="">
        <xdr:nvSpPr>
          <xdr:cNvPr id="146" name="テキスト ボックス 33"/>
          <xdr:cNvSpPr txBox="1"/>
        </xdr:nvSpPr>
        <xdr:spPr>
          <a:xfrm>
            <a:off x="2221520" y="2545759"/>
            <a:ext cx="1280577" cy="308653"/>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食数Ａ</a:t>
            </a:r>
            <a:endParaRPr kumimoji="1" lang="ja-JP" altLang="en-US" sz="1100" b="1"/>
          </a:p>
        </xdr:txBody>
      </xdr:sp>
      <xdr:sp macro="" textlink="">
        <xdr:nvSpPr>
          <xdr:cNvPr id="147" name="テキスト ボックス 34"/>
          <xdr:cNvSpPr txBox="1"/>
        </xdr:nvSpPr>
        <xdr:spPr>
          <a:xfrm>
            <a:off x="2838185" y="3240703"/>
            <a:ext cx="1296664" cy="308653"/>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食数Ｂ</a:t>
            </a:r>
          </a:p>
        </xdr:txBody>
      </xdr:sp>
    </xdr:grpSp>
    <xdr:clientData/>
  </xdr:twoCellAnchor>
  <xdr:twoCellAnchor>
    <xdr:from>
      <xdr:col>3</xdr:col>
      <xdr:colOff>19373</xdr:colOff>
      <xdr:row>78</xdr:row>
      <xdr:rowOff>58634</xdr:rowOff>
    </xdr:from>
    <xdr:to>
      <xdr:col>3</xdr:col>
      <xdr:colOff>63283</xdr:colOff>
      <xdr:row>78</xdr:row>
      <xdr:rowOff>100699</xdr:rowOff>
    </xdr:to>
    <xdr:sp macro="" textlink="">
      <xdr:nvSpPr>
        <xdr:cNvPr id="157" name="楕円 156"/>
        <xdr:cNvSpPr/>
      </xdr:nvSpPr>
      <xdr:spPr>
        <a:xfrm>
          <a:off x="362273" y="18318059"/>
          <a:ext cx="43910" cy="42065"/>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18</xdr:col>
      <xdr:colOff>32845</xdr:colOff>
      <xdr:row>76</xdr:row>
      <xdr:rowOff>53548</xdr:rowOff>
    </xdr:from>
    <xdr:to>
      <xdr:col>28</xdr:col>
      <xdr:colOff>98934</xdr:colOff>
      <xdr:row>77</xdr:row>
      <xdr:rowOff>100442</xdr:rowOff>
    </xdr:to>
    <xdr:sp macro="" textlink="">
      <xdr:nvSpPr>
        <xdr:cNvPr id="158" name="テキスト ボックス 33"/>
        <xdr:cNvSpPr txBox="1"/>
      </xdr:nvSpPr>
      <xdr:spPr>
        <a:xfrm>
          <a:off x="2090245" y="17836723"/>
          <a:ext cx="1209089" cy="28501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食数Ｃ</a:t>
          </a:r>
          <a:endParaRPr kumimoji="1" lang="ja-JP" altLang="en-US" sz="1100" b="1"/>
        </a:p>
      </xdr:txBody>
    </xdr:sp>
    <xdr:clientData/>
  </xdr:twoCellAnchor>
  <xdr:twoCellAnchor>
    <xdr:from>
      <xdr:col>31</xdr:col>
      <xdr:colOff>106417</xdr:colOff>
      <xdr:row>79</xdr:row>
      <xdr:rowOff>15448</xdr:rowOff>
    </xdr:from>
    <xdr:to>
      <xdr:col>42</xdr:col>
      <xdr:colOff>60835</xdr:colOff>
      <xdr:row>80</xdr:row>
      <xdr:rowOff>62342</xdr:rowOff>
    </xdr:to>
    <xdr:sp macro="" textlink="">
      <xdr:nvSpPr>
        <xdr:cNvPr id="159" name="テキスト ボックス 33"/>
        <xdr:cNvSpPr txBox="1"/>
      </xdr:nvSpPr>
      <xdr:spPr>
        <a:xfrm>
          <a:off x="3649717" y="18512998"/>
          <a:ext cx="1211718" cy="28501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食数Ｄ</a:t>
          </a:r>
          <a:endParaRPr kumimoji="1" lang="ja-JP" altLang="en-US" sz="1100" b="1"/>
        </a:p>
      </xdr:txBody>
    </xdr:sp>
    <xdr:clientData/>
  </xdr:twoCellAnchor>
  <xdr:twoCellAnchor>
    <xdr:from>
      <xdr:col>3</xdr:col>
      <xdr:colOff>25312</xdr:colOff>
      <xdr:row>77</xdr:row>
      <xdr:rowOff>51292</xdr:rowOff>
    </xdr:from>
    <xdr:to>
      <xdr:col>55</xdr:col>
      <xdr:colOff>60613</xdr:colOff>
      <xdr:row>78</xdr:row>
      <xdr:rowOff>9548</xdr:rowOff>
    </xdr:to>
    <xdr:sp macro="" textlink="">
      <xdr:nvSpPr>
        <xdr:cNvPr id="160" name="左中かっこ 159"/>
        <xdr:cNvSpPr/>
      </xdr:nvSpPr>
      <xdr:spPr>
        <a:xfrm rot="5400000">
          <a:off x="3259472" y="15181332"/>
          <a:ext cx="196381" cy="5978901"/>
        </a:xfrm>
        <a:prstGeom prst="leftBrace">
          <a:avLst>
            <a:gd name="adj1" fmla="val 91080"/>
            <a:gd name="adj2" fmla="val 9848"/>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kumimoji="1" lang="ja-JP" altLang="en-US"/>
        </a:p>
      </xdr:txBody>
    </xdr:sp>
    <xdr:clientData/>
  </xdr:twoCellAnchor>
  <xdr:twoCellAnchor>
    <xdr:from>
      <xdr:col>55</xdr:col>
      <xdr:colOff>45720</xdr:colOff>
      <xdr:row>77</xdr:row>
      <xdr:rowOff>232410</xdr:rowOff>
    </xdr:from>
    <xdr:to>
      <xdr:col>55</xdr:col>
      <xdr:colOff>87949</xdr:colOff>
      <xdr:row>78</xdr:row>
      <xdr:rowOff>35245</xdr:rowOff>
    </xdr:to>
    <xdr:sp macro="" textlink="">
      <xdr:nvSpPr>
        <xdr:cNvPr id="161" name="楕円 160"/>
        <xdr:cNvSpPr/>
      </xdr:nvSpPr>
      <xdr:spPr>
        <a:xfrm>
          <a:off x="6332220" y="18253710"/>
          <a:ext cx="42229" cy="40960"/>
        </a:xfrm>
        <a:prstGeom prst="ellips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45</xdr:col>
      <xdr:colOff>22223</xdr:colOff>
      <xdr:row>76</xdr:row>
      <xdr:rowOff>54669</xdr:rowOff>
    </xdr:from>
    <xdr:to>
      <xdr:col>55</xdr:col>
      <xdr:colOff>86982</xdr:colOff>
      <xdr:row>77</xdr:row>
      <xdr:rowOff>101562</xdr:rowOff>
    </xdr:to>
    <xdr:sp macro="" textlink="">
      <xdr:nvSpPr>
        <xdr:cNvPr id="162" name="テキスト ボックス 33"/>
        <xdr:cNvSpPr txBox="1"/>
      </xdr:nvSpPr>
      <xdr:spPr>
        <a:xfrm>
          <a:off x="5165723" y="17837844"/>
          <a:ext cx="1207759" cy="285018"/>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kumimoji="1" lang="ja-JP" altLang="en-US" sz="900" b="1"/>
            <a:t>食数Ｄ超</a:t>
          </a:r>
          <a:endParaRPr kumimoji="1" lang="ja-JP" altLang="en-US" sz="1100" b="1"/>
        </a:p>
      </xdr:txBody>
    </xdr:sp>
    <xdr:clientData/>
  </xdr:twoCellAnchor>
</xdr:wsDr>
</file>

<file path=xl/drawings/drawing2.xml><?xml version="1.0" encoding="utf-8"?>
<c:userShapes xmlns:c="http://schemas.openxmlformats.org/drawingml/2006/chart">
  <cdr:relSizeAnchor xmlns:cdr="http://schemas.openxmlformats.org/drawingml/2006/chartDrawing">
    <cdr:from>
      <cdr:x>0.02092</cdr:x>
      <cdr:y>0.5</cdr:y>
    </cdr:from>
    <cdr:to>
      <cdr:x>0.9775</cdr:x>
      <cdr:y>0.5</cdr:y>
    </cdr:to>
    <cdr:cxnSp macro="">
      <cdr:nvCxnSpPr>
        <cdr:cNvPr id="5" name="直線コネクタ 4"/>
        <cdr:cNvCxnSpPr/>
      </cdr:nvCxnSpPr>
      <cdr:spPr>
        <a:xfrm xmlns:a="http://schemas.openxmlformats.org/drawingml/2006/main">
          <a:off x="138146" y="509451"/>
          <a:ext cx="6317264" cy="0"/>
        </a:xfrm>
        <a:prstGeom xmlns:a="http://schemas.openxmlformats.org/drawingml/2006/main" prst="line">
          <a:avLst/>
        </a:prstGeom>
        <a:ln xmlns:a="http://schemas.openxmlformats.org/drawingml/2006/main" w="285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c:userShapes xmlns:c="http://schemas.openxmlformats.org/drawingml/2006/chart">
  <cdr:relSizeAnchor xmlns:cdr="http://schemas.openxmlformats.org/drawingml/2006/chartDrawing">
    <cdr:from>
      <cdr:x>0.02092</cdr:x>
      <cdr:y>0.50702</cdr:y>
    </cdr:from>
    <cdr:to>
      <cdr:x>0.9775</cdr:x>
      <cdr:y>0.50702</cdr:y>
    </cdr:to>
    <cdr:cxnSp macro="">
      <cdr:nvCxnSpPr>
        <cdr:cNvPr id="5" name="直線コネクタ 4"/>
        <cdr:cNvCxnSpPr/>
      </cdr:nvCxnSpPr>
      <cdr:spPr>
        <a:xfrm xmlns:a="http://schemas.openxmlformats.org/drawingml/2006/main">
          <a:off x="127608" y="474301"/>
          <a:ext cx="5834978" cy="0"/>
        </a:xfrm>
        <a:prstGeom xmlns:a="http://schemas.openxmlformats.org/drawingml/2006/main" prst="line">
          <a:avLst/>
        </a:prstGeom>
        <a:ln xmlns:a="http://schemas.openxmlformats.org/drawingml/2006/main" w="285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4.xml><?xml version="1.0" encoding="utf-8"?>
<c:userShapes xmlns:c="http://schemas.openxmlformats.org/drawingml/2006/chart">
  <cdr:relSizeAnchor xmlns:cdr="http://schemas.openxmlformats.org/drawingml/2006/chartDrawing">
    <cdr:from>
      <cdr:x>0.02092</cdr:x>
      <cdr:y>0.5</cdr:y>
    </cdr:from>
    <cdr:to>
      <cdr:x>0.9775</cdr:x>
      <cdr:y>0.5</cdr:y>
    </cdr:to>
    <cdr:cxnSp macro="">
      <cdr:nvCxnSpPr>
        <cdr:cNvPr id="5" name="直線コネクタ 4"/>
        <cdr:cNvCxnSpPr/>
      </cdr:nvCxnSpPr>
      <cdr:spPr>
        <a:xfrm xmlns:a="http://schemas.openxmlformats.org/drawingml/2006/main">
          <a:off x="138146" y="509451"/>
          <a:ext cx="6317264" cy="0"/>
        </a:xfrm>
        <a:prstGeom xmlns:a="http://schemas.openxmlformats.org/drawingml/2006/main" prst="line">
          <a:avLst/>
        </a:prstGeom>
        <a:ln xmlns:a="http://schemas.openxmlformats.org/drawingml/2006/main" w="285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5.xml><?xml version="1.0" encoding="utf-8"?>
<c:userShapes xmlns:c="http://schemas.openxmlformats.org/drawingml/2006/chart">
  <cdr:relSizeAnchor xmlns:cdr="http://schemas.openxmlformats.org/drawingml/2006/chartDrawing">
    <cdr:from>
      <cdr:x>0.02092</cdr:x>
      <cdr:y>0.50702</cdr:y>
    </cdr:from>
    <cdr:to>
      <cdr:x>0.9775</cdr:x>
      <cdr:y>0.50702</cdr:y>
    </cdr:to>
    <cdr:cxnSp macro="">
      <cdr:nvCxnSpPr>
        <cdr:cNvPr id="5" name="直線コネクタ 4"/>
        <cdr:cNvCxnSpPr/>
      </cdr:nvCxnSpPr>
      <cdr:spPr>
        <a:xfrm xmlns:a="http://schemas.openxmlformats.org/drawingml/2006/main">
          <a:off x="127608" y="474301"/>
          <a:ext cx="5834978" cy="0"/>
        </a:xfrm>
        <a:prstGeom xmlns:a="http://schemas.openxmlformats.org/drawingml/2006/main" prst="line">
          <a:avLst/>
        </a:prstGeom>
        <a:ln xmlns:a="http://schemas.openxmlformats.org/drawingml/2006/main" w="285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J94"/>
  <sheetViews>
    <sheetView tabSelected="1" view="pageBreakPreview" topLeftCell="A4" zoomScale="80" zoomScaleNormal="70" zoomScaleSheetLayoutView="80" workbookViewId="0">
      <selection activeCell="D15" sqref="D15:BA15"/>
    </sheetView>
  </sheetViews>
  <sheetFormatPr defaultRowHeight="18.75" x14ac:dyDescent="0.4"/>
  <cols>
    <col min="1" max="59" width="1.5" customWidth="1"/>
    <col min="60" max="64" width="1.625" customWidth="1"/>
    <col min="65" max="65" width="10.5" bestFit="1" customWidth="1"/>
    <col min="66" max="66" width="10.5" customWidth="1"/>
    <col min="67" max="67" width="10.625" bestFit="1" customWidth="1"/>
    <col min="68" max="70" width="9.125" bestFit="1" customWidth="1"/>
    <col min="71" max="165" width="9.5" bestFit="1" customWidth="1"/>
    <col min="166" max="166" width="10.375" bestFit="1" customWidth="1"/>
  </cols>
  <sheetData>
    <row r="1" spans="1:60" ht="25.5" x14ac:dyDescent="0.4">
      <c r="A1" s="7" t="s">
        <v>27</v>
      </c>
      <c r="AC1" s="8"/>
      <c r="BG1" s="1" t="s">
        <v>32</v>
      </c>
    </row>
    <row r="2" spans="1:60" ht="25.5" x14ac:dyDescent="0.4">
      <c r="A2" s="43" t="s">
        <v>0</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row>
    <row r="3" spans="1:60" ht="12" customHeight="1" x14ac:dyDescent="0.4">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14"/>
      <c r="BE3" s="5"/>
      <c r="BF3" s="5"/>
      <c r="BG3" s="5"/>
    </row>
    <row r="4" spans="1:60" x14ac:dyDescent="0.4">
      <c r="B4" t="s">
        <v>33</v>
      </c>
    </row>
    <row r="5" spans="1:60" x14ac:dyDescent="0.4">
      <c r="J5" s="44" t="s">
        <v>3</v>
      </c>
      <c r="K5" s="44"/>
      <c r="L5" s="44"/>
      <c r="M5" s="44"/>
      <c r="N5" s="44" t="s">
        <v>6</v>
      </c>
      <c r="O5" s="44"/>
      <c r="P5" s="44"/>
      <c r="Q5" s="45"/>
      <c r="R5" s="46" t="s">
        <v>1</v>
      </c>
      <c r="S5" s="44"/>
      <c r="T5" s="44"/>
      <c r="U5" s="47"/>
      <c r="V5" s="48" t="s">
        <v>2</v>
      </c>
      <c r="W5" s="44"/>
      <c r="X5" s="44"/>
      <c r="Y5" s="44"/>
      <c r="Z5" s="44" t="s">
        <v>3</v>
      </c>
      <c r="AA5" s="44"/>
      <c r="AB5" s="44"/>
      <c r="AC5" s="45"/>
      <c r="AD5" s="46" t="s">
        <v>4</v>
      </c>
      <c r="AE5" s="44"/>
      <c r="AF5" s="44"/>
      <c r="AG5" s="47"/>
      <c r="AH5" s="48" t="s">
        <v>1</v>
      </c>
      <c r="AI5" s="44"/>
      <c r="AJ5" s="44"/>
      <c r="AK5" s="44"/>
      <c r="AL5" s="44" t="s">
        <v>2</v>
      </c>
      <c r="AM5" s="44"/>
      <c r="AN5" s="44"/>
      <c r="AO5" s="45"/>
      <c r="AP5" s="46" t="s">
        <v>3</v>
      </c>
      <c r="AQ5" s="44"/>
      <c r="AR5" s="44"/>
      <c r="AS5" s="47"/>
      <c r="AT5" s="48" t="s">
        <v>5</v>
      </c>
      <c r="AU5" s="44"/>
      <c r="AV5" s="44"/>
      <c r="AW5" s="44"/>
    </row>
    <row r="6" spans="1:60" ht="33.75" customHeight="1" x14ac:dyDescent="0.4">
      <c r="I6" s="1" t="s">
        <v>10</v>
      </c>
      <c r="J6" s="50"/>
      <c r="K6" s="50"/>
      <c r="L6" s="50"/>
      <c r="M6" s="50"/>
      <c r="N6" s="50"/>
      <c r="O6" s="50"/>
      <c r="P6" s="50"/>
      <c r="Q6" s="51"/>
      <c r="R6" s="52"/>
      <c r="S6" s="50"/>
      <c r="T6" s="50"/>
      <c r="U6" s="53"/>
      <c r="V6" s="49"/>
      <c r="W6" s="50"/>
      <c r="X6" s="50"/>
      <c r="Y6" s="50"/>
      <c r="Z6" s="50"/>
      <c r="AA6" s="50"/>
      <c r="AB6" s="50"/>
      <c r="AC6" s="51"/>
      <c r="AD6" s="52"/>
      <c r="AE6" s="50"/>
      <c r="AF6" s="50"/>
      <c r="AG6" s="53"/>
      <c r="AH6" s="49"/>
      <c r="AI6" s="50"/>
      <c r="AJ6" s="50"/>
      <c r="AK6" s="50"/>
      <c r="AL6" s="50"/>
      <c r="AM6" s="50"/>
      <c r="AN6" s="50"/>
      <c r="AO6" s="51"/>
      <c r="AP6" s="52"/>
      <c r="AQ6" s="50"/>
      <c r="AR6" s="50"/>
      <c r="AS6" s="53"/>
      <c r="AT6" s="49"/>
      <c r="AU6" s="50"/>
      <c r="AV6" s="50"/>
      <c r="AW6" s="50"/>
      <c r="BH6" s="13">
        <f>BH7*1.1</f>
        <v>0</v>
      </c>
    </row>
    <row r="7" spans="1:60" ht="33.75" customHeight="1" x14ac:dyDescent="0.4">
      <c r="I7" s="1" t="s">
        <v>11</v>
      </c>
      <c r="J7" s="50"/>
      <c r="K7" s="50"/>
      <c r="L7" s="50"/>
      <c r="M7" s="50"/>
      <c r="N7" s="50"/>
      <c r="O7" s="50"/>
      <c r="P7" s="50"/>
      <c r="Q7" s="51"/>
      <c r="R7" s="52"/>
      <c r="S7" s="50"/>
      <c r="T7" s="50"/>
      <c r="U7" s="53"/>
      <c r="V7" s="49"/>
      <c r="W7" s="50"/>
      <c r="X7" s="50"/>
      <c r="Y7" s="50"/>
      <c r="Z7" s="50"/>
      <c r="AA7" s="50"/>
      <c r="AB7" s="50"/>
      <c r="AC7" s="51"/>
      <c r="AD7" s="52"/>
      <c r="AE7" s="50"/>
      <c r="AF7" s="50"/>
      <c r="AG7" s="53"/>
      <c r="AH7" s="49"/>
      <c r="AI7" s="50"/>
      <c r="AJ7" s="50"/>
      <c r="AK7" s="50"/>
      <c r="AL7" s="50"/>
      <c r="AM7" s="50"/>
      <c r="AN7" s="50"/>
      <c r="AO7" s="51"/>
      <c r="AP7" s="52"/>
      <c r="AQ7" s="50"/>
      <c r="AR7" s="50"/>
      <c r="AS7" s="53"/>
      <c r="AT7" s="49"/>
      <c r="AU7" s="50"/>
      <c r="AV7" s="50"/>
      <c r="AW7" s="50"/>
      <c r="BH7" s="11">
        <f>J30</f>
        <v>0</v>
      </c>
    </row>
    <row r="8" spans="1:60" ht="18.75" customHeight="1" x14ac:dyDescent="0.4">
      <c r="I8" s="1"/>
      <c r="J8" s="10" t="s">
        <v>39</v>
      </c>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row>
    <row r="9" spans="1:60" ht="12" customHeight="1" x14ac:dyDescent="0.4"/>
    <row r="10" spans="1:60" x14ac:dyDescent="0.4">
      <c r="B10" t="s">
        <v>34</v>
      </c>
    </row>
    <row r="11" spans="1:60" ht="18.75" customHeight="1" x14ac:dyDescent="0.4">
      <c r="D11" s="44" t="s">
        <v>13</v>
      </c>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54" t="s">
        <v>12</v>
      </c>
      <c r="AS11" s="55"/>
      <c r="AT11" s="55"/>
      <c r="AU11" s="55"/>
      <c r="AV11" s="55"/>
      <c r="AW11" s="55"/>
      <c r="AX11" s="55"/>
      <c r="AY11" s="55"/>
      <c r="AZ11" s="55"/>
      <c r="BA11" s="56"/>
    </row>
    <row r="12" spans="1:60" ht="12" customHeight="1" x14ac:dyDescent="0.4">
      <c r="D12" s="44" t="s">
        <v>8</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57"/>
      <c r="AS12" s="58"/>
      <c r="AT12" s="58"/>
      <c r="AU12" s="58"/>
      <c r="AV12" s="58"/>
      <c r="AW12" s="58"/>
      <c r="AX12" s="58"/>
      <c r="AY12" s="58"/>
      <c r="AZ12" s="58"/>
      <c r="BA12" s="59"/>
    </row>
    <row r="13" spans="1:60" ht="12" customHeight="1" x14ac:dyDescent="0.4">
      <c r="D13" s="92" t="s">
        <v>14</v>
      </c>
      <c r="E13" s="92"/>
      <c r="F13" s="92"/>
      <c r="G13" s="92"/>
      <c r="H13" s="92"/>
      <c r="I13" s="92"/>
      <c r="J13" s="92"/>
      <c r="K13" s="92"/>
      <c r="L13" s="92" t="s">
        <v>15</v>
      </c>
      <c r="M13" s="92"/>
      <c r="N13" s="92"/>
      <c r="O13" s="92"/>
      <c r="P13" s="92"/>
      <c r="Q13" s="92"/>
      <c r="R13" s="92"/>
      <c r="S13" s="92"/>
      <c r="T13" s="92" t="s">
        <v>16</v>
      </c>
      <c r="U13" s="92"/>
      <c r="V13" s="92"/>
      <c r="W13" s="92"/>
      <c r="X13" s="92"/>
      <c r="Y13" s="92"/>
      <c r="Z13" s="92"/>
      <c r="AA13" s="92"/>
      <c r="AB13" s="92" t="s">
        <v>17</v>
      </c>
      <c r="AC13" s="92"/>
      <c r="AD13" s="92"/>
      <c r="AE13" s="92"/>
      <c r="AF13" s="92"/>
      <c r="AG13" s="92"/>
      <c r="AH13" s="92"/>
      <c r="AI13" s="92"/>
      <c r="AJ13" s="93" t="s">
        <v>37</v>
      </c>
      <c r="AK13" s="94"/>
      <c r="AL13" s="94"/>
      <c r="AM13" s="94"/>
      <c r="AN13" s="94"/>
      <c r="AO13" s="94"/>
      <c r="AP13" s="94"/>
      <c r="AQ13" s="94"/>
      <c r="AR13" s="57"/>
      <c r="AS13" s="58"/>
      <c r="AT13" s="58"/>
      <c r="AU13" s="58"/>
      <c r="AV13" s="58"/>
      <c r="AW13" s="58"/>
      <c r="AX13" s="58"/>
      <c r="AY13" s="58"/>
      <c r="AZ13" s="58"/>
      <c r="BA13" s="59"/>
    </row>
    <row r="14" spans="1:60" ht="12" customHeight="1" x14ac:dyDescent="0.4">
      <c r="D14" s="36" t="s">
        <v>79</v>
      </c>
      <c r="E14" s="36"/>
      <c r="F14" s="36"/>
      <c r="G14" s="36"/>
      <c r="H14" s="36"/>
      <c r="I14" s="36"/>
      <c r="J14" s="36"/>
      <c r="K14" s="36"/>
      <c r="L14" s="36" t="s">
        <v>80</v>
      </c>
      <c r="M14" s="36"/>
      <c r="N14" s="36"/>
      <c r="O14" s="36"/>
      <c r="P14" s="36"/>
      <c r="Q14" s="36"/>
      <c r="R14" s="36"/>
      <c r="S14" s="36"/>
      <c r="T14" s="36" t="s">
        <v>81</v>
      </c>
      <c r="U14" s="36"/>
      <c r="V14" s="36"/>
      <c r="W14" s="36"/>
      <c r="X14" s="36"/>
      <c r="Y14" s="36"/>
      <c r="Z14" s="36"/>
      <c r="AA14" s="36"/>
      <c r="AB14" s="36" t="s">
        <v>82</v>
      </c>
      <c r="AC14" s="36"/>
      <c r="AD14" s="36"/>
      <c r="AE14" s="36"/>
      <c r="AF14" s="36"/>
      <c r="AG14" s="36"/>
      <c r="AH14" s="36"/>
      <c r="AI14" s="36"/>
      <c r="AJ14" s="36" t="s">
        <v>83</v>
      </c>
      <c r="AK14" s="36"/>
      <c r="AL14" s="36"/>
      <c r="AM14" s="36"/>
      <c r="AN14" s="36"/>
      <c r="AO14" s="36"/>
      <c r="AP14" s="36"/>
      <c r="AQ14" s="36"/>
      <c r="AR14" s="37" t="s">
        <v>84</v>
      </c>
      <c r="AS14" s="38"/>
      <c r="AT14" s="38"/>
      <c r="AU14" s="38"/>
      <c r="AV14" s="38"/>
      <c r="AW14" s="38"/>
      <c r="AX14" s="38"/>
      <c r="AY14" s="38"/>
      <c r="AZ14" s="38"/>
      <c r="BA14" s="39"/>
    </row>
    <row r="15" spans="1:60" ht="24" customHeight="1" x14ac:dyDescent="0.4">
      <c r="D15" s="95"/>
      <c r="E15" s="96"/>
      <c r="F15" s="96"/>
      <c r="G15" s="96"/>
      <c r="H15" s="96"/>
      <c r="I15" s="96"/>
      <c r="J15" s="96"/>
      <c r="K15" s="97"/>
      <c r="L15" s="95"/>
      <c r="M15" s="96"/>
      <c r="N15" s="96"/>
      <c r="O15" s="96"/>
      <c r="P15" s="96"/>
      <c r="Q15" s="96"/>
      <c r="R15" s="96"/>
      <c r="S15" s="97"/>
      <c r="T15" s="95"/>
      <c r="U15" s="96"/>
      <c r="V15" s="96"/>
      <c r="W15" s="96"/>
      <c r="X15" s="96"/>
      <c r="Y15" s="96"/>
      <c r="Z15" s="96"/>
      <c r="AA15" s="97"/>
      <c r="AB15" s="95"/>
      <c r="AC15" s="96"/>
      <c r="AD15" s="96"/>
      <c r="AE15" s="96"/>
      <c r="AF15" s="96"/>
      <c r="AG15" s="96"/>
      <c r="AH15" s="96"/>
      <c r="AI15" s="97"/>
      <c r="AJ15" s="95"/>
      <c r="AK15" s="96"/>
      <c r="AL15" s="96"/>
      <c r="AM15" s="96"/>
      <c r="AN15" s="96"/>
      <c r="AO15" s="96"/>
      <c r="AP15" s="96"/>
      <c r="AQ15" s="97"/>
      <c r="AR15" s="91"/>
      <c r="AS15" s="91"/>
      <c r="AT15" s="91"/>
      <c r="AU15" s="91"/>
      <c r="AV15" s="91"/>
      <c r="AW15" s="91"/>
      <c r="AX15" s="91"/>
      <c r="AY15" s="91"/>
      <c r="AZ15" s="91"/>
      <c r="BA15" s="91"/>
    </row>
    <row r="16" spans="1:60" ht="12" customHeight="1" x14ac:dyDescent="0.4"/>
    <row r="17" spans="2:54" x14ac:dyDescent="0.4">
      <c r="B17" t="s">
        <v>35</v>
      </c>
    </row>
    <row r="18" spans="2:54" x14ac:dyDescent="0.4">
      <c r="C18" t="s">
        <v>28</v>
      </c>
    </row>
    <row r="19" spans="2:54" ht="18.75" customHeight="1" x14ac:dyDescent="0.4">
      <c r="D19" s="66" t="s">
        <v>7</v>
      </c>
      <c r="E19" s="67"/>
      <c r="F19" s="67"/>
      <c r="G19" s="67"/>
      <c r="H19" s="67"/>
      <c r="I19" s="68"/>
      <c r="J19" s="66" t="s">
        <v>26</v>
      </c>
      <c r="K19" s="67"/>
      <c r="L19" s="67"/>
      <c r="M19" s="67"/>
      <c r="N19" s="67"/>
      <c r="O19" s="67"/>
      <c r="P19" s="67"/>
      <c r="Q19" s="67"/>
      <c r="R19" s="67"/>
      <c r="S19" s="68"/>
      <c r="T19" s="54" t="s">
        <v>85</v>
      </c>
      <c r="U19" s="55"/>
      <c r="V19" s="55"/>
      <c r="W19" s="56"/>
      <c r="X19" s="54" t="s">
        <v>86</v>
      </c>
      <c r="Y19" s="55"/>
      <c r="Z19" s="55"/>
      <c r="AA19" s="55"/>
      <c r="AB19" s="56"/>
      <c r="AC19" s="44" t="s">
        <v>31</v>
      </c>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row>
    <row r="20" spans="2:54" ht="12" customHeight="1" x14ac:dyDescent="0.4">
      <c r="D20" s="69"/>
      <c r="E20" s="70"/>
      <c r="F20" s="70"/>
      <c r="G20" s="70"/>
      <c r="H20" s="70"/>
      <c r="I20" s="71"/>
      <c r="J20" s="69"/>
      <c r="K20" s="70"/>
      <c r="L20" s="70"/>
      <c r="M20" s="70"/>
      <c r="N20" s="70"/>
      <c r="O20" s="70"/>
      <c r="P20" s="70"/>
      <c r="Q20" s="70"/>
      <c r="R20" s="70"/>
      <c r="S20" s="71"/>
      <c r="T20" s="57"/>
      <c r="U20" s="58"/>
      <c r="V20" s="58"/>
      <c r="W20" s="59"/>
      <c r="X20" s="57"/>
      <c r="Y20" s="58"/>
      <c r="Z20" s="58"/>
      <c r="AA20" s="58"/>
      <c r="AB20" s="59"/>
      <c r="AC20" s="78" t="s">
        <v>8</v>
      </c>
      <c r="AD20" s="79"/>
      <c r="AE20" s="79"/>
      <c r="AF20" s="79"/>
      <c r="AG20" s="80"/>
      <c r="AH20" s="78" t="s">
        <v>8</v>
      </c>
      <c r="AI20" s="79"/>
      <c r="AJ20" s="79"/>
      <c r="AK20" s="79"/>
      <c r="AL20" s="80"/>
      <c r="AM20" s="78" t="s">
        <v>8</v>
      </c>
      <c r="AN20" s="79"/>
      <c r="AO20" s="79"/>
      <c r="AP20" s="79"/>
      <c r="AQ20" s="80"/>
      <c r="AR20" s="78" t="s">
        <v>8</v>
      </c>
      <c r="AS20" s="79"/>
      <c r="AT20" s="79"/>
      <c r="AU20" s="79"/>
      <c r="AV20" s="80"/>
      <c r="AW20" s="40" t="s">
        <v>9</v>
      </c>
      <c r="AX20" s="41"/>
      <c r="AY20" s="41"/>
      <c r="AZ20" s="41"/>
      <c r="BA20" s="42"/>
    </row>
    <row r="21" spans="2:54" ht="12" customHeight="1" x14ac:dyDescent="0.4">
      <c r="D21" s="69"/>
      <c r="E21" s="70"/>
      <c r="F21" s="70"/>
      <c r="G21" s="70"/>
      <c r="H21" s="70"/>
      <c r="I21" s="71"/>
      <c r="J21" s="69"/>
      <c r="K21" s="70"/>
      <c r="L21" s="70"/>
      <c r="M21" s="70"/>
      <c r="N21" s="70"/>
      <c r="O21" s="70"/>
      <c r="P21" s="70"/>
      <c r="Q21" s="70"/>
      <c r="R21" s="70"/>
      <c r="S21" s="71"/>
      <c r="T21" s="57"/>
      <c r="U21" s="58"/>
      <c r="V21" s="58"/>
      <c r="W21" s="59"/>
      <c r="X21" s="57"/>
      <c r="Y21" s="58"/>
      <c r="Z21" s="58"/>
      <c r="AA21" s="58"/>
      <c r="AB21" s="59"/>
      <c r="AC21" s="75" t="s">
        <v>14</v>
      </c>
      <c r="AD21" s="75"/>
      <c r="AE21" s="75"/>
      <c r="AF21" s="75"/>
      <c r="AG21" s="75"/>
      <c r="AH21" s="75" t="s">
        <v>15</v>
      </c>
      <c r="AI21" s="75"/>
      <c r="AJ21" s="75"/>
      <c r="AK21" s="75"/>
      <c r="AL21" s="75"/>
      <c r="AM21" s="75" t="s">
        <v>16</v>
      </c>
      <c r="AN21" s="75"/>
      <c r="AO21" s="75"/>
      <c r="AP21" s="75"/>
      <c r="AQ21" s="75"/>
      <c r="AR21" s="76" t="s">
        <v>36</v>
      </c>
      <c r="AS21" s="77"/>
      <c r="AT21" s="77"/>
      <c r="AU21" s="77"/>
      <c r="AV21" s="77"/>
      <c r="AW21" s="29"/>
      <c r="AX21" s="30"/>
      <c r="AY21" s="30"/>
      <c r="AZ21" s="30"/>
      <c r="BA21" s="31"/>
    </row>
    <row r="22" spans="2:54" ht="12" customHeight="1" x14ac:dyDescent="0.4">
      <c r="D22" s="69"/>
      <c r="E22" s="70"/>
      <c r="F22" s="70"/>
      <c r="G22" s="70"/>
      <c r="H22" s="70"/>
      <c r="I22" s="71"/>
      <c r="J22" s="69"/>
      <c r="K22" s="70"/>
      <c r="L22" s="70"/>
      <c r="M22" s="70"/>
      <c r="N22" s="70"/>
      <c r="O22" s="70"/>
      <c r="P22" s="70"/>
      <c r="Q22" s="70"/>
      <c r="R22" s="70"/>
      <c r="S22" s="71"/>
      <c r="T22" s="57"/>
      <c r="U22" s="58"/>
      <c r="V22" s="58"/>
      <c r="W22" s="59"/>
      <c r="X22" s="57"/>
      <c r="Y22" s="58"/>
      <c r="Z22" s="58"/>
      <c r="AA22" s="58"/>
      <c r="AB22" s="59"/>
      <c r="AC22" s="29" t="s">
        <v>96</v>
      </c>
      <c r="AD22" s="30"/>
      <c r="AE22" s="30"/>
      <c r="AF22" s="30"/>
      <c r="AG22" s="31"/>
      <c r="AH22" s="29" t="s">
        <v>92</v>
      </c>
      <c r="AI22" s="30"/>
      <c r="AJ22" s="30"/>
      <c r="AK22" s="30"/>
      <c r="AL22" s="31"/>
      <c r="AM22" s="29" t="s">
        <v>93</v>
      </c>
      <c r="AN22" s="30"/>
      <c r="AO22" s="30"/>
      <c r="AP22" s="30"/>
      <c r="AQ22" s="31"/>
      <c r="AR22" s="29" t="s">
        <v>94</v>
      </c>
      <c r="AS22" s="30"/>
      <c r="AT22" s="30"/>
      <c r="AU22" s="30"/>
      <c r="AV22" s="31"/>
      <c r="AW22" s="29"/>
      <c r="AX22" s="30"/>
      <c r="AY22" s="30"/>
      <c r="AZ22" s="30"/>
      <c r="BA22" s="31"/>
    </row>
    <row r="23" spans="2:54" ht="12" customHeight="1" x14ac:dyDescent="0.4">
      <c r="D23" s="72"/>
      <c r="E23" s="73"/>
      <c r="F23" s="73"/>
      <c r="G23" s="73"/>
      <c r="H23" s="73"/>
      <c r="I23" s="74"/>
      <c r="J23" s="72"/>
      <c r="K23" s="73"/>
      <c r="L23" s="73"/>
      <c r="M23" s="73"/>
      <c r="N23" s="73"/>
      <c r="O23" s="73"/>
      <c r="P23" s="73"/>
      <c r="Q23" s="73"/>
      <c r="R23" s="73"/>
      <c r="S23" s="74"/>
      <c r="T23" s="37"/>
      <c r="U23" s="38"/>
      <c r="V23" s="38"/>
      <c r="W23" s="39"/>
      <c r="X23" s="37"/>
      <c r="Y23" s="38"/>
      <c r="Z23" s="38"/>
      <c r="AA23" s="38"/>
      <c r="AB23" s="39"/>
      <c r="AC23" s="36" t="s">
        <v>89</v>
      </c>
      <c r="AD23" s="36"/>
      <c r="AE23" s="36"/>
      <c r="AF23" s="36"/>
      <c r="AG23" s="36"/>
      <c r="AH23" s="36" t="s">
        <v>90</v>
      </c>
      <c r="AI23" s="36"/>
      <c r="AJ23" s="36"/>
      <c r="AK23" s="36"/>
      <c r="AL23" s="36"/>
      <c r="AM23" s="36" t="s">
        <v>91</v>
      </c>
      <c r="AN23" s="36"/>
      <c r="AO23" s="36"/>
      <c r="AP23" s="36"/>
      <c r="AQ23" s="36"/>
      <c r="AR23" s="36" t="s">
        <v>24</v>
      </c>
      <c r="AS23" s="36"/>
      <c r="AT23" s="36"/>
      <c r="AU23" s="36"/>
      <c r="AV23" s="36"/>
      <c r="AW23" s="85" t="s">
        <v>88</v>
      </c>
      <c r="AX23" s="86"/>
      <c r="AY23" s="86"/>
      <c r="AZ23" s="86"/>
      <c r="BA23" s="87"/>
    </row>
    <row r="24" spans="2:54" ht="21" customHeight="1" x14ac:dyDescent="0.4">
      <c r="D24" s="60" t="s">
        <v>18</v>
      </c>
      <c r="E24" s="60"/>
      <c r="F24" s="60"/>
      <c r="G24" s="60"/>
      <c r="H24" s="60"/>
      <c r="I24" s="60"/>
      <c r="J24" s="61">
        <f>$AR$15*$T24+$D$15*AC24+$L$15*AH24+$T$15*AM24+$AB$15*AR24</f>
        <v>0</v>
      </c>
      <c r="K24" s="62"/>
      <c r="L24" s="62"/>
      <c r="M24" s="62"/>
      <c r="N24" s="62"/>
      <c r="O24" s="62"/>
      <c r="P24" s="62"/>
      <c r="Q24" s="62"/>
      <c r="R24" s="62"/>
      <c r="S24" s="63"/>
      <c r="T24" s="64">
        <v>100</v>
      </c>
      <c r="U24" s="64"/>
      <c r="V24" s="64"/>
      <c r="W24" s="64"/>
      <c r="X24" s="65">
        <v>2700</v>
      </c>
      <c r="Y24" s="65"/>
      <c r="Z24" s="65"/>
      <c r="AA24" s="65"/>
      <c r="AB24" s="65"/>
      <c r="AC24" s="32">
        <f>$X24*$T24*0.3-1</f>
        <v>80999</v>
      </c>
      <c r="AD24" s="32"/>
      <c r="AE24" s="32"/>
      <c r="AF24" s="32"/>
      <c r="AG24" s="32"/>
      <c r="AH24" s="32">
        <f>$X24*$T24*0.5-1-AC24</f>
        <v>54000</v>
      </c>
      <c r="AI24" s="32"/>
      <c r="AJ24" s="32"/>
      <c r="AK24" s="32"/>
      <c r="AL24" s="32"/>
      <c r="AM24" s="32">
        <f>$X24*$T24*0.65-AC24-AH24-1</f>
        <v>40500</v>
      </c>
      <c r="AN24" s="32"/>
      <c r="AO24" s="32"/>
      <c r="AP24" s="32"/>
      <c r="AQ24" s="32"/>
      <c r="AR24" s="32">
        <f>$X24*$T24*0.7-AC24-AH24-AM24</f>
        <v>13501</v>
      </c>
      <c r="AS24" s="32"/>
      <c r="AT24" s="32"/>
      <c r="AU24" s="32"/>
      <c r="AV24" s="32"/>
      <c r="AW24" s="32">
        <f>SUM(AC24:AV24)</f>
        <v>189000</v>
      </c>
      <c r="AX24" s="32"/>
      <c r="AY24" s="32"/>
      <c r="AZ24" s="32"/>
      <c r="BA24" s="32"/>
      <c r="BB24" s="12"/>
    </row>
    <row r="25" spans="2:54" ht="21" customHeight="1" x14ac:dyDescent="0.4">
      <c r="D25" s="60" t="s">
        <v>19</v>
      </c>
      <c r="E25" s="60"/>
      <c r="F25" s="60"/>
      <c r="G25" s="60"/>
      <c r="H25" s="60"/>
      <c r="I25" s="60"/>
      <c r="J25" s="61">
        <f>$AR$15*$T25+$D$15*AC25+$L$15*AH25+$T$15*AM25+$AB$15*AR25</f>
        <v>0</v>
      </c>
      <c r="K25" s="62"/>
      <c r="L25" s="62"/>
      <c r="M25" s="62"/>
      <c r="N25" s="62"/>
      <c r="O25" s="62"/>
      <c r="P25" s="62"/>
      <c r="Q25" s="62"/>
      <c r="R25" s="62"/>
      <c r="S25" s="63"/>
      <c r="T25" s="64">
        <v>190</v>
      </c>
      <c r="U25" s="64"/>
      <c r="V25" s="64"/>
      <c r="W25" s="64"/>
      <c r="X25" s="65">
        <v>6500</v>
      </c>
      <c r="Y25" s="65"/>
      <c r="Z25" s="65"/>
      <c r="AA25" s="65"/>
      <c r="AB25" s="65"/>
      <c r="AC25" s="32">
        <f t="shared" ref="AC25:AC29" si="0">$X25*$T25*0.3-1</f>
        <v>370499</v>
      </c>
      <c r="AD25" s="32"/>
      <c r="AE25" s="32"/>
      <c r="AF25" s="32"/>
      <c r="AG25" s="32"/>
      <c r="AH25" s="32">
        <f t="shared" ref="AH25:AH29" si="1">$X25*$T25*0.5-1-AC25</f>
        <v>247000</v>
      </c>
      <c r="AI25" s="32"/>
      <c r="AJ25" s="32"/>
      <c r="AK25" s="32"/>
      <c r="AL25" s="32"/>
      <c r="AM25" s="32">
        <f t="shared" ref="AM25:AM29" si="2">$X25*$T25*0.65-AC25-AH25-1</f>
        <v>185250</v>
      </c>
      <c r="AN25" s="32"/>
      <c r="AO25" s="32"/>
      <c r="AP25" s="32"/>
      <c r="AQ25" s="32"/>
      <c r="AR25" s="32">
        <f t="shared" ref="AR25:AR29" si="3">$X25*$T25*0.7-AC25-AH25-AM25</f>
        <v>61751</v>
      </c>
      <c r="AS25" s="32"/>
      <c r="AT25" s="32"/>
      <c r="AU25" s="32"/>
      <c r="AV25" s="32"/>
      <c r="AW25" s="32">
        <f t="shared" ref="AW25:AW29" si="4">SUM(AC25:AV25)</f>
        <v>864500</v>
      </c>
      <c r="AX25" s="32"/>
      <c r="AY25" s="32"/>
      <c r="AZ25" s="32"/>
      <c r="BA25" s="32"/>
      <c r="BB25" s="12"/>
    </row>
    <row r="26" spans="2:54" ht="21" customHeight="1" x14ac:dyDescent="0.4">
      <c r="D26" s="60" t="s">
        <v>20</v>
      </c>
      <c r="E26" s="60"/>
      <c r="F26" s="60"/>
      <c r="G26" s="60"/>
      <c r="H26" s="60"/>
      <c r="I26" s="60"/>
      <c r="J26" s="61">
        <f>$AR$15*$T26+$D$15*AC26+$L$15*AH26+$T$15*AM26+$AB$15*AR26</f>
        <v>0</v>
      </c>
      <c r="K26" s="62"/>
      <c r="L26" s="62"/>
      <c r="M26" s="62"/>
      <c r="N26" s="62"/>
      <c r="O26" s="62"/>
      <c r="P26" s="62"/>
      <c r="Q26" s="62"/>
      <c r="R26" s="62"/>
      <c r="S26" s="63"/>
      <c r="T26" s="64">
        <v>190</v>
      </c>
      <c r="U26" s="64"/>
      <c r="V26" s="64"/>
      <c r="W26" s="64"/>
      <c r="X26" s="65">
        <v>6500</v>
      </c>
      <c r="Y26" s="65"/>
      <c r="Z26" s="65"/>
      <c r="AA26" s="65"/>
      <c r="AB26" s="65"/>
      <c r="AC26" s="32">
        <f t="shared" si="0"/>
        <v>370499</v>
      </c>
      <c r="AD26" s="32"/>
      <c r="AE26" s="32"/>
      <c r="AF26" s="32"/>
      <c r="AG26" s="32"/>
      <c r="AH26" s="32">
        <f t="shared" si="1"/>
        <v>247000</v>
      </c>
      <c r="AI26" s="32"/>
      <c r="AJ26" s="32"/>
      <c r="AK26" s="32"/>
      <c r="AL26" s="32"/>
      <c r="AM26" s="32">
        <f t="shared" si="2"/>
        <v>185250</v>
      </c>
      <c r="AN26" s="32"/>
      <c r="AO26" s="32"/>
      <c r="AP26" s="32"/>
      <c r="AQ26" s="32"/>
      <c r="AR26" s="32">
        <f t="shared" si="3"/>
        <v>61751</v>
      </c>
      <c r="AS26" s="32"/>
      <c r="AT26" s="32"/>
      <c r="AU26" s="32"/>
      <c r="AV26" s="32"/>
      <c r="AW26" s="32">
        <f t="shared" si="4"/>
        <v>864500</v>
      </c>
      <c r="AX26" s="32"/>
      <c r="AY26" s="32"/>
      <c r="AZ26" s="32"/>
      <c r="BA26" s="32"/>
      <c r="BB26" s="12"/>
    </row>
    <row r="27" spans="2:54" ht="21" customHeight="1" x14ac:dyDescent="0.4">
      <c r="D27" s="60" t="s">
        <v>21</v>
      </c>
      <c r="E27" s="60"/>
      <c r="F27" s="60"/>
      <c r="G27" s="60"/>
      <c r="H27" s="60"/>
      <c r="I27" s="60"/>
      <c r="J27" s="61">
        <f>$AR$15*$T27+$D$15*AC27+$L$15*AH27+$T$15*AM27+$AB$15*AR27</f>
        <v>0</v>
      </c>
      <c r="K27" s="62"/>
      <c r="L27" s="62"/>
      <c r="M27" s="62"/>
      <c r="N27" s="62"/>
      <c r="O27" s="62"/>
      <c r="P27" s="62"/>
      <c r="Q27" s="62"/>
      <c r="R27" s="62"/>
      <c r="S27" s="63"/>
      <c r="T27" s="64">
        <v>190</v>
      </c>
      <c r="U27" s="64"/>
      <c r="V27" s="64"/>
      <c r="W27" s="64"/>
      <c r="X27" s="65">
        <v>6500</v>
      </c>
      <c r="Y27" s="65"/>
      <c r="Z27" s="65"/>
      <c r="AA27" s="65"/>
      <c r="AB27" s="65"/>
      <c r="AC27" s="32">
        <f t="shared" si="0"/>
        <v>370499</v>
      </c>
      <c r="AD27" s="32"/>
      <c r="AE27" s="32"/>
      <c r="AF27" s="32"/>
      <c r="AG27" s="32"/>
      <c r="AH27" s="32">
        <f t="shared" si="1"/>
        <v>247000</v>
      </c>
      <c r="AI27" s="32"/>
      <c r="AJ27" s="32"/>
      <c r="AK27" s="32"/>
      <c r="AL27" s="32"/>
      <c r="AM27" s="32">
        <f t="shared" si="2"/>
        <v>185250</v>
      </c>
      <c r="AN27" s="32"/>
      <c r="AO27" s="32"/>
      <c r="AP27" s="32"/>
      <c r="AQ27" s="32"/>
      <c r="AR27" s="32">
        <f t="shared" si="3"/>
        <v>61751</v>
      </c>
      <c r="AS27" s="32"/>
      <c r="AT27" s="32"/>
      <c r="AU27" s="32"/>
      <c r="AV27" s="32"/>
      <c r="AW27" s="32">
        <f t="shared" si="4"/>
        <v>864500</v>
      </c>
      <c r="AX27" s="32"/>
      <c r="AY27" s="32"/>
      <c r="AZ27" s="32"/>
      <c r="BA27" s="32"/>
      <c r="BB27" s="12"/>
    </row>
    <row r="28" spans="2:54" ht="21" customHeight="1" x14ac:dyDescent="0.4">
      <c r="D28" s="60" t="s">
        <v>22</v>
      </c>
      <c r="E28" s="60"/>
      <c r="F28" s="60"/>
      <c r="G28" s="60"/>
      <c r="H28" s="60"/>
      <c r="I28" s="60"/>
      <c r="J28" s="61">
        <f>$AR$15*$T28+$D$15*AC28+$L$15*AH28+$T$15*AM28+$AB$15*AR28</f>
        <v>0</v>
      </c>
      <c r="K28" s="62"/>
      <c r="L28" s="62"/>
      <c r="M28" s="62"/>
      <c r="N28" s="62"/>
      <c r="O28" s="62"/>
      <c r="P28" s="62"/>
      <c r="Q28" s="62"/>
      <c r="R28" s="62"/>
      <c r="S28" s="63"/>
      <c r="T28" s="64">
        <v>190</v>
      </c>
      <c r="U28" s="64"/>
      <c r="V28" s="64"/>
      <c r="W28" s="64"/>
      <c r="X28" s="65">
        <v>6500</v>
      </c>
      <c r="Y28" s="65"/>
      <c r="Z28" s="65"/>
      <c r="AA28" s="65"/>
      <c r="AB28" s="65"/>
      <c r="AC28" s="32">
        <f t="shared" si="0"/>
        <v>370499</v>
      </c>
      <c r="AD28" s="32"/>
      <c r="AE28" s="32"/>
      <c r="AF28" s="32"/>
      <c r="AG28" s="32"/>
      <c r="AH28" s="32">
        <f t="shared" si="1"/>
        <v>247000</v>
      </c>
      <c r="AI28" s="32"/>
      <c r="AJ28" s="32"/>
      <c r="AK28" s="32"/>
      <c r="AL28" s="32"/>
      <c r="AM28" s="32">
        <f t="shared" si="2"/>
        <v>185250</v>
      </c>
      <c r="AN28" s="32"/>
      <c r="AO28" s="32"/>
      <c r="AP28" s="32"/>
      <c r="AQ28" s="32"/>
      <c r="AR28" s="32">
        <f t="shared" si="3"/>
        <v>61751</v>
      </c>
      <c r="AS28" s="32"/>
      <c r="AT28" s="32"/>
      <c r="AU28" s="32"/>
      <c r="AV28" s="32"/>
      <c r="AW28" s="32">
        <f t="shared" si="4"/>
        <v>864500</v>
      </c>
      <c r="AX28" s="32"/>
      <c r="AY28" s="32"/>
      <c r="AZ28" s="32"/>
      <c r="BA28" s="32"/>
      <c r="BB28" s="12"/>
    </row>
    <row r="29" spans="2:54" ht="21" customHeight="1" x14ac:dyDescent="0.4">
      <c r="D29" s="60" t="s">
        <v>23</v>
      </c>
      <c r="E29" s="60"/>
      <c r="F29" s="60"/>
      <c r="G29" s="60"/>
      <c r="H29" s="60"/>
      <c r="I29" s="60"/>
      <c r="J29" s="61">
        <f>$AR$15*$T29+$D$15*AC29+$L$15*AH29+$T$15*AM29+$AB$15*AR29</f>
        <v>0</v>
      </c>
      <c r="K29" s="62"/>
      <c r="L29" s="62"/>
      <c r="M29" s="62"/>
      <c r="N29" s="62"/>
      <c r="O29" s="62"/>
      <c r="P29" s="62"/>
      <c r="Q29" s="62"/>
      <c r="R29" s="62"/>
      <c r="S29" s="63"/>
      <c r="T29" s="64">
        <v>70</v>
      </c>
      <c r="U29" s="64"/>
      <c r="V29" s="64"/>
      <c r="W29" s="64"/>
      <c r="X29" s="65">
        <v>6500</v>
      </c>
      <c r="Y29" s="65"/>
      <c r="Z29" s="65"/>
      <c r="AA29" s="65"/>
      <c r="AB29" s="65"/>
      <c r="AC29" s="32">
        <f t="shared" si="0"/>
        <v>136499</v>
      </c>
      <c r="AD29" s="32"/>
      <c r="AE29" s="32"/>
      <c r="AF29" s="32"/>
      <c r="AG29" s="32"/>
      <c r="AH29" s="32">
        <f t="shared" si="1"/>
        <v>91000</v>
      </c>
      <c r="AI29" s="32"/>
      <c r="AJ29" s="32"/>
      <c r="AK29" s="32"/>
      <c r="AL29" s="32"/>
      <c r="AM29" s="32">
        <f t="shared" si="2"/>
        <v>68250</v>
      </c>
      <c r="AN29" s="32"/>
      <c r="AO29" s="32"/>
      <c r="AP29" s="32"/>
      <c r="AQ29" s="32"/>
      <c r="AR29" s="32">
        <f t="shared" si="3"/>
        <v>22751</v>
      </c>
      <c r="AS29" s="32"/>
      <c r="AT29" s="32"/>
      <c r="AU29" s="32"/>
      <c r="AV29" s="32"/>
      <c r="AW29" s="32">
        <f t="shared" si="4"/>
        <v>318500</v>
      </c>
      <c r="AX29" s="32"/>
      <c r="AY29" s="32"/>
      <c r="AZ29" s="32"/>
      <c r="BA29" s="32"/>
      <c r="BB29" s="12"/>
    </row>
    <row r="30" spans="2:54" ht="21" customHeight="1" x14ac:dyDescent="0.4">
      <c r="D30" s="81" t="s">
        <v>9</v>
      </c>
      <c r="E30" s="81"/>
      <c r="F30" s="81"/>
      <c r="G30" s="81"/>
      <c r="H30" s="81"/>
      <c r="I30" s="81"/>
      <c r="J30" s="82">
        <f>SUM(J24:S29)</f>
        <v>0</v>
      </c>
      <c r="K30" s="83"/>
      <c r="L30" s="83"/>
      <c r="M30" s="83"/>
      <c r="N30" s="83"/>
      <c r="O30" s="83"/>
      <c r="P30" s="83"/>
      <c r="Q30" s="83"/>
      <c r="R30" s="83"/>
      <c r="S30" s="84"/>
      <c r="T30" s="2"/>
      <c r="U30" s="2"/>
    </row>
    <row r="31" spans="2:54" x14ac:dyDescent="0.4">
      <c r="J31" s="3" t="s">
        <v>95</v>
      </c>
    </row>
    <row r="32" spans="2:54" ht="12" customHeight="1" x14ac:dyDescent="0.4"/>
    <row r="33" spans="1:63" x14ac:dyDescent="0.4">
      <c r="C33" t="s">
        <v>29</v>
      </c>
    </row>
    <row r="34" spans="1:63" ht="18.75" customHeight="1" x14ac:dyDescent="0.4">
      <c r="D34" s="66" t="s">
        <v>7</v>
      </c>
      <c r="E34" s="67"/>
      <c r="F34" s="67"/>
      <c r="G34" s="67"/>
      <c r="H34" s="67"/>
      <c r="I34" s="68"/>
      <c r="J34" s="66" t="s">
        <v>26</v>
      </c>
      <c r="K34" s="67"/>
      <c r="L34" s="67"/>
      <c r="M34" s="67"/>
      <c r="N34" s="67"/>
      <c r="O34" s="67"/>
      <c r="P34" s="67"/>
      <c r="Q34" s="67"/>
      <c r="R34" s="67"/>
      <c r="S34" s="68"/>
      <c r="T34" s="54" t="s">
        <v>85</v>
      </c>
      <c r="U34" s="55"/>
      <c r="V34" s="55"/>
      <c r="W34" s="56"/>
      <c r="X34" s="54" t="s">
        <v>86</v>
      </c>
      <c r="Y34" s="55"/>
      <c r="Z34" s="55"/>
      <c r="AA34" s="55"/>
      <c r="AB34" s="56"/>
      <c r="AC34" s="44" t="s">
        <v>31</v>
      </c>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row>
    <row r="35" spans="1:63" ht="12" customHeight="1" x14ac:dyDescent="0.4">
      <c r="D35" s="69"/>
      <c r="E35" s="70"/>
      <c r="F35" s="70"/>
      <c r="G35" s="70"/>
      <c r="H35" s="70"/>
      <c r="I35" s="71"/>
      <c r="J35" s="69"/>
      <c r="K35" s="70"/>
      <c r="L35" s="70"/>
      <c r="M35" s="70"/>
      <c r="N35" s="70"/>
      <c r="O35" s="70"/>
      <c r="P35" s="70"/>
      <c r="Q35" s="70"/>
      <c r="R35" s="70"/>
      <c r="S35" s="71"/>
      <c r="T35" s="57"/>
      <c r="U35" s="58"/>
      <c r="V35" s="58"/>
      <c r="W35" s="59"/>
      <c r="X35" s="57"/>
      <c r="Y35" s="58"/>
      <c r="Z35" s="58"/>
      <c r="AA35" s="58"/>
      <c r="AB35" s="59"/>
      <c r="AC35" s="78" t="s">
        <v>8</v>
      </c>
      <c r="AD35" s="79"/>
      <c r="AE35" s="79"/>
      <c r="AF35" s="79"/>
      <c r="AG35" s="80"/>
      <c r="AH35" s="78" t="s">
        <v>8</v>
      </c>
      <c r="AI35" s="79"/>
      <c r="AJ35" s="79"/>
      <c r="AK35" s="79"/>
      <c r="AL35" s="80"/>
      <c r="AM35" s="78" t="s">
        <v>8</v>
      </c>
      <c r="AN35" s="79"/>
      <c r="AO35" s="79"/>
      <c r="AP35" s="79"/>
      <c r="AQ35" s="80"/>
      <c r="AR35" s="78" t="s">
        <v>8</v>
      </c>
      <c r="AS35" s="79"/>
      <c r="AT35" s="79"/>
      <c r="AU35" s="79"/>
      <c r="AV35" s="80"/>
      <c r="AW35" s="78" t="s">
        <v>8</v>
      </c>
      <c r="AX35" s="79"/>
      <c r="AY35" s="79"/>
      <c r="AZ35" s="79"/>
      <c r="BA35" s="80"/>
      <c r="BB35" s="40" t="s">
        <v>9</v>
      </c>
      <c r="BC35" s="41"/>
      <c r="BD35" s="41"/>
      <c r="BE35" s="41"/>
      <c r="BF35" s="41"/>
      <c r="BG35" s="42"/>
    </row>
    <row r="36" spans="1:63" ht="12" customHeight="1" x14ac:dyDescent="0.4">
      <c r="D36" s="69"/>
      <c r="E36" s="70"/>
      <c r="F36" s="70"/>
      <c r="G36" s="70"/>
      <c r="H36" s="70"/>
      <c r="I36" s="71"/>
      <c r="J36" s="69"/>
      <c r="K36" s="70"/>
      <c r="L36" s="70"/>
      <c r="M36" s="70"/>
      <c r="N36" s="70"/>
      <c r="O36" s="70"/>
      <c r="P36" s="70"/>
      <c r="Q36" s="70"/>
      <c r="R36" s="70"/>
      <c r="S36" s="71"/>
      <c r="T36" s="57"/>
      <c r="U36" s="58"/>
      <c r="V36" s="58"/>
      <c r="W36" s="59"/>
      <c r="X36" s="57"/>
      <c r="Y36" s="58"/>
      <c r="Z36" s="58"/>
      <c r="AA36" s="58"/>
      <c r="AB36" s="59"/>
      <c r="AC36" s="75" t="s">
        <v>14</v>
      </c>
      <c r="AD36" s="75"/>
      <c r="AE36" s="75"/>
      <c r="AF36" s="75"/>
      <c r="AG36" s="75"/>
      <c r="AH36" s="75" t="s">
        <v>15</v>
      </c>
      <c r="AI36" s="75"/>
      <c r="AJ36" s="75"/>
      <c r="AK36" s="75"/>
      <c r="AL36" s="75"/>
      <c r="AM36" s="75" t="s">
        <v>16</v>
      </c>
      <c r="AN36" s="75"/>
      <c r="AO36" s="75"/>
      <c r="AP36" s="75"/>
      <c r="AQ36" s="75"/>
      <c r="AR36" s="75" t="s">
        <v>30</v>
      </c>
      <c r="AS36" s="75"/>
      <c r="AT36" s="75"/>
      <c r="AU36" s="75"/>
      <c r="AV36" s="75"/>
      <c r="AW36" s="88" t="s">
        <v>38</v>
      </c>
      <c r="AX36" s="89"/>
      <c r="AY36" s="89"/>
      <c r="AZ36" s="89"/>
      <c r="BA36" s="90"/>
      <c r="BB36" s="29"/>
      <c r="BC36" s="30"/>
      <c r="BD36" s="30"/>
      <c r="BE36" s="30"/>
      <c r="BF36" s="30"/>
      <c r="BG36" s="31"/>
    </row>
    <row r="37" spans="1:63" ht="12" customHeight="1" x14ac:dyDescent="0.4">
      <c r="D37" s="69"/>
      <c r="E37" s="70"/>
      <c r="F37" s="70"/>
      <c r="G37" s="70"/>
      <c r="H37" s="70"/>
      <c r="I37" s="71"/>
      <c r="J37" s="69"/>
      <c r="K37" s="70"/>
      <c r="L37" s="70"/>
      <c r="M37" s="70"/>
      <c r="N37" s="70"/>
      <c r="O37" s="70"/>
      <c r="P37" s="70"/>
      <c r="Q37" s="70"/>
      <c r="R37" s="70"/>
      <c r="S37" s="71"/>
      <c r="T37" s="57"/>
      <c r="U37" s="58"/>
      <c r="V37" s="58"/>
      <c r="W37" s="59"/>
      <c r="X37" s="57"/>
      <c r="Y37" s="58"/>
      <c r="Z37" s="58"/>
      <c r="AA37" s="58"/>
      <c r="AB37" s="59"/>
      <c r="AC37" s="29" t="s">
        <v>87</v>
      </c>
      <c r="AD37" s="30"/>
      <c r="AE37" s="30"/>
      <c r="AF37" s="30"/>
      <c r="AG37" s="31"/>
      <c r="AH37" s="29" t="s">
        <v>105</v>
      </c>
      <c r="AI37" s="30"/>
      <c r="AJ37" s="30"/>
      <c r="AK37" s="30"/>
      <c r="AL37" s="31"/>
      <c r="AM37" s="29" t="s">
        <v>93</v>
      </c>
      <c r="AN37" s="30"/>
      <c r="AO37" s="30"/>
      <c r="AP37" s="30"/>
      <c r="AQ37" s="31"/>
      <c r="AR37" s="29" t="s">
        <v>106</v>
      </c>
      <c r="AS37" s="30"/>
      <c r="AT37" s="30"/>
      <c r="AU37" s="30"/>
      <c r="AV37" s="31"/>
      <c r="AW37" s="29" t="s">
        <v>97</v>
      </c>
      <c r="AX37" s="30"/>
      <c r="AY37" s="30"/>
      <c r="AZ37" s="30"/>
      <c r="BA37" s="31"/>
      <c r="BB37" s="29"/>
      <c r="BC37" s="30"/>
      <c r="BD37" s="30"/>
      <c r="BE37" s="30"/>
      <c r="BF37" s="30"/>
      <c r="BG37" s="31"/>
    </row>
    <row r="38" spans="1:63" ht="12" customHeight="1" x14ac:dyDescent="0.4">
      <c r="D38" s="72"/>
      <c r="E38" s="73"/>
      <c r="F38" s="73"/>
      <c r="G38" s="73"/>
      <c r="H38" s="73"/>
      <c r="I38" s="74"/>
      <c r="J38" s="72"/>
      <c r="K38" s="73"/>
      <c r="L38" s="73"/>
      <c r="M38" s="73"/>
      <c r="N38" s="73"/>
      <c r="O38" s="73"/>
      <c r="P38" s="73"/>
      <c r="Q38" s="73"/>
      <c r="R38" s="73"/>
      <c r="S38" s="74"/>
      <c r="T38" s="37"/>
      <c r="U38" s="38"/>
      <c r="V38" s="38"/>
      <c r="W38" s="39"/>
      <c r="X38" s="37"/>
      <c r="Y38" s="38"/>
      <c r="Z38" s="38"/>
      <c r="AA38" s="38"/>
      <c r="AB38" s="39"/>
      <c r="AC38" s="36" t="s">
        <v>98</v>
      </c>
      <c r="AD38" s="36"/>
      <c r="AE38" s="36"/>
      <c r="AF38" s="36"/>
      <c r="AG38" s="36"/>
      <c r="AH38" s="36" t="s">
        <v>99</v>
      </c>
      <c r="AI38" s="36"/>
      <c r="AJ38" s="36"/>
      <c r="AK38" s="36"/>
      <c r="AL38" s="36"/>
      <c r="AM38" s="36" t="s">
        <v>91</v>
      </c>
      <c r="AN38" s="36"/>
      <c r="AO38" s="36"/>
      <c r="AP38" s="36"/>
      <c r="AQ38" s="36"/>
      <c r="AR38" s="36" t="s">
        <v>24</v>
      </c>
      <c r="AS38" s="36"/>
      <c r="AT38" s="36"/>
      <c r="AU38" s="36"/>
      <c r="AV38" s="36"/>
      <c r="AW38" s="36" t="s">
        <v>25</v>
      </c>
      <c r="AX38" s="36"/>
      <c r="AY38" s="36"/>
      <c r="AZ38" s="36"/>
      <c r="BA38" s="36"/>
      <c r="BB38" s="85" t="s">
        <v>100</v>
      </c>
      <c r="BC38" s="86"/>
      <c r="BD38" s="86"/>
      <c r="BE38" s="86"/>
      <c r="BF38" s="86"/>
      <c r="BG38" s="87"/>
    </row>
    <row r="39" spans="1:63" ht="21" customHeight="1" x14ac:dyDescent="0.4">
      <c r="D39" s="60" t="s">
        <v>18</v>
      </c>
      <c r="E39" s="60"/>
      <c r="F39" s="60"/>
      <c r="G39" s="60"/>
      <c r="H39" s="60"/>
      <c r="I39" s="60"/>
      <c r="J39" s="61">
        <f>$AR$15*T39+$D$15*AC39+$L$15*AH39+$T$15*AM39+$AB$15*AR39+$AJ$15*AW39</f>
        <v>0</v>
      </c>
      <c r="K39" s="62"/>
      <c r="L39" s="62"/>
      <c r="M39" s="62"/>
      <c r="N39" s="62"/>
      <c r="O39" s="62"/>
      <c r="P39" s="62"/>
      <c r="Q39" s="62"/>
      <c r="R39" s="62"/>
      <c r="S39" s="63"/>
      <c r="T39" s="64">
        <v>100</v>
      </c>
      <c r="U39" s="64"/>
      <c r="V39" s="64"/>
      <c r="W39" s="64"/>
      <c r="X39" s="65">
        <v>2700</v>
      </c>
      <c r="Y39" s="65"/>
      <c r="Z39" s="65"/>
      <c r="AA39" s="65"/>
      <c r="AB39" s="65"/>
      <c r="AC39" s="32">
        <f>T39*X39*0.3-1</f>
        <v>80999</v>
      </c>
      <c r="AD39" s="32"/>
      <c r="AE39" s="32"/>
      <c r="AF39" s="32"/>
      <c r="AG39" s="32"/>
      <c r="AH39" s="32">
        <f>T39*X39*0.5-1-AC39</f>
        <v>54000</v>
      </c>
      <c r="AI39" s="32"/>
      <c r="AJ39" s="32"/>
      <c r="AK39" s="32"/>
      <c r="AL39" s="32"/>
      <c r="AM39" s="32">
        <f>T39*X39*0.65-1-AC39-AH39</f>
        <v>40500</v>
      </c>
      <c r="AN39" s="32"/>
      <c r="AO39" s="32"/>
      <c r="AP39" s="32"/>
      <c r="AQ39" s="32"/>
      <c r="AR39" s="33">
        <f>T39*X39*0.8-1-AC39-AM39-AH39</f>
        <v>40500</v>
      </c>
      <c r="AS39" s="34"/>
      <c r="AT39" s="34"/>
      <c r="AU39" s="34"/>
      <c r="AV39" s="35"/>
      <c r="AW39" s="32">
        <f>T39*X39-AC39-AM39-AH39-AR39</f>
        <v>54001</v>
      </c>
      <c r="AX39" s="32"/>
      <c r="AY39" s="32"/>
      <c r="AZ39" s="32"/>
      <c r="BA39" s="32"/>
      <c r="BB39" s="32">
        <f>SUM(AC39:BA39)</f>
        <v>270000</v>
      </c>
      <c r="BC39" s="32"/>
      <c r="BD39" s="32"/>
      <c r="BE39" s="32"/>
      <c r="BF39" s="32"/>
      <c r="BG39" s="32"/>
      <c r="BH39" s="6">
        <f>J39/T39</f>
        <v>0</v>
      </c>
      <c r="BK39" s="12"/>
    </row>
    <row r="40" spans="1:63" ht="21" customHeight="1" x14ac:dyDescent="0.4">
      <c r="D40" s="60" t="s">
        <v>19</v>
      </c>
      <c r="E40" s="60"/>
      <c r="F40" s="60"/>
      <c r="G40" s="60"/>
      <c r="H40" s="60"/>
      <c r="I40" s="60"/>
      <c r="J40" s="61">
        <f>$AR$15*T40+$D$15*AC40+$L$15*AH40+$T$15*AM40+$AB$15*AR40+$AJ$15*AW40</f>
        <v>0</v>
      </c>
      <c r="K40" s="62"/>
      <c r="L40" s="62"/>
      <c r="M40" s="62"/>
      <c r="N40" s="62"/>
      <c r="O40" s="62"/>
      <c r="P40" s="62"/>
      <c r="Q40" s="62"/>
      <c r="R40" s="62"/>
      <c r="S40" s="63"/>
      <c r="T40" s="64">
        <v>190</v>
      </c>
      <c r="U40" s="64"/>
      <c r="V40" s="64"/>
      <c r="W40" s="64"/>
      <c r="X40" s="65">
        <v>6500</v>
      </c>
      <c r="Y40" s="65"/>
      <c r="Z40" s="65"/>
      <c r="AA40" s="65"/>
      <c r="AB40" s="65"/>
      <c r="AC40" s="32">
        <f t="shared" ref="AC40:AC44" si="5">T40*X40*0.3-1</f>
        <v>370499</v>
      </c>
      <c r="AD40" s="32"/>
      <c r="AE40" s="32"/>
      <c r="AF40" s="32"/>
      <c r="AG40" s="32"/>
      <c r="AH40" s="32">
        <f t="shared" ref="AH40:AH44" si="6">T40*X40*0.5-1-AC40</f>
        <v>247000</v>
      </c>
      <c r="AI40" s="32"/>
      <c r="AJ40" s="32"/>
      <c r="AK40" s="32"/>
      <c r="AL40" s="32"/>
      <c r="AM40" s="32">
        <f t="shared" ref="AM40:AM44" si="7">T40*X40*0.65-1-AC40-AH40</f>
        <v>185250</v>
      </c>
      <c r="AN40" s="32"/>
      <c r="AO40" s="32"/>
      <c r="AP40" s="32"/>
      <c r="AQ40" s="32"/>
      <c r="AR40" s="33">
        <f t="shared" ref="AR40:AR44" si="8">T40*X40*0.8-1-AC40-AM40-AH40</f>
        <v>185250</v>
      </c>
      <c r="AS40" s="34"/>
      <c r="AT40" s="34"/>
      <c r="AU40" s="34"/>
      <c r="AV40" s="35"/>
      <c r="AW40" s="32">
        <f t="shared" ref="AW40:AW44" si="9">T40*X40-AC40-AM40-AH40-AR40</f>
        <v>247001</v>
      </c>
      <c r="AX40" s="32"/>
      <c r="AY40" s="32"/>
      <c r="AZ40" s="32"/>
      <c r="BA40" s="32"/>
      <c r="BB40" s="32">
        <f t="shared" ref="BB40:BB44" si="10">SUM(AC40:BA40)</f>
        <v>1235000</v>
      </c>
      <c r="BC40" s="32"/>
      <c r="BD40" s="32"/>
      <c r="BE40" s="32"/>
      <c r="BF40" s="32"/>
      <c r="BG40" s="32"/>
      <c r="BH40" s="6">
        <f t="shared" ref="BH40:BH44" si="11">J40/T40</f>
        <v>0</v>
      </c>
      <c r="BK40" s="12"/>
    </row>
    <row r="41" spans="1:63" ht="21" customHeight="1" x14ac:dyDescent="0.4">
      <c r="D41" s="60" t="s">
        <v>20</v>
      </c>
      <c r="E41" s="60"/>
      <c r="F41" s="60"/>
      <c r="G41" s="60"/>
      <c r="H41" s="60"/>
      <c r="I41" s="60"/>
      <c r="J41" s="61">
        <f>$AR$15*T41+$D$15*AC41+$L$15*AH41+$T$15*AM41+$AB$15*AR41+$AJ$15*AW41</f>
        <v>0</v>
      </c>
      <c r="K41" s="62"/>
      <c r="L41" s="62"/>
      <c r="M41" s="62"/>
      <c r="N41" s="62"/>
      <c r="O41" s="62"/>
      <c r="P41" s="62"/>
      <c r="Q41" s="62"/>
      <c r="R41" s="62"/>
      <c r="S41" s="63"/>
      <c r="T41" s="64">
        <v>190</v>
      </c>
      <c r="U41" s="64"/>
      <c r="V41" s="64"/>
      <c r="W41" s="64"/>
      <c r="X41" s="65">
        <v>6500</v>
      </c>
      <c r="Y41" s="65"/>
      <c r="Z41" s="65"/>
      <c r="AA41" s="65"/>
      <c r="AB41" s="65"/>
      <c r="AC41" s="32">
        <f t="shared" si="5"/>
        <v>370499</v>
      </c>
      <c r="AD41" s="32"/>
      <c r="AE41" s="32"/>
      <c r="AF41" s="32"/>
      <c r="AG41" s="32"/>
      <c r="AH41" s="32">
        <f t="shared" si="6"/>
        <v>247000</v>
      </c>
      <c r="AI41" s="32"/>
      <c r="AJ41" s="32"/>
      <c r="AK41" s="32"/>
      <c r="AL41" s="32"/>
      <c r="AM41" s="32">
        <f t="shared" si="7"/>
        <v>185250</v>
      </c>
      <c r="AN41" s="32"/>
      <c r="AO41" s="32"/>
      <c r="AP41" s="32"/>
      <c r="AQ41" s="32"/>
      <c r="AR41" s="33">
        <f t="shared" si="8"/>
        <v>185250</v>
      </c>
      <c r="AS41" s="34"/>
      <c r="AT41" s="34"/>
      <c r="AU41" s="34"/>
      <c r="AV41" s="35"/>
      <c r="AW41" s="32">
        <f t="shared" si="9"/>
        <v>247001</v>
      </c>
      <c r="AX41" s="32"/>
      <c r="AY41" s="32"/>
      <c r="AZ41" s="32"/>
      <c r="BA41" s="32"/>
      <c r="BB41" s="32">
        <f t="shared" si="10"/>
        <v>1235000</v>
      </c>
      <c r="BC41" s="32"/>
      <c r="BD41" s="32"/>
      <c r="BE41" s="32"/>
      <c r="BF41" s="32"/>
      <c r="BG41" s="32"/>
      <c r="BH41" s="6">
        <f t="shared" si="11"/>
        <v>0</v>
      </c>
      <c r="BK41" s="12"/>
    </row>
    <row r="42" spans="1:63" ht="21" customHeight="1" x14ac:dyDescent="0.4">
      <c r="D42" s="60" t="s">
        <v>21</v>
      </c>
      <c r="E42" s="60"/>
      <c r="F42" s="60"/>
      <c r="G42" s="60"/>
      <c r="H42" s="60"/>
      <c r="I42" s="60"/>
      <c r="J42" s="61">
        <f>$AR$15*T42+$D$15*AC42+$L$15*AH42+$T$15*AM42+$AB$15*AR42+$AJ$15*AW42</f>
        <v>0</v>
      </c>
      <c r="K42" s="62"/>
      <c r="L42" s="62"/>
      <c r="M42" s="62"/>
      <c r="N42" s="62"/>
      <c r="O42" s="62"/>
      <c r="P42" s="62"/>
      <c r="Q42" s="62"/>
      <c r="R42" s="62"/>
      <c r="S42" s="63"/>
      <c r="T42" s="64">
        <v>190</v>
      </c>
      <c r="U42" s="64"/>
      <c r="V42" s="64"/>
      <c r="W42" s="64"/>
      <c r="X42" s="65">
        <v>6500</v>
      </c>
      <c r="Y42" s="65"/>
      <c r="Z42" s="65"/>
      <c r="AA42" s="65"/>
      <c r="AB42" s="65"/>
      <c r="AC42" s="32">
        <f t="shared" si="5"/>
        <v>370499</v>
      </c>
      <c r="AD42" s="32"/>
      <c r="AE42" s="32"/>
      <c r="AF42" s="32"/>
      <c r="AG42" s="32"/>
      <c r="AH42" s="32">
        <f t="shared" si="6"/>
        <v>247000</v>
      </c>
      <c r="AI42" s="32"/>
      <c r="AJ42" s="32"/>
      <c r="AK42" s="32"/>
      <c r="AL42" s="32"/>
      <c r="AM42" s="32">
        <f t="shared" si="7"/>
        <v>185250</v>
      </c>
      <c r="AN42" s="32"/>
      <c r="AO42" s="32"/>
      <c r="AP42" s="32"/>
      <c r="AQ42" s="32"/>
      <c r="AR42" s="33">
        <f t="shared" si="8"/>
        <v>185250</v>
      </c>
      <c r="AS42" s="34"/>
      <c r="AT42" s="34"/>
      <c r="AU42" s="34"/>
      <c r="AV42" s="35"/>
      <c r="AW42" s="32">
        <f t="shared" si="9"/>
        <v>247001</v>
      </c>
      <c r="AX42" s="32"/>
      <c r="AY42" s="32"/>
      <c r="AZ42" s="32"/>
      <c r="BA42" s="32"/>
      <c r="BB42" s="32">
        <f t="shared" si="10"/>
        <v>1235000</v>
      </c>
      <c r="BC42" s="32"/>
      <c r="BD42" s="32"/>
      <c r="BE42" s="32"/>
      <c r="BF42" s="32"/>
      <c r="BG42" s="32"/>
      <c r="BH42" s="6">
        <f t="shared" si="11"/>
        <v>0</v>
      </c>
      <c r="BK42" s="12"/>
    </row>
    <row r="43" spans="1:63" ht="21" customHeight="1" x14ac:dyDescent="0.4">
      <c r="D43" s="60" t="s">
        <v>22</v>
      </c>
      <c r="E43" s="60"/>
      <c r="F43" s="60"/>
      <c r="G43" s="60"/>
      <c r="H43" s="60"/>
      <c r="I43" s="60"/>
      <c r="J43" s="61">
        <f>$AR$15*T43+$D$15*AC43+$L$15*AH43+$T$15*AM43+$AB$15*AR43+$AJ$15*AW43</f>
        <v>0</v>
      </c>
      <c r="K43" s="62"/>
      <c r="L43" s="62"/>
      <c r="M43" s="62"/>
      <c r="N43" s="62"/>
      <c r="O43" s="62"/>
      <c r="P43" s="62"/>
      <c r="Q43" s="62"/>
      <c r="R43" s="62"/>
      <c r="S43" s="63"/>
      <c r="T43" s="64">
        <v>190</v>
      </c>
      <c r="U43" s="64"/>
      <c r="V43" s="64"/>
      <c r="W43" s="64"/>
      <c r="X43" s="65">
        <v>6500</v>
      </c>
      <c r="Y43" s="65"/>
      <c r="Z43" s="65"/>
      <c r="AA43" s="65"/>
      <c r="AB43" s="65"/>
      <c r="AC43" s="32">
        <f t="shared" si="5"/>
        <v>370499</v>
      </c>
      <c r="AD43" s="32"/>
      <c r="AE43" s="32"/>
      <c r="AF43" s="32"/>
      <c r="AG43" s="32"/>
      <c r="AH43" s="32">
        <f t="shared" si="6"/>
        <v>247000</v>
      </c>
      <c r="AI43" s="32"/>
      <c r="AJ43" s="32"/>
      <c r="AK43" s="32"/>
      <c r="AL43" s="32"/>
      <c r="AM43" s="32">
        <f t="shared" si="7"/>
        <v>185250</v>
      </c>
      <c r="AN43" s="32"/>
      <c r="AO43" s="32"/>
      <c r="AP43" s="32"/>
      <c r="AQ43" s="32"/>
      <c r="AR43" s="33">
        <f t="shared" si="8"/>
        <v>185250</v>
      </c>
      <c r="AS43" s="34"/>
      <c r="AT43" s="34"/>
      <c r="AU43" s="34"/>
      <c r="AV43" s="35"/>
      <c r="AW43" s="32">
        <f t="shared" si="9"/>
        <v>247001</v>
      </c>
      <c r="AX43" s="32"/>
      <c r="AY43" s="32"/>
      <c r="AZ43" s="32"/>
      <c r="BA43" s="32"/>
      <c r="BB43" s="32">
        <f t="shared" si="10"/>
        <v>1235000</v>
      </c>
      <c r="BC43" s="32"/>
      <c r="BD43" s="32"/>
      <c r="BE43" s="32"/>
      <c r="BF43" s="32"/>
      <c r="BG43" s="32"/>
      <c r="BH43" s="6">
        <f t="shared" si="11"/>
        <v>0</v>
      </c>
      <c r="BK43" s="12"/>
    </row>
    <row r="44" spans="1:63" ht="21" customHeight="1" x14ac:dyDescent="0.4">
      <c r="D44" s="60" t="s">
        <v>23</v>
      </c>
      <c r="E44" s="60"/>
      <c r="F44" s="60"/>
      <c r="G44" s="60"/>
      <c r="H44" s="60"/>
      <c r="I44" s="60"/>
      <c r="J44" s="61">
        <f>$AR$15*T44+$D$15*AC44+$L$15*AH44+$T$15*AM44+$AB$15*AR44+$AJ$15*AW44</f>
        <v>0</v>
      </c>
      <c r="K44" s="62"/>
      <c r="L44" s="62"/>
      <c r="M44" s="62"/>
      <c r="N44" s="62"/>
      <c r="O44" s="62"/>
      <c r="P44" s="62"/>
      <c r="Q44" s="62"/>
      <c r="R44" s="62"/>
      <c r="S44" s="63"/>
      <c r="T44" s="64">
        <v>70</v>
      </c>
      <c r="U44" s="64"/>
      <c r="V44" s="64"/>
      <c r="W44" s="64"/>
      <c r="X44" s="65">
        <v>6500</v>
      </c>
      <c r="Y44" s="65"/>
      <c r="Z44" s="65"/>
      <c r="AA44" s="65"/>
      <c r="AB44" s="65"/>
      <c r="AC44" s="32">
        <f t="shared" si="5"/>
        <v>136499</v>
      </c>
      <c r="AD44" s="32"/>
      <c r="AE44" s="32"/>
      <c r="AF44" s="32"/>
      <c r="AG44" s="32"/>
      <c r="AH44" s="32">
        <f t="shared" si="6"/>
        <v>91000</v>
      </c>
      <c r="AI44" s="32"/>
      <c r="AJ44" s="32"/>
      <c r="AK44" s="32"/>
      <c r="AL44" s="32"/>
      <c r="AM44" s="32">
        <f t="shared" si="7"/>
        <v>68250</v>
      </c>
      <c r="AN44" s="32"/>
      <c r="AO44" s="32"/>
      <c r="AP44" s="32"/>
      <c r="AQ44" s="32"/>
      <c r="AR44" s="33">
        <f t="shared" si="8"/>
        <v>68250</v>
      </c>
      <c r="AS44" s="34"/>
      <c r="AT44" s="34"/>
      <c r="AU44" s="34"/>
      <c r="AV44" s="35"/>
      <c r="AW44" s="32">
        <f t="shared" si="9"/>
        <v>91001</v>
      </c>
      <c r="AX44" s="32"/>
      <c r="AY44" s="32"/>
      <c r="AZ44" s="32"/>
      <c r="BA44" s="32"/>
      <c r="BB44" s="32">
        <f t="shared" si="10"/>
        <v>455000</v>
      </c>
      <c r="BC44" s="32"/>
      <c r="BD44" s="32"/>
      <c r="BE44" s="32"/>
      <c r="BF44" s="32"/>
      <c r="BG44" s="32"/>
      <c r="BH44" s="6">
        <f t="shared" si="11"/>
        <v>0</v>
      </c>
      <c r="BK44" s="12"/>
    </row>
    <row r="45" spans="1:63" ht="21" customHeight="1" x14ac:dyDescent="0.4">
      <c r="D45" s="81" t="s">
        <v>9</v>
      </c>
      <c r="E45" s="81"/>
      <c r="F45" s="81"/>
      <c r="G45" s="81"/>
      <c r="H45" s="81"/>
      <c r="I45" s="81"/>
      <c r="J45" s="82">
        <f>SUM(J39:S44)</f>
        <v>0</v>
      </c>
      <c r="K45" s="83"/>
      <c r="L45" s="83"/>
      <c r="M45" s="83"/>
      <c r="N45" s="83"/>
      <c r="O45" s="83"/>
      <c r="P45" s="83"/>
      <c r="Q45" s="83"/>
      <c r="R45" s="83"/>
      <c r="S45" s="84"/>
      <c r="T45" s="2"/>
      <c r="U45" s="2"/>
    </row>
    <row r="46" spans="1:63" x14ac:dyDescent="0.4">
      <c r="J46" s="3" t="s">
        <v>101</v>
      </c>
    </row>
    <row r="48" spans="1:63" ht="25.5" x14ac:dyDescent="0.4">
      <c r="A48" s="7" t="s">
        <v>40</v>
      </c>
      <c r="AC48" s="8"/>
      <c r="BG48" s="1" t="s">
        <v>32</v>
      </c>
    </row>
    <row r="50" spans="2:64" x14ac:dyDescent="0.4">
      <c r="B50" t="s">
        <v>41</v>
      </c>
    </row>
    <row r="51" spans="2:64" x14ac:dyDescent="0.4">
      <c r="B51" t="s">
        <v>42</v>
      </c>
    </row>
    <row r="52" spans="2:64" x14ac:dyDescent="0.4">
      <c r="C52" t="s">
        <v>43</v>
      </c>
    </row>
    <row r="53" spans="2:64" x14ac:dyDescent="0.4">
      <c r="C53" t="s">
        <v>44</v>
      </c>
    </row>
    <row r="54" spans="2:64" ht="18.75" customHeight="1" x14ac:dyDescent="0.4">
      <c r="D54" s="44" t="s">
        <v>13</v>
      </c>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54" t="s">
        <v>12</v>
      </c>
      <c r="AS54" s="55"/>
      <c r="AT54" s="55"/>
      <c r="AU54" s="55"/>
      <c r="AV54" s="55"/>
      <c r="AW54" s="55"/>
      <c r="AX54" s="55"/>
      <c r="AY54" s="55"/>
      <c r="AZ54" s="55"/>
      <c r="BA54" s="56"/>
      <c r="BB54" s="28"/>
      <c r="BC54" s="28"/>
      <c r="BD54" s="28"/>
    </row>
    <row r="55" spans="2:64" ht="12" customHeight="1" x14ac:dyDescent="0.4">
      <c r="D55" s="44" t="s">
        <v>8</v>
      </c>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57"/>
      <c r="AS55" s="58"/>
      <c r="AT55" s="58"/>
      <c r="AU55" s="58"/>
      <c r="AV55" s="58"/>
      <c r="AW55" s="58"/>
      <c r="AX55" s="58"/>
      <c r="AY55" s="58"/>
      <c r="AZ55" s="58"/>
      <c r="BA55" s="59"/>
      <c r="BB55" s="28"/>
      <c r="BC55" s="28"/>
      <c r="BD55" s="28"/>
    </row>
    <row r="56" spans="2:64" ht="12" customHeight="1" x14ac:dyDescent="0.4">
      <c r="D56" s="92" t="s">
        <v>14</v>
      </c>
      <c r="E56" s="92"/>
      <c r="F56" s="92"/>
      <c r="G56" s="92"/>
      <c r="H56" s="92"/>
      <c r="I56" s="92"/>
      <c r="J56" s="92"/>
      <c r="K56" s="92"/>
      <c r="L56" s="92" t="s">
        <v>15</v>
      </c>
      <c r="M56" s="92"/>
      <c r="N56" s="92"/>
      <c r="O56" s="92"/>
      <c r="P56" s="92"/>
      <c r="Q56" s="92"/>
      <c r="R56" s="92"/>
      <c r="S56" s="92"/>
      <c r="T56" s="92" t="s">
        <v>16</v>
      </c>
      <c r="U56" s="92"/>
      <c r="V56" s="92"/>
      <c r="W56" s="92"/>
      <c r="X56" s="92"/>
      <c r="Y56" s="92"/>
      <c r="Z56" s="92"/>
      <c r="AA56" s="92"/>
      <c r="AB56" s="92" t="s">
        <v>17</v>
      </c>
      <c r="AC56" s="92"/>
      <c r="AD56" s="92"/>
      <c r="AE56" s="92"/>
      <c r="AF56" s="92"/>
      <c r="AG56" s="92"/>
      <c r="AH56" s="92"/>
      <c r="AI56" s="92"/>
      <c r="AJ56" s="93" t="s">
        <v>37</v>
      </c>
      <c r="AK56" s="94"/>
      <c r="AL56" s="94"/>
      <c r="AM56" s="94"/>
      <c r="AN56" s="94"/>
      <c r="AO56" s="94"/>
      <c r="AP56" s="94"/>
      <c r="AQ56" s="94"/>
      <c r="AR56" s="57"/>
      <c r="AS56" s="58"/>
      <c r="AT56" s="58"/>
      <c r="AU56" s="58"/>
      <c r="AV56" s="58"/>
      <c r="AW56" s="58"/>
      <c r="AX56" s="58"/>
      <c r="AY56" s="58"/>
      <c r="AZ56" s="58"/>
      <c r="BA56" s="59"/>
      <c r="BB56" s="27"/>
      <c r="BC56" s="27"/>
      <c r="BD56" s="27"/>
    </row>
    <row r="57" spans="2:64" ht="12" customHeight="1" x14ac:dyDescent="0.4">
      <c r="D57" s="36" t="s">
        <v>79</v>
      </c>
      <c r="E57" s="36"/>
      <c r="F57" s="36"/>
      <c r="G57" s="36"/>
      <c r="H57" s="36"/>
      <c r="I57" s="36"/>
      <c r="J57" s="36"/>
      <c r="K57" s="36"/>
      <c r="L57" s="36" t="s">
        <v>80</v>
      </c>
      <c r="M57" s="36"/>
      <c r="N57" s="36"/>
      <c r="O57" s="36"/>
      <c r="P57" s="36"/>
      <c r="Q57" s="36"/>
      <c r="R57" s="36"/>
      <c r="S57" s="36"/>
      <c r="T57" s="36" t="s">
        <v>81</v>
      </c>
      <c r="U57" s="36"/>
      <c r="V57" s="36"/>
      <c r="W57" s="36"/>
      <c r="X57" s="36"/>
      <c r="Y57" s="36"/>
      <c r="Z57" s="36"/>
      <c r="AA57" s="36"/>
      <c r="AB57" s="36" t="s">
        <v>82</v>
      </c>
      <c r="AC57" s="36"/>
      <c r="AD57" s="36"/>
      <c r="AE57" s="36"/>
      <c r="AF57" s="36"/>
      <c r="AG57" s="36"/>
      <c r="AH57" s="36"/>
      <c r="AI57" s="36"/>
      <c r="AJ57" s="36" t="s">
        <v>83</v>
      </c>
      <c r="AK57" s="36"/>
      <c r="AL57" s="36"/>
      <c r="AM57" s="36"/>
      <c r="AN57" s="36"/>
      <c r="AO57" s="36"/>
      <c r="AP57" s="36"/>
      <c r="AQ57" s="36"/>
      <c r="AR57" s="37" t="s">
        <v>84</v>
      </c>
      <c r="AS57" s="38"/>
      <c r="AT57" s="38"/>
      <c r="AU57" s="38"/>
      <c r="AV57" s="38"/>
      <c r="AW57" s="38"/>
      <c r="AX57" s="38"/>
      <c r="AY57" s="38"/>
      <c r="AZ57" s="38"/>
      <c r="BA57" s="39"/>
      <c r="BB57" s="27"/>
      <c r="BC57" s="27"/>
      <c r="BD57" s="27"/>
    </row>
    <row r="58" spans="2:64" ht="24" customHeight="1" x14ac:dyDescent="0.4">
      <c r="D58" s="99">
        <v>200</v>
      </c>
      <c r="E58" s="100"/>
      <c r="F58" s="100"/>
      <c r="G58" s="100"/>
      <c r="H58" s="100"/>
      <c r="I58" s="100"/>
      <c r="J58" s="100"/>
      <c r="K58" s="101"/>
      <c r="L58" s="99">
        <v>150</v>
      </c>
      <c r="M58" s="100"/>
      <c r="N58" s="100"/>
      <c r="O58" s="100"/>
      <c r="P58" s="100"/>
      <c r="Q58" s="100"/>
      <c r="R58" s="100"/>
      <c r="S58" s="101"/>
      <c r="T58" s="99">
        <v>100</v>
      </c>
      <c r="U58" s="100"/>
      <c r="V58" s="100"/>
      <c r="W58" s="100"/>
      <c r="X58" s="100"/>
      <c r="Y58" s="100"/>
      <c r="Z58" s="100"/>
      <c r="AA58" s="101"/>
      <c r="AB58" s="99">
        <v>50</v>
      </c>
      <c r="AC58" s="100"/>
      <c r="AD58" s="100"/>
      <c r="AE58" s="100"/>
      <c r="AF58" s="100"/>
      <c r="AG58" s="100"/>
      <c r="AH58" s="100"/>
      <c r="AI58" s="101"/>
      <c r="AJ58" s="99">
        <v>30</v>
      </c>
      <c r="AK58" s="100"/>
      <c r="AL58" s="100"/>
      <c r="AM58" s="100"/>
      <c r="AN58" s="100"/>
      <c r="AO58" s="100"/>
      <c r="AP58" s="100"/>
      <c r="AQ58" s="101"/>
      <c r="AR58" s="102">
        <v>100000</v>
      </c>
      <c r="AS58" s="102"/>
      <c r="AT58" s="102"/>
      <c r="AU58" s="102"/>
      <c r="AV58" s="102"/>
      <c r="AW58" s="102"/>
      <c r="AX58" s="102"/>
      <c r="AY58" s="102"/>
      <c r="AZ58" s="102"/>
      <c r="BA58" s="102"/>
      <c r="BB58" s="9"/>
      <c r="BC58" s="9"/>
      <c r="BD58" s="9"/>
    </row>
    <row r="59" spans="2:64" ht="18" customHeight="1" x14ac:dyDescent="0.4">
      <c r="D59" s="20"/>
      <c r="E59" s="20"/>
      <c r="F59" s="20"/>
      <c r="G59" s="20"/>
      <c r="H59" s="20"/>
      <c r="I59" s="20"/>
      <c r="J59" s="20"/>
      <c r="K59" s="20"/>
      <c r="L59" s="20"/>
      <c r="M59" s="20"/>
      <c r="N59" s="21"/>
      <c r="O59" s="21"/>
      <c r="P59" s="21"/>
      <c r="Q59" s="21"/>
      <c r="R59" s="21"/>
      <c r="S59" s="21"/>
      <c r="T59" s="21"/>
      <c r="U59" s="21"/>
      <c r="V59" s="21"/>
      <c r="W59" s="21"/>
      <c r="X59" s="21"/>
      <c r="Y59" s="21"/>
      <c r="Z59" s="21"/>
      <c r="AA59" s="21"/>
      <c r="AB59" s="21"/>
      <c r="AC59" s="21"/>
      <c r="AD59" s="21"/>
      <c r="AE59" s="21"/>
      <c r="AF59" s="21"/>
      <c r="AG59" s="21"/>
      <c r="AH59" s="98" t="s">
        <v>103</v>
      </c>
      <c r="AI59" s="98"/>
      <c r="AJ59" s="98"/>
      <c r="AK59" s="98"/>
      <c r="AL59" s="98"/>
      <c r="AM59" s="98"/>
      <c r="AN59" s="98"/>
      <c r="AO59" s="98"/>
      <c r="AP59" s="98"/>
      <c r="AQ59" s="98"/>
      <c r="AR59" s="98"/>
      <c r="AS59" s="98"/>
      <c r="AT59" s="98"/>
      <c r="AU59" s="98"/>
      <c r="AV59" s="98"/>
      <c r="AW59" s="98"/>
      <c r="AX59" s="98"/>
      <c r="AY59" s="98"/>
      <c r="AZ59" s="98"/>
      <c r="BA59" s="98"/>
      <c r="BB59" s="9"/>
      <c r="BC59" s="9"/>
      <c r="BD59" s="9"/>
    </row>
    <row r="60" spans="2:64" x14ac:dyDescent="0.4">
      <c r="C60" s="16" t="s">
        <v>45</v>
      </c>
      <c r="D60" s="16"/>
      <c r="E60" s="16"/>
      <c r="F60" s="16"/>
      <c r="G60" s="16"/>
      <c r="H60" s="16"/>
      <c r="I60" s="16"/>
      <c r="J60" s="16"/>
      <c r="K60" s="16"/>
      <c r="L60" s="16"/>
      <c r="M60" s="16"/>
      <c r="N60" s="16"/>
      <c r="BG60" s="15"/>
    </row>
    <row r="61" spans="2:64" x14ac:dyDescent="0.4">
      <c r="C61" s="16"/>
      <c r="D61" s="16"/>
      <c r="E61" s="16"/>
      <c r="F61" s="16"/>
      <c r="G61" s="16"/>
      <c r="H61" s="16"/>
      <c r="I61" s="16"/>
      <c r="J61" s="16"/>
      <c r="K61" s="16"/>
      <c r="L61" s="16"/>
      <c r="M61" s="16"/>
      <c r="N61" s="16"/>
      <c r="Q61" s="16" t="s">
        <v>57</v>
      </c>
      <c r="R61" s="16"/>
      <c r="S61" s="16"/>
      <c r="T61" s="16"/>
      <c r="U61" s="16"/>
      <c r="V61" s="16"/>
      <c r="W61" s="16"/>
      <c r="X61" s="16" t="s">
        <v>50</v>
      </c>
      <c r="Y61" s="16"/>
      <c r="Z61" s="16"/>
      <c r="AA61" s="16" t="s">
        <v>55</v>
      </c>
      <c r="AB61" s="16"/>
      <c r="AC61" s="16"/>
      <c r="AD61" s="16"/>
      <c r="AE61" s="16"/>
      <c r="AF61" s="17" t="s">
        <v>53</v>
      </c>
      <c r="AG61" s="16"/>
      <c r="AH61" s="16"/>
      <c r="AI61" s="16" t="s">
        <v>58</v>
      </c>
      <c r="AJ61" s="16"/>
      <c r="AK61" s="16"/>
      <c r="AL61" s="16"/>
      <c r="AM61" s="16"/>
      <c r="AN61" s="16"/>
      <c r="AO61" s="16"/>
      <c r="AP61" s="16"/>
      <c r="BG61" s="15"/>
    </row>
    <row r="62" spans="2:64" x14ac:dyDescent="0.4">
      <c r="C62" s="16" t="s">
        <v>56</v>
      </c>
      <c r="D62" s="16"/>
      <c r="E62" s="16"/>
      <c r="F62" s="16"/>
      <c r="G62" s="16"/>
      <c r="H62" s="16"/>
      <c r="I62" s="16"/>
      <c r="J62" s="16"/>
      <c r="K62" s="16"/>
      <c r="L62" s="16"/>
      <c r="M62" s="16"/>
      <c r="N62" s="16"/>
      <c r="Q62" s="16"/>
      <c r="R62" s="16"/>
      <c r="S62" s="16"/>
      <c r="T62" s="16"/>
      <c r="U62" s="16"/>
      <c r="V62" s="16"/>
      <c r="W62" s="16"/>
      <c r="X62" s="16"/>
      <c r="Y62" s="16"/>
      <c r="Z62" s="16"/>
      <c r="AA62" s="16"/>
      <c r="AB62" s="16"/>
      <c r="AC62" s="16"/>
      <c r="AD62" s="16"/>
      <c r="AE62" s="16"/>
      <c r="AF62" s="17"/>
      <c r="AG62" s="16"/>
      <c r="AH62" s="16"/>
      <c r="AI62" s="16"/>
      <c r="AJ62" s="16"/>
      <c r="AK62" s="16"/>
      <c r="AL62" s="16"/>
      <c r="AM62" s="16"/>
      <c r="AN62" s="16"/>
      <c r="AO62" s="16"/>
      <c r="AP62" s="16"/>
      <c r="BG62" s="15"/>
    </row>
    <row r="63" spans="2:64" x14ac:dyDescent="0.4">
      <c r="D63" s="16" t="s">
        <v>14</v>
      </c>
      <c r="E63" s="16"/>
      <c r="F63" s="16"/>
      <c r="G63" s="16"/>
      <c r="H63" s="16"/>
      <c r="I63" s="16"/>
      <c r="J63" s="16"/>
      <c r="K63" s="16"/>
      <c r="L63" s="16"/>
      <c r="M63" s="16"/>
      <c r="N63" s="16"/>
      <c r="Q63" s="16" t="s">
        <v>46</v>
      </c>
      <c r="R63" s="16"/>
      <c r="S63" s="16"/>
      <c r="T63" s="16"/>
      <c r="U63" s="16"/>
      <c r="V63" s="16"/>
      <c r="W63" s="16"/>
      <c r="X63" s="16" t="s">
        <v>50</v>
      </c>
      <c r="Y63" s="16"/>
      <c r="Z63" s="16"/>
      <c r="AA63" s="18" t="s">
        <v>51</v>
      </c>
      <c r="AB63" s="18"/>
      <c r="AC63" s="18"/>
      <c r="AD63" s="18"/>
      <c r="AE63" s="18"/>
      <c r="AF63" s="17" t="s">
        <v>53</v>
      </c>
      <c r="AG63" s="18"/>
      <c r="AH63" s="16"/>
      <c r="AI63" s="16" t="s">
        <v>61</v>
      </c>
      <c r="AJ63" s="16"/>
      <c r="AK63" s="16"/>
      <c r="AL63" s="16"/>
      <c r="AM63" s="16"/>
      <c r="AN63" s="16"/>
      <c r="AO63" s="16"/>
      <c r="AP63" s="16"/>
      <c r="BG63" s="15"/>
      <c r="BL63" s="19"/>
    </row>
    <row r="64" spans="2:64" x14ac:dyDescent="0.4">
      <c r="D64" s="16" t="s">
        <v>15</v>
      </c>
      <c r="E64" s="16"/>
      <c r="F64" s="16"/>
      <c r="G64" s="16"/>
      <c r="H64" s="16"/>
      <c r="I64" s="16"/>
      <c r="J64" s="16"/>
      <c r="K64" s="16"/>
      <c r="L64" s="16"/>
      <c r="M64" s="16"/>
      <c r="N64" s="16"/>
      <c r="Q64" s="16" t="s">
        <v>47</v>
      </c>
      <c r="R64" s="16"/>
      <c r="S64" s="16"/>
      <c r="T64" s="16"/>
      <c r="U64" s="16"/>
      <c r="V64" s="16"/>
      <c r="W64" s="16"/>
      <c r="X64" s="16" t="s">
        <v>50</v>
      </c>
      <c r="Y64" s="16"/>
      <c r="Z64" s="16"/>
      <c r="AA64" s="16" t="s">
        <v>59</v>
      </c>
      <c r="AB64" s="16"/>
      <c r="AC64" s="16"/>
      <c r="AD64" s="16"/>
      <c r="AE64" s="16"/>
      <c r="AF64" s="17" t="s">
        <v>53</v>
      </c>
      <c r="AG64" s="16"/>
      <c r="AH64" s="16"/>
      <c r="AI64" s="16" t="s">
        <v>62</v>
      </c>
      <c r="AJ64" s="16"/>
      <c r="AK64" s="16"/>
      <c r="AL64" s="16"/>
      <c r="AM64" s="16"/>
      <c r="AN64" s="16"/>
      <c r="AO64" s="16"/>
      <c r="AP64" s="16"/>
      <c r="AV64" s="16" t="s">
        <v>64</v>
      </c>
      <c r="BG64" s="15"/>
    </row>
    <row r="65" spans="2:166" x14ac:dyDescent="0.4">
      <c r="D65" s="16" t="s">
        <v>16</v>
      </c>
      <c r="E65" s="16"/>
      <c r="F65" s="16"/>
      <c r="G65" s="16"/>
      <c r="H65" s="16"/>
      <c r="I65" s="16"/>
      <c r="J65" s="16"/>
      <c r="K65" s="16"/>
      <c r="L65" s="16"/>
      <c r="M65" s="16"/>
      <c r="N65" s="16"/>
      <c r="Q65" s="16" t="s">
        <v>48</v>
      </c>
      <c r="R65" s="16"/>
      <c r="S65" s="16"/>
      <c r="T65" s="16"/>
      <c r="U65" s="16"/>
      <c r="V65" s="16"/>
      <c r="W65" s="16"/>
      <c r="X65" s="16" t="s">
        <v>50</v>
      </c>
      <c r="Y65" s="16"/>
      <c r="Z65" s="16"/>
      <c r="AA65" s="16" t="s">
        <v>52</v>
      </c>
      <c r="AB65" s="16"/>
      <c r="AC65" s="16"/>
      <c r="AD65" s="16"/>
      <c r="AE65" s="16"/>
      <c r="AF65" s="17" t="s">
        <v>53</v>
      </c>
      <c r="AG65" s="16"/>
      <c r="AH65" s="16"/>
      <c r="AI65" s="16" t="s">
        <v>54</v>
      </c>
      <c r="AJ65" s="16"/>
      <c r="AK65" s="16"/>
      <c r="AL65" s="16"/>
      <c r="AM65" s="16"/>
      <c r="AN65" s="16"/>
      <c r="AO65" s="16"/>
      <c r="AP65" s="16"/>
      <c r="BG65" s="15"/>
    </row>
    <row r="66" spans="2:166" x14ac:dyDescent="0.4">
      <c r="D66" s="16" t="s">
        <v>36</v>
      </c>
      <c r="E66" s="16"/>
      <c r="F66" s="16"/>
      <c r="G66" s="16"/>
      <c r="H66" s="16"/>
      <c r="I66" s="16"/>
      <c r="J66" s="16"/>
      <c r="K66" s="16"/>
      <c r="L66" s="16"/>
      <c r="M66" s="16"/>
      <c r="N66" s="16"/>
      <c r="Q66" s="16" t="s">
        <v>49</v>
      </c>
      <c r="R66" s="16"/>
      <c r="S66" s="16"/>
      <c r="T66" s="16"/>
      <c r="U66" s="16"/>
      <c r="V66" s="16"/>
      <c r="W66" s="16"/>
      <c r="X66" s="16" t="s">
        <v>50</v>
      </c>
      <c r="Y66" s="16"/>
      <c r="Z66" s="16"/>
      <c r="AA66" s="16" t="s">
        <v>60</v>
      </c>
      <c r="AB66" s="16"/>
      <c r="AC66" s="16"/>
      <c r="AD66" s="16"/>
      <c r="AE66" s="16"/>
      <c r="AF66" s="17" t="s">
        <v>53</v>
      </c>
      <c r="AG66" s="16"/>
      <c r="AH66" s="16"/>
      <c r="AI66" s="16" t="s">
        <v>63</v>
      </c>
      <c r="AJ66" s="16"/>
      <c r="AK66" s="16"/>
      <c r="AL66" s="16"/>
      <c r="AM66" s="16"/>
      <c r="AN66" s="16"/>
      <c r="AO66" s="16"/>
      <c r="AP66" s="16"/>
      <c r="BG66" s="15"/>
    </row>
    <row r="67" spans="2:166" x14ac:dyDescent="0.4">
      <c r="C67" s="16"/>
      <c r="D67" s="16"/>
      <c r="E67" s="16"/>
      <c r="F67" s="16"/>
      <c r="G67" s="16"/>
      <c r="H67" s="16"/>
      <c r="I67" s="16"/>
      <c r="J67" s="16"/>
      <c r="K67" s="16"/>
      <c r="L67" s="16"/>
      <c r="M67" s="16"/>
      <c r="N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BG67" s="15"/>
    </row>
    <row r="68" spans="2:166" ht="24" customHeight="1" x14ac:dyDescent="0.4">
      <c r="B68" t="s">
        <v>102</v>
      </c>
      <c r="E68" s="20"/>
      <c r="F68" s="20"/>
      <c r="G68" s="20"/>
      <c r="H68" s="20"/>
      <c r="I68" s="20"/>
      <c r="J68" s="20"/>
      <c r="K68" s="20"/>
      <c r="L68" s="20"/>
      <c r="M68" s="20"/>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9"/>
      <c r="BC68" s="9"/>
      <c r="BD68" s="9"/>
    </row>
    <row r="74" spans="2:166" x14ac:dyDescent="0.4">
      <c r="BM74" t="s">
        <v>72</v>
      </c>
    </row>
    <row r="75" spans="2:166" x14ac:dyDescent="0.4">
      <c r="B75" t="s">
        <v>104</v>
      </c>
      <c r="E75" s="20"/>
      <c r="F75" s="20"/>
      <c r="G75" s="20"/>
      <c r="H75" s="20"/>
      <c r="I75" s="20"/>
      <c r="J75" s="20"/>
      <c r="K75" s="20"/>
      <c r="L75" s="20"/>
      <c r="M75" s="20"/>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9"/>
      <c r="BC75" s="9"/>
      <c r="BD75" s="9"/>
      <c r="BM75" s="13">
        <v>1235000</v>
      </c>
      <c r="BN75" s="13"/>
    </row>
    <row r="76" spans="2:166" x14ac:dyDescent="0.4">
      <c r="BM76" t="s">
        <v>8</v>
      </c>
      <c r="BN76" s="22">
        <v>0</v>
      </c>
      <c r="BO76" s="22">
        <v>0.01</v>
      </c>
      <c r="BP76" s="22">
        <v>0.02</v>
      </c>
      <c r="BQ76" s="22">
        <v>0.03</v>
      </c>
      <c r="BR76" s="22">
        <v>0.04</v>
      </c>
      <c r="BS76" s="22">
        <v>0.05</v>
      </c>
      <c r="BT76" s="22">
        <v>0.06</v>
      </c>
      <c r="BU76" s="22">
        <v>7.0000000000000007E-2</v>
      </c>
      <c r="BV76" s="22">
        <v>0.08</v>
      </c>
      <c r="BW76" s="22">
        <v>0.09</v>
      </c>
      <c r="BX76" s="22">
        <v>0.1</v>
      </c>
      <c r="BY76" s="22">
        <v>0.11</v>
      </c>
      <c r="BZ76" s="22">
        <v>0.12</v>
      </c>
      <c r="CA76" s="22">
        <v>0.13</v>
      </c>
      <c r="CB76" s="22">
        <v>0.14000000000000001</v>
      </c>
      <c r="CC76" s="22">
        <v>0.15</v>
      </c>
      <c r="CD76" s="22">
        <v>0.16</v>
      </c>
      <c r="CE76" s="22">
        <v>0.17</v>
      </c>
      <c r="CF76" s="22">
        <v>0.18</v>
      </c>
      <c r="CG76" s="22">
        <v>0.19</v>
      </c>
      <c r="CH76" s="22">
        <v>0.2</v>
      </c>
      <c r="CI76" s="22">
        <v>0.21</v>
      </c>
      <c r="CJ76" s="22">
        <v>0.22</v>
      </c>
      <c r="CK76" s="22">
        <v>0.23</v>
      </c>
      <c r="CL76" s="22">
        <v>0.24</v>
      </c>
      <c r="CM76" s="22">
        <v>0.25</v>
      </c>
      <c r="CN76" s="22">
        <v>0.26</v>
      </c>
      <c r="CO76" s="22">
        <v>0.27</v>
      </c>
      <c r="CP76" s="22">
        <v>0.28000000000000003</v>
      </c>
      <c r="CQ76" s="22">
        <v>0.28999999999999998</v>
      </c>
      <c r="CR76" s="22">
        <v>0.3</v>
      </c>
      <c r="CS76" s="22">
        <v>0.31</v>
      </c>
      <c r="CT76" s="22">
        <v>0.32</v>
      </c>
      <c r="CU76" s="22">
        <v>0.33</v>
      </c>
      <c r="CV76" s="22">
        <v>0.34</v>
      </c>
      <c r="CW76" s="22">
        <v>0.35</v>
      </c>
      <c r="CX76" s="22">
        <v>0.36</v>
      </c>
      <c r="CY76" s="22">
        <v>0.37</v>
      </c>
      <c r="CZ76" s="22">
        <v>0.38</v>
      </c>
      <c r="DA76" s="22">
        <v>0.39</v>
      </c>
      <c r="DB76" s="22">
        <v>0.4</v>
      </c>
      <c r="DC76" s="22">
        <v>0.41</v>
      </c>
      <c r="DD76" s="22">
        <v>0.42</v>
      </c>
      <c r="DE76" s="22">
        <v>0.43</v>
      </c>
      <c r="DF76" s="22">
        <v>0.44</v>
      </c>
      <c r="DG76" s="22">
        <v>0.45</v>
      </c>
      <c r="DH76" s="22">
        <v>0.46</v>
      </c>
      <c r="DI76" s="22">
        <v>0.47</v>
      </c>
      <c r="DJ76" s="22">
        <v>0.48</v>
      </c>
      <c r="DK76" s="22">
        <v>0.49</v>
      </c>
      <c r="DL76" s="22">
        <v>0.5</v>
      </c>
      <c r="DM76" s="22">
        <v>0.51</v>
      </c>
      <c r="DN76" s="22">
        <v>0.52</v>
      </c>
      <c r="DO76" s="22">
        <v>0.53</v>
      </c>
      <c r="DP76" s="22">
        <v>0.54</v>
      </c>
      <c r="DQ76" s="22">
        <v>0.55000000000000004</v>
      </c>
      <c r="DR76" s="22">
        <v>0.56000000000000005</v>
      </c>
      <c r="DS76" s="22">
        <v>0.56999999999999995</v>
      </c>
      <c r="DT76" s="22">
        <v>0.57999999999999996</v>
      </c>
      <c r="DU76" s="22">
        <v>0.59</v>
      </c>
      <c r="DV76" s="22">
        <v>0.6</v>
      </c>
      <c r="DW76" s="22">
        <v>0.61</v>
      </c>
      <c r="DX76" s="22">
        <v>0.62</v>
      </c>
      <c r="DY76" s="22">
        <v>0.63</v>
      </c>
      <c r="DZ76" s="22">
        <v>0.64</v>
      </c>
      <c r="EA76" s="22">
        <v>0.65</v>
      </c>
      <c r="EB76" s="22">
        <v>0.66</v>
      </c>
      <c r="EC76" s="22">
        <v>0.67</v>
      </c>
      <c r="ED76" s="22">
        <v>0.68</v>
      </c>
      <c r="EE76" s="22">
        <v>0.69</v>
      </c>
      <c r="EF76" s="22">
        <v>0.7</v>
      </c>
      <c r="EG76" s="22">
        <v>0.71</v>
      </c>
      <c r="EH76" s="22">
        <v>0.72</v>
      </c>
      <c r="EI76" s="22">
        <v>0.73</v>
      </c>
      <c r="EJ76" s="22">
        <v>0.74</v>
      </c>
      <c r="EK76" s="22">
        <v>0.75</v>
      </c>
      <c r="EL76" s="22">
        <v>0.76</v>
      </c>
      <c r="EM76" s="22">
        <v>0.77</v>
      </c>
      <c r="EN76" s="22">
        <v>0.78</v>
      </c>
      <c r="EO76" s="22">
        <v>0.79</v>
      </c>
      <c r="EP76" s="22">
        <v>0.8</v>
      </c>
      <c r="EQ76" s="22">
        <v>0.81</v>
      </c>
      <c r="ER76" s="22">
        <v>0.82</v>
      </c>
      <c r="ES76" s="22">
        <v>0.83</v>
      </c>
      <c r="ET76" s="22">
        <v>0.84</v>
      </c>
      <c r="EU76" s="22">
        <v>0.85</v>
      </c>
      <c r="EV76" s="22">
        <v>0.86</v>
      </c>
      <c r="EW76" s="22">
        <v>0.87</v>
      </c>
      <c r="EX76" s="22">
        <v>0.88</v>
      </c>
      <c r="EY76" s="22">
        <v>0.89</v>
      </c>
      <c r="EZ76" s="22">
        <v>0.9</v>
      </c>
      <c r="FA76" s="22">
        <v>0.91</v>
      </c>
      <c r="FB76" s="22">
        <v>0.92</v>
      </c>
      <c r="FC76" s="22">
        <v>0.93</v>
      </c>
      <c r="FD76" s="22">
        <v>0.94</v>
      </c>
      <c r="FE76" s="22">
        <v>0.95</v>
      </c>
      <c r="FF76" s="22">
        <v>0.96</v>
      </c>
      <c r="FG76" s="22">
        <v>0.97</v>
      </c>
      <c r="FH76" s="22">
        <v>0.98</v>
      </c>
      <c r="FI76" s="22">
        <v>0.99</v>
      </c>
      <c r="FJ76" s="22">
        <v>1</v>
      </c>
    </row>
    <row r="77" spans="2:166" x14ac:dyDescent="0.4">
      <c r="BM77" t="s">
        <v>65</v>
      </c>
      <c r="BN77" s="3">
        <v>0</v>
      </c>
      <c r="BO77" s="23">
        <f>$BM$75*BO76</f>
        <v>12350</v>
      </c>
      <c r="BP77" s="23">
        <f t="shared" ref="BP77:EA77" si="12">$BM$75*BP76</f>
        <v>24700</v>
      </c>
      <c r="BQ77" s="23">
        <f t="shared" si="12"/>
        <v>37050</v>
      </c>
      <c r="BR77" s="23">
        <f t="shared" si="12"/>
        <v>49400</v>
      </c>
      <c r="BS77" s="23">
        <f t="shared" si="12"/>
        <v>61750</v>
      </c>
      <c r="BT77" s="23">
        <f t="shared" si="12"/>
        <v>74100</v>
      </c>
      <c r="BU77" s="23">
        <f t="shared" si="12"/>
        <v>86450.000000000015</v>
      </c>
      <c r="BV77" s="23">
        <f t="shared" si="12"/>
        <v>98800</v>
      </c>
      <c r="BW77" s="23">
        <f t="shared" si="12"/>
        <v>111150</v>
      </c>
      <c r="BX77" s="23">
        <f t="shared" si="12"/>
        <v>123500</v>
      </c>
      <c r="BY77" s="23">
        <f t="shared" si="12"/>
        <v>135850</v>
      </c>
      <c r="BZ77" s="23">
        <f t="shared" si="12"/>
        <v>148200</v>
      </c>
      <c r="CA77" s="23">
        <f t="shared" si="12"/>
        <v>160550</v>
      </c>
      <c r="CB77" s="23">
        <f t="shared" si="12"/>
        <v>172900.00000000003</v>
      </c>
      <c r="CC77" s="23">
        <f t="shared" si="12"/>
        <v>185250</v>
      </c>
      <c r="CD77" s="23">
        <f t="shared" si="12"/>
        <v>197600</v>
      </c>
      <c r="CE77" s="23">
        <f t="shared" si="12"/>
        <v>209950.00000000003</v>
      </c>
      <c r="CF77" s="23">
        <f t="shared" si="12"/>
        <v>222300</v>
      </c>
      <c r="CG77" s="23">
        <f t="shared" si="12"/>
        <v>234650</v>
      </c>
      <c r="CH77" s="23">
        <f t="shared" si="12"/>
        <v>247000</v>
      </c>
      <c r="CI77" s="23">
        <f t="shared" si="12"/>
        <v>259350</v>
      </c>
      <c r="CJ77" s="23">
        <f t="shared" si="12"/>
        <v>271700</v>
      </c>
      <c r="CK77" s="23">
        <f t="shared" si="12"/>
        <v>284050</v>
      </c>
      <c r="CL77" s="23">
        <f t="shared" si="12"/>
        <v>296400</v>
      </c>
      <c r="CM77" s="23">
        <f t="shared" si="12"/>
        <v>308750</v>
      </c>
      <c r="CN77" s="23">
        <f t="shared" si="12"/>
        <v>321100</v>
      </c>
      <c r="CO77" s="23">
        <f t="shared" si="12"/>
        <v>333450</v>
      </c>
      <c r="CP77" s="23">
        <f t="shared" si="12"/>
        <v>345800.00000000006</v>
      </c>
      <c r="CQ77" s="23">
        <f t="shared" si="12"/>
        <v>358150</v>
      </c>
      <c r="CR77" s="23">
        <f t="shared" si="12"/>
        <v>370500</v>
      </c>
      <c r="CS77" s="23">
        <f t="shared" si="12"/>
        <v>382850</v>
      </c>
      <c r="CT77" s="23">
        <f t="shared" si="12"/>
        <v>395200</v>
      </c>
      <c r="CU77" s="23">
        <f t="shared" si="12"/>
        <v>407550</v>
      </c>
      <c r="CV77" s="23">
        <f t="shared" si="12"/>
        <v>419900.00000000006</v>
      </c>
      <c r="CW77" s="23">
        <f t="shared" si="12"/>
        <v>432250</v>
      </c>
      <c r="CX77" s="23">
        <f t="shared" si="12"/>
        <v>444600</v>
      </c>
      <c r="CY77" s="23">
        <f t="shared" si="12"/>
        <v>456950</v>
      </c>
      <c r="CZ77" s="23">
        <f t="shared" si="12"/>
        <v>469300</v>
      </c>
      <c r="DA77" s="23">
        <f t="shared" si="12"/>
        <v>481650</v>
      </c>
      <c r="DB77" s="23">
        <f t="shared" si="12"/>
        <v>494000</v>
      </c>
      <c r="DC77" s="23">
        <f t="shared" si="12"/>
        <v>506349.99999999994</v>
      </c>
      <c r="DD77" s="23">
        <f t="shared" si="12"/>
        <v>518700</v>
      </c>
      <c r="DE77" s="23">
        <f t="shared" si="12"/>
        <v>531050</v>
      </c>
      <c r="DF77" s="23">
        <f t="shared" si="12"/>
        <v>543400</v>
      </c>
      <c r="DG77" s="23">
        <f t="shared" si="12"/>
        <v>555750</v>
      </c>
      <c r="DH77" s="23">
        <f t="shared" si="12"/>
        <v>568100</v>
      </c>
      <c r="DI77" s="23">
        <f t="shared" si="12"/>
        <v>580450</v>
      </c>
      <c r="DJ77" s="23">
        <f t="shared" si="12"/>
        <v>592800</v>
      </c>
      <c r="DK77" s="23">
        <f t="shared" si="12"/>
        <v>605150</v>
      </c>
      <c r="DL77" s="23">
        <f t="shared" si="12"/>
        <v>617500</v>
      </c>
      <c r="DM77" s="23">
        <f t="shared" si="12"/>
        <v>629850</v>
      </c>
      <c r="DN77" s="23">
        <f t="shared" si="12"/>
        <v>642200</v>
      </c>
      <c r="DO77" s="23">
        <f t="shared" si="12"/>
        <v>654550</v>
      </c>
      <c r="DP77" s="23">
        <f t="shared" si="12"/>
        <v>666900</v>
      </c>
      <c r="DQ77" s="23">
        <f t="shared" si="12"/>
        <v>679250</v>
      </c>
      <c r="DR77" s="23">
        <f t="shared" si="12"/>
        <v>691600.00000000012</v>
      </c>
      <c r="DS77" s="23">
        <f t="shared" si="12"/>
        <v>703949.99999999988</v>
      </c>
      <c r="DT77" s="23">
        <f t="shared" si="12"/>
        <v>716300</v>
      </c>
      <c r="DU77" s="23">
        <f t="shared" si="12"/>
        <v>728650</v>
      </c>
      <c r="DV77" s="23">
        <f t="shared" si="12"/>
        <v>741000</v>
      </c>
      <c r="DW77" s="23">
        <f t="shared" si="12"/>
        <v>753350</v>
      </c>
      <c r="DX77" s="23">
        <f t="shared" si="12"/>
        <v>765700</v>
      </c>
      <c r="DY77" s="23">
        <f t="shared" si="12"/>
        <v>778050</v>
      </c>
      <c r="DZ77" s="23">
        <f t="shared" si="12"/>
        <v>790400</v>
      </c>
      <c r="EA77" s="23">
        <f t="shared" si="12"/>
        <v>802750</v>
      </c>
      <c r="EB77" s="23">
        <f t="shared" ref="EB77:FJ77" si="13">$BM$75*EB76</f>
        <v>815100</v>
      </c>
      <c r="EC77" s="23">
        <f t="shared" si="13"/>
        <v>827450</v>
      </c>
      <c r="ED77" s="23">
        <f t="shared" si="13"/>
        <v>839800.00000000012</v>
      </c>
      <c r="EE77" s="23">
        <f t="shared" si="13"/>
        <v>852149.99999999988</v>
      </c>
      <c r="EF77" s="23">
        <f t="shared" si="13"/>
        <v>864500</v>
      </c>
      <c r="EG77" s="23">
        <f t="shared" si="13"/>
        <v>876850</v>
      </c>
      <c r="EH77" s="23">
        <f t="shared" si="13"/>
        <v>889200</v>
      </c>
      <c r="EI77" s="23">
        <f t="shared" si="13"/>
        <v>901550</v>
      </c>
      <c r="EJ77" s="23">
        <f t="shared" si="13"/>
        <v>913900</v>
      </c>
      <c r="EK77" s="23">
        <f t="shared" si="13"/>
        <v>926250</v>
      </c>
      <c r="EL77" s="23">
        <f t="shared" si="13"/>
        <v>938600</v>
      </c>
      <c r="EM77" s="23">
        <f t="shared" si="13"/>
        <v>950950</v>
      </c>
      <c r="EN77" s="23">
        <f t="shared" si="13"/>
        <v>963300</v>
      </c>
      <c r="EO77" s="23">
        <f t="shared" si="13"/>
        <v>975650</v>
      </c>
      <c r="EP77" s="23">
        <f t="shared" si="13"/>
        <v>988000</v>
      </c>
      <c r="EQ77" s="24">
        <f t="shared" si="13"/>
        <v>1000350.0000000001</v>
      </c>
      <c r="ER77" s="24">
        <f t="shared" si="13"/>
        <v>1012699.9999999999</v>
      </c>
      <c r="ES77" s="24">
        <f t="shared" si="13"/>
        <v>1025050</v>
      </c>
      <c r="ET77" s="24">
        <f t="shared" si="13"/>
        <v>1037400</v>
      </c>
      <c r="EU77" s="24">
        <f t="shared" si="13"/>
        <v>1049750</v>
      </c>
      <c r="EV77" s="24">
        <f t="shared" si="13"/>
        <v>1062100</v>
      </c>
      <c r="EW77" s="24">
        <f t="shared" si="13"/>
        <v>1074450</v>
      </c>
      <c r="EX77" s="24">
        <f t="shared" si="13"/>
        <v>1086800</v>
      </c>
      <c r="EY77" s="24">
        <f t="shared" si="13"/>
        <v>1099150</v>
      </c>
      <c r="EZ77" s="24">
        <f t="shared" si="13"/>
        <v>1111500</v>
      </c>
      <c r="FA77" s="24">
        <f t="shared" si="13"/>
        <v>1123850</v>
      </c>
      <c r="FB77" s="24">
        <f t="shared" si="13"/>
        <v>1136200</v>
      </c>
      <c r="FC77" s="24">
        <f t="shared" si="13"/>
        <v>1148550</v>
      </c>
      <c r="FD77" s="24">
        <f t="shared" si="13"/>
        <v>1160900</v>
      </c>
      <c r="FE77" s="24">
        <f t="shared" si="13"/>
        <v>1173250</v>
      </c>
      <c r="FF77" s="24">
        <f t="shared" si="13"/>
        <v>1185600</v>
      </c>
      <c r="FG77" s="24">
        <f t="shared" si="13"/>
        <v>1197950</v>
      </c>
      <c r="FH77" s="24">
        <f t="shared" si="13"/>
        <v>1210300</v>
      </c>
      <c r="FI77" s="24">
        <f t="shared" si="13"/>
        <v>1222650</v>
      </c>
      <c r="FJ77" s="24">
        <f t="shared" si="13"/>
        <v>1235000</v>
      </c>
    </row>
    <row r="78" spans="2:166" x14ac:dyDescent="0.4">
      <c r="BM78" t="s">
        <v>66</v>
      </c>
      <c r="BN78" s="23">
        <f>BN77</f>
        <v>0</v>
      </c>
      <c r="BO78" s="23">
        <f>BO77</f>
        <v>12350</v>
      </c>
      <c r="BP78" s="23">
        <f t="shared" ref="BP78:CQ78" si="14">BP77</f>
        <v>24700</v>
      </c>
      <c r="BQ78" s="23">
        <f t="shared" si="14"/>
        <v>37050</v>
      </c>
      <c r="BR78" s="23">
        <f t="shared" si="14"/>
        <v>49400</v>
      </c>
      <c r="BS78" s="23">
        <f t="shared" si="14"/>
        <v>61750</v>
      </c>
      <c r="BT78" s="23">
        <f t="shared" si="14"/>
        <v>74100</v>
      </c>
      <c r="BU78" s="23">
        <f t="shared" si="14"/>
        <v>86450.000000000015</v>
      </c>
      <c r="BV78" s="23">
        <f t="shared" si="14"/>
        <v>98800</v>
      </c>
      <c r="BW78" s="23">
        <f t="shared" si="14"/>
        <v>111150</v>
      </c>
      <c r="BX78" s="23">
        <f t="shared" si="14"/>
        <v>123500</v>
      </c>
      <c r="BY78" s="23">
        <f t="shared" si="14"/>
        <v>135850</v>
      </c>
      <c r="BZ78" s="23">
        <f t="shared" si="14"/>
        <v>148200</v>
      </c>
      <c r="CA78" s="23">
        <f t="shared" si="14"/>
        <v>160550</v>
      </c>
      <c r="CB78" s="23">
        <f t="shared" si="14"/>
        <v>172900.00000000003</v>
      </c>
      <c r="CC78" s="23">
        <f t="shared" si="14"/>
        <v>185250</v>
      </c>
      <c r="CD78" s="23">
        <f t="shared" si="14"/>
        <v>197600</v>
      </c>
      <c r="CE78" s="23">
        <f t="shared" si="14"/>
        <v>209950.00000000003</v>
      </c>
      <c r="CF78" s="23">
        <f t="shared" si="14"/>
        <v>222300</v>
      </c>
      <c r="CG78" s="23">
        <f t="shared" si="14"/>
        <v>234650</v>
      </c>
      <c r="CH78" s="23">
        <f t="shared" si="14"/>
        <v>247000</v>
      </c>
      <c r="CI78" s="23">
        <f t="shared" si="14"/>
        <v>259350</v>
      </c>
      <c r="CJ78" s="23">
        <f t="shared" si="14"/>
        <v>271700</v>
      </c>
      <c r="CK78" s="23">
        <f t="shared" si="14"/>
        <v>284050</v>
      </c>
      <c r="CL78" s="23">
        <f t="shared" si="14"/>
        <v>296400</v>
      </c>
      <c r="CM78" s="23">
        <f t="shared" si="14"/>
        <v>308750</v>
      </c>
      <c r="CN78" s="23">
        <f t="shared" si="14"/>
        <v>321100</v>
      </c>
      <c r="CO78" s="23">
        <f t="shared" si="14"/>
        <v>333450</v>
      </c>
      <c r="CP78" s="23">
        <f t="shared" si="14"/>
        <v>345800.00000000006</v>
      </c>
      <c r="CQ78" s="23">
        <f t="shared" si="14"/>
        <v>358150</v>
      </c>
      <c r="CR78" s="23">
        <f>CR77-1</f>
        <v>370499</v>
      </c>
      <c r="CS78" s="23">
        <f>CR78</f>
        <v>370499</v>
      </c>
      <c r="CT78" s="23">
        <f t="shared" ref="CT78:DI78" si="15">CS78</f>
        <v>370499</v>
      </c>
      <c r="CU78" s="23">
        <f t="shared" si="15"/>
        <v>370499</v>
      </c>
      <c r="CV78" s="23">
        <f t="shared" si="15"/>
        <v>370499</v>
      </c>
      <c r="CW78" s="23">
        <f t="shared" si="15"/>
        <v>370499</v>
      </c>
      <c r="CX78" s="23">
        <f t="shared" si="15"/>
        <v>370499</v>
      </c>
      <c r="CY78" s="23">
        <f t="shared" si="15"/>
        <v>370499</v>
      </c>
      <c r="CZ78" s="23">
        <f t="shared" si="15"/>
        <v>370499</v>
      </c>
      <c r="DA78" s="23">
        <f t="shared" si="15"/>
        <v>370499</v>
      </c>
      <c r="DB78" s="23">
        <f t="shared" si="15"/>
        <v>370499</v>
      </c>
      <c r="DC78" s="23">
        <f t="shared" si="15"/>
        <v>370499</v>
      </c>
      <c r="DD78" s="23">
        <f t="shared" si="15"/>
        <v>370499</v>
      </c>
      <c r="DE78" s="23">
        <f t="shared" si="15"/>
        <v>370499</v>
      </c>
      <c r="DF78" s="23">
        <f t="shared" si="15"/>
        <v>370499</v>
      </c>
      <c r="DG78" s="23">
        <f t="shared" si="15"/>
        <v>370499</v>
      </c>
      <c r="DH78" s="23">
        <f t="shared" si="15"/>
        <v>370499</v>
      </c>
      <c r="DI78" s="23">
        <f t="shared" si="15"/>
        <v>370499</v>
      </c>
      <c r="DJ78" s="23">
        <f t="shared" ref="DJ78:DY79" si="16">DI78</f>
        <v>370499</v>
      </c>
      <c r="DK78" s="23">
        <f t="shared" si="16"/>
        <v>370499</v>
      </c>
      <c r="DL78" s="23">
        <f t="shared" si="16"/>
        <v>370499</v>
      </c>
      <c r="DM78" s="23">
        <f t="shared" si="16"/>
        <v>370499</v>
      </c>
      <c r="DN78" s="23">
        <f t="shared" si="16"/>
        <v>370499</v>
      </c>
      <c r="DO78" s="23">
        <f t="shared" si="16"/>
        <v>370499</v>
      </c>
      <c r="DP78" s="23">
        <f t="shared" si="16"/>
        <v>370499</v>
      </c>
      <c r="DQ78" s="23">
        <f t="shared" si="16"/>
        <v>370499</v>
      </c>
      <c r="DR78" s="23">
        <f t="shared" si="16"/>
        <v>370499</v>
      </c>
      <c r="DS78" s="23">
        <f t="shared" si="16"/>
        <v>370499</v>
      </c>
      <c r="DT78" s="23">
        <f t="shared" si="16"/>
        <v>370499</v>
      </c>
      <c r="DU78" s="23">
        <f t="shared" si="16"/>
        <v>370499</v>
      </c>
      <c r="DV78" s="23">
        <f t="shared" si="16"/>
        <v>370499</v>
      </c>
      <c r="DW78" s="23">
        <f t="shared" si="16"/>
        <v>370499</v>
      </c>
      <c r="DX78" s="23">
        <f t="shared" si="16"/>
        <v>370499</v>
      </c>
      <c r="DY78" s="23">
        <f t="shared" si="16"/>
        <v>370499</v>
      </c>
      <c r="DZ78" s="23">
        <f t="shared" ref="DZ78:EO80" si="17">DY78</f>
        <v>370499</v>
      </c>
      <c r="EA78" s="23">
        <f t="shared" si="17"/>
        <v>370499</v>
      </c>
      <c r="EB78" s="23">
        <f t="shared" si="17"/>
        <v>370499</v>
      </c>
      <c r="EC78" s="23">
        <f t="shared" si="17"/>
        <v>370499</v>
      </c>
      <c r="ED78" s="23">
        <f t="shared" si="17"/>
        <v>370499</v>
      </c>
      <c r="EE78" s="23">
        <f t="shared" si="17"/>
        <v>370499</v>
      </c>
      <c r="EF78" s="23">
        <f t="shared" si="17"/>
        <v>370499</v>
      </c>
      <c r="EG78" s="23">
        <f t="shared" si="17"/>
        <v>370499</v>
      </c>
      <c r="EH78" s="23">
        <f t="shared" si="17"/>
        <v>370499</v>
      </c>
      <c r="EI78" s="23">
        <f t="shared" si="17"/>
        <v>370499</v>
      </c>
      <c r="EJ78" s="23">
        <f t="shared" si="17"/>
        <v>370499</v>
      </c>
      <c r="EK78" s="23">
        <f t="shared" si="17"/>
        <v>370499</v>
      </c>
      <c r="EL78" s="23">
        <f t="shared" si="17"/>
        <v>370499</v>
      </c>
      <c r="EM78" s="23">
        <f t="shared" si="17"/>
        <v>370499</v>
      </c>
      <c r="EN78" s="23">
        <f t="shared" si="17"/>
        <v>370499</v>
      </c>
      <c r="EO78" s="23">
        <f t="shared" si="17"/>
        <v>370499</v>
      </c>
      <c r="EP78" s="23">
        <f t="shared" ref="EP78:FE81" si="18">EO78</f>
        <v>370499</v>
      </c>
      <c r="EQ78" s="24">
        <f t="shared" si="18"/>
        <v>370499</v>
      </c>
      <c r="ER78" s="24">
        <f t="shared" si="18"/>
        <v>370499</v>
      </c>
      <c r="ES78" s="24">
        <f t="shared" si="18"/>
        <v>370499</v>
      </c>
      <c r="ET78" s="24">
        <f t="shared" si="18"/>
        <v>370499</v>
      </c>
      <c r="EU78" s="24">
        <f t="shared" si="18"/>
        <v>370499</v>
      </c>
      <c r="EV78" s="24">
        <f t="shared" si="18"/>
        <v>370499</v>
      </c>
      <c r="EW78" s="24">
        <f t="shared" si="18"/>
        <v>370499</v>
      </c>
      <c r="EX78" s="24">
        <f t="shared" si="18"/>
        <v>370499</v>
      </c>
      <c r="EY78" s="24">
        <f t="shared" si="18"/>
        <v>370499</v>
      </c>
      <c r="EZ78" s="24">
        <f t="shared" si="18"/>
        <v>370499</v>
      </c>
      <c r="FA78" s="24">
        <f t="shared" si="18"/>
        <v>370499</v>
      </c>
      <c r="FB78" s="24">
        <f t="shared" si="18"/>
        <v>370499</v>
      </c>
      <c r="FC78" s="24">
        <f t="shared" si="18"/>
        <v>370499</v>
      </c>
      <c r="FD78" s="24">
        <f t="shared" si="18"/>
        <v>370499</v>
      </c>
      <c r="FE78" s="24">
        <f t="shared" si="18"/>
        <v>370499</v>
      </c>
      <c r="FF78" s="24">
        <f t="shared" ref="FF78:FJ81" si="19">FE78</f>
        <v>370499</v>
      </c>
      <c r="FG78" s="24">
        <f t="shared" si="19"/>
        <v>370499</v>
      </c>
      <c r="FH78" s="24">
        <f t="shared" si="19"/>
        <v>370499</v>
      </c>
      <c r="FI78" s="24">
        <f t="shared" si="19"/>
        <v>370499</v>
      </c>
      <c r="FJ78" s="24">
        <f t="shared" si="19"/>
        <v>370499</v>
      </c>
    </row>
    <row r="79" spans="2:166" x14ac:dyDescent="0.4">
      <c r="BM79" t="s">
        <v>67</v>
      </c>
      <c r="BO79" s="23"/>
      <c r="BP79" s="23"/>
      <c r="BQ79" s="23"/>
      <c r="BR79" s="23"/>
      <c r="BS79" s="23"/>
      <c r="BT79" s="23"/>
      <c r="BU79" s="23"/>
      <c r="BV79" s="23"/>
      <c r="BW79" s="23"/>
      <c r="BX79" s="23"/>
      <c r="BY79" s="23"/>
      <c r="BZ79" s="23"/>
      <c r="CA79" s="23"/>
      <c r="CB79" s="23"/>
      <c r="CC79" s="23"/>
      <c r="CD79" s="23"/>
      <c r="CE79" s="23"/>
      <c r="CF79" s="23"/>
      <c r="CG79" s="23"/>
      <c r="CH79" s="23"/>
      <c r="CI79" s="23"/>
      <c r="CJ79" s="23"/>
      <c r="CK79" s="23"/>
      <c r="CL79" s="23"/>
      <c r="CM79" s="23"/>
      <c r="CN79" s="23"/>
      <c r="CO79" s="23"/>
      <c r="CP79" s="23"/>
      <c r="CQ79" s="23"/>
      <c r="CR79" s="23">
        <f>CR77-CR78</f>
        <v>1</v>
      </c>
      <c r="CS79" s="23">
        <f>CS77-CS78</f>
        <v>12351</v>
      </c>
      <c r="CT79" s="23">
        <f t="shared" ref="CT79:DK79" si="20">CT77-CT78</f>
        <v>24701</v>
      </c>
      <c r="CU79" s="23">
        <f t="shared" si="20"/>
        <v>37051</v>
      </c>
      <c r="CV79" s="23">
        <f t="shared" si="20"/>
        <v>49401.000000000058</v>
      </c>
      <c r="CW79" s="23">
        <f t="shared" si="20"/>
        <v>61751</v>
      </c>
      <c r="CX79" s="23">
        <f t="shared" si="20"/>
        <v>74101</v>
      </c>
      <c r="CY79" s="23">
        <f t="shared" si="20"/>
        <v>86451</v>
      </c>
      <c r="CZ79" s="23">
        <f t="shared" si="20"/>
        <v>98801</v>
      </c>
      <c r="DA79" s="23">
        <f t="shared" si="20"/>
        <v>111151</v>
      </c>
      <c r="DB79" s="23">
        <f t="shared" si="20"/>
        <v>123501</v>
      </c>
      <c r="DC79" s="23">
        <f t="shared" si="20"/>
        <v>135850.99999999994</v>
      </c>
      <c r="DD79" s="23">
        <f t="shared" si="20"/>
        <v>148201</v>
      </c>
      <c r="DE79" s="23">
        <f t="shared" si="20"/>
        <v>160551</v>
      </c>
      <c r="DF79" s="23">
        <f t="shared" si="20"/>
        <v>172901</v>
      </c>
      <c r="DG79" s="23">
        <f t="shared" si="20"/>
        <v>185251</v>
      </c>
      <c r="DH79" s="23">
        <f t="shared" si="20"/>
        <v>197601</v>
      </c>
      <c r="DI79" s="23">
        <f t="shared" si="20"/>
        <v>209951</v>
      </c>
      <c r="DJ79" s="23">
        <f t="shared" si="20"/>
        <v>222301</v>
      </c>
      <c r="DK79" s="23">
        <f t="shared" si="20"/>
        <v>234651</v>
      </c>
      <c r="DL79" s="23">
        <f>DL77-DL78-1</f>
        <v>247000</v>
      </c>
      <c r="DM79" s="23">
        <f>DL79</f>
        <v>247000</v>
      </c>
      <c r="DN79" s="23">
        <f t="shared" si="16"/>
        <v>247000</v>
      </c>
      <c r="DO79" s="23">
        <f t="shared" si="16"/>
        <v>247000</v>
      </c>
      <c r="DP79" s="23">
        <f t="shared" si="16"/>
        <v>247000</v>
      </c>
      <c r="DQ79" s="23">
        <f t="shared" si="16"/>
        <v>247000</v>
      </c>
      <c r="DR79" s="23">
        <f t="shared" si="16"/>
        <v>247000</v>
      </c>
      <c r="DS79" s="23">
        <f t="shared" si="16"/>
        <v>247000</v>
      </c>
      <c r="DT79" s="23">
        <f t="shared" si="16"/>
        <v>247000</v>
      </c>
      <c r="DU79" s="23">
        <f t="shared" si="16"/>
        <v>247000</v>
      </c>
      <c r="DV79" s="23">
        <f t="shared" si="16"/>
        <v>247000</v>
      </c>
      <c r="DW79" s="23">
        <f t="shared" si="16"/>
        <v>247000</v>
      </c>
      <c r="DX79" s="23">
        <f t="shared" si="16"/>
        <v>247000</v>
      </c>
      <c r="DY79" s="23">
        <f t="shared" si="16"/>
        <v>247000</v>
      </c>
      <c r="DZ79" s="23">
        <f t="shared" si="17"/>
        <v>247000</v>
      </c>
      <c r="EA79" s="23">
        <f t="shared" si="17"/>
        <v>247000</v>
      </c>
      <c r="EB79" s="23">
        <f t="shared" si="17"/>
        <v>247000</v>
      </c>
      <c r="EC79" s="23">
        <f t="shared" si="17"/>
        <v>247000</v>
      </c>
      <c r="ED79" s="23">
        <f t="shared" si="17"/>
        <v>247000</v>
      </c>
      <c r="EE79" s="23">
        <f t="shared" si="17"/>
        <v>247000</v>
      </c>
      <c r="EF79" s="23">
        <f t="shared" si="17"/>
        <v>247000</v>
      </c>
      <c r="EG79" s="23">
        <f t="shared" si="17"/>
        <v>247000</v>
      </c>
      <c r="EH79" s="23">
        <f t="shared" si="17"/>
        <v>247000</v>
      </c>
      <c r="EI79" s="23">
        <f t="shared" si="17"/>
        <v>247000</v>
      </c>
      <c r="EJ79" s="23">
        <f t="shared" si="17"/>
        <v>247000</v>
      </c>
      <c r="EK79" s="23">
        <f t="shared" si="17"/>
        <v>247000</v>
      </c>
      <c r="EL79" s="23">
        <f t="shared" si="17"/>
        <v>247000</v>
      </c>
      <c r="EM79" s="23">
        <f t="shared" si="17"/>
        <v>247000</v>
      </c>
      <c r="EN79" s="23">
        <f t="shared" si="17"/>
        <v>247000</v>
      </c>
      <c r="EO79" s="23">
        <f t="shared" si="17"/>
        <v>247000</v>
      </c>
      <c r="EP79" s="23">
        <f t="shared" si="18"/>
        <v>247000</v>
      </c>
      <c r="EQ79" s="24">
        <f t="shared" si="18"/>
        <v>247000</v>
      </c>
      <c r="ER79" s="24">
        <f t="shared" si="18"/>
        <v>247000</v>
      </c>
      <c r="ES79" s="24">
        <f t="shared" si="18"/>
        <v>247000</v>
      </c>
      <c r="ET79" s="24">
        <f t="shared" si="18"/>
        <v>247000</v>
      </c>
      <c r="EU79" s="24">
        <f t="shared" si="18"/>
        <v>247000</v>
      </c>
      <c r="EV79" s="24">
        <f t="shared" si="18"/>
        <v>247000</v>
      </c>
      <c r="EW79" s="24">
        <f t="shared" si="18"/>
        <v>247000</v>
      </c>
      <c r="EX79" s="24">
        <f t="shared" si="18"/>
        <v>247000</v>
      </c>
      <c r="EY79" s="24">
        <f t="shared" si="18"/>
        <v>247000</v>
      </c>
      <c r="EZ79" s="24">
        <f t="shared" si="18"/>
        <v>247000</v>
      </c>
      <c r="FA79" s="24">
        <f t="shared" si="18"/>
        <v>247000</v>
      </c>
      <c r="FB79" s="24">
        <f t="shared" si="18"/>
        <v>247000</v>
      </c>
      <c r="FC79" s="24">
        <f t="shared" si="18"/>
        <v>247000</v>
      </c>
      <c r="FD79" s="24">
        <f t="shared" si="18"/>
        <v>247000</v>
      </c>
      <c r="FE79" s="24">
        <f t="shared" si="18"/>
        <v>247000</v>
      </c>
      <c r="FF79" s="24">
        <f t="shared" si="19"/>
        <v>247000</v>
      </c>
      <c r="FG79" s="24">
        <f t="shared" si="19"/>
        <v>247000</v>
      </c>
      <c r="FH79" s="24">
        <f t="shared" si="19"/>
        <v>247000</v>
      </c>
      <c r="FI79" s="24">
        <f t="shared" si="19"/>
        <v>247000</v>
      </c>
      <c r="FJ79" s="24">
        <f t="shared" si="19"/>
        <v>247000</v>
      </c>
    </row>
    <row r="80" spans="2:166" x14ac:dyDescent="0.4">
      <c r="BM80" t="s">
        <v>68</v>
      </c>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3"/>
      <c r="DK80" s="23"/>
      <c r="DL80" s="23">
        <f>DL77-DL78-DL79</f>
        <v>1</v>
      </c>
      <c r="DM80" s="23">
        <f>DM77-DM78-DM79</f>
        <v>12351</v>
      </c>
      <c r="DN80" s="23">
        <f t="shared" ref="DN80:DZ80" si="21">DN77-DN78-DN79</f>
        <v>24701</v>
      </c>
      <c r="DO80" s="23">
        <f t="shared" si="21"/>
        <v>37051</v>
      </c>
      <c r="DP80" s="23">
        <f t="shared" si="21"/>
        <v>49401</v>
      </c>
      <c r="DQ80" s="23">
        <f t="shared" si="21"/>
        <v>61751</v>
      </c>
      <c r="DR80" s="23">
        <f t="shared" si="21"/>
        <v>74101.000000000116</v>
      </c>
      <c r="DS80" s="23">
        <f t="shared" si="21"/>
        <v>86450.999999999884</v>
      </c>
      <c r="DT80" s="23">
        <f t="shared" si="21"/>
        <v>98801</v>
      </c>
      <c r="DU80" s="23">
        <f t="shared" si="21"/>
        <v>111151</v>
      </c>
      <c r="DV80" s="23">
        <f t="shared" si="21"/>
        <v>123501</v>
      </c>
      <c r="DW80" s="23">
        <f t="shared" si="21"/>
        <v>135851</v>
      </c>
      <c r="DX80" s="23">
        <f t="shared" si="21"/>
        <v>148201</v>
      </c>
      <c r="DY80" s="23">
        <f t="shared" si="21"/>
        <v>160551</v>
      </c>
      <c r="DZ80" s="23">
        <f t="shared" si="21"/>
        <v>172901</v>
      </c>
      <c r="EA80" s="23">
        <f>EA77-EA78-EA79-1</f>
        <v>185250</v>
      </c>
      <c r="EB80" s="23">
        <f>EA80</f>
        <v>185250</v>
      </c>
      <c r="EC80" s="23">
        <f t="shared" si="17"/>
        <v>185250</v>
      </c>
      <c r="ED80" s="23">
        <f t="shared" si="17"/>
        <v>185250</v>
      </c>
      <c r="EE80" s="23">
        <f t="shared" si="17"/>
        <v>185250</v>
      </c>
      <c r="EF80" s="23">
        <f t="shared" si="17"/>
        <v>185250</v>
      </c>
      <c r="EG80" s="23">
        <f t="shared" si="17"/>
        <v>185250</v>
      </c>
      <c r="EH80" s="23">
        <f t="shared" si="17"/>
        <v>185250</v>
      </c>
      <c r="EI80" s="23">
        <f t="shared" si="17"/>
        <v>185250</v>
      </c>
      <c r="EJ80" s="23">
        <f t="shared" si="17"/>
        <v>185250</v>
      </c>
      <c r="EK80" s="23">
        <f t="shared" si="17"/>
        <v>185250</v>
      </c>
      <c r="EL80" s="23">
        <f t="shared" si="17"/>
        <v>185250</v>
      </c>
      <c r="EM80" s="23">
        <f t="shared" si="17"/>
        <v>185250</v>
      </c>
      <c r="EN80" s="23">
        <f t="shared" si="17"/>
        <v>185250</v>
      </c>
      <c r="EO80" s="23">
        <f t="shared" si="17"/>
        <v>185250</v>
      </c>
      <c r="EP80" s="23">
        <f t="shared" si="18"/>
        <v>185250</v>
      </c>
      <c r="EQ80" s="24">
        <f t="shared" si="18"/>
        <v>185250</v>
      </c>
      <c r="ER80" s="24">
        <f t="shared" si="18"/>
        <v>185250</v>
      </c>
      <c r="ES80" s="24">
        <f t="shared" si="18"/>
        <v>185250</v>
      </c>
      <c r="ET80" s="24">
        <f t="shared" si="18"/>
        <v>185250</v>
      </c>
      <c r="EU80" s="24">
        <f t="shared" si="18"/>
        <v>185250</v>
      </c>
      <c r="EV80" s="24">
        <f t="shared" si="18"/>
        <v>185250</v>
      </c>
      <c r="EW80" s="24">
        <f t="shared" si="18"/>
        <v>185250</v>
      </c>
      <c r="EX80" s="24">
        <f t="shared" si="18"/>
        <v>185250</v>
      </c>
      <c r="EY80" s="24">
        <f t="shared" si="18"/>
        <v>185250</v>
      </c>
      <c r="EZ80" s="24">
        <f t="shared" si="18"/>
        <v>185250</v>
      </c>
      <c r="FA80" s="24">
        <f t="shared" si="18"/>
        <v>185250</v>
      </c>
      <c r="FB80" s="24">
        <f t="shared" si="18"/>
        <v>185250</v>
      </c>
      <c r="FC80" s="24">
        <f t="shared" si="18"/>
        <v>185250</v>
      </c>
      <c r="FD80" s="24">
        <f t="shared" si="18"/>
        <v>185250</v>
      </c>
      <c r="FE80" s="24">
        <f t="shared" si="18"/>
        <v>185250</v>
      </c>
      <c r="FF80" s="24">
        <f t="shared" si="19"/>
        <v>185250</v>
      </c>
      <c r="FG80" s="24">
        <f t="shared" si="19"/>
        <v>185250</v>
      </c>
      <c r="FH80" s="24">
        <f t="shared" si="19"/>
        <v>185250</v>
      </c>
      <c r="FI80" s="24">
        <f t="shared" si="19"/>
        <v>185250</v>
      </c>
      <c r="FJ80" s="24">
        <f t="shared" si="19"/>
        <v>185250</v>
      </c>
    </row>
    <row r="81" spans="65:166" x14ac:dyDescent="0.4">
      <c r="BM81" t="s">
        <v>69</v>
      </c>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23"/>
      <c r="CN81" s="23"/>
      <c r="CO81" s="23"/>
      <c r="CP81" s="23"/>
      <c r="CQ81" s="23"/>
      <c r="CR81" s="23"/>
      <c r="CS81" s="23"/>
      <c r="CT81" s="23"/>
      <c r="CU81" s="23"/>
      <c r="CV81" s="23"/>
      <c r="CW81" s="23"/>
      <c r="CX81" s="23"/>
      <c r="CY81" s="23"/>
      <c r="CZ81" s="23"/>
      <c r="DA81" s="23"/>
      <c r="DB81" s="23"/>
      <c r="DC81" s="23"/>
      <c r="DD81" s="23"/>
      <c r="DE81" s="23"/>
      <c r="DF81" s="23"/>
      <c r="DG81" s="23"/>
      <c r="DH81" s="23"/>
      <c r="DI81" s="23"/>
      <c r="DJ81" s="23"/>
      <c r="DK81" s="23"/>
      <c r="DL81" s="23"/>
      <c r="DM81" s="23"/>
      <c r="DN81" s="23"/>
      <c r="DO81" s="23"/>
      <c r="DP81" s="23"/>
      <c r="DQ81" s="23"/>
      <c r="DR81" s="23"/>
      <c r="DS81" s="23"/>
      <c r="DT81" s="23"/>
      <c r="DU81" s="23"/>
      <c r="DV81" s="23"/>
      <c r="DW81" s="23"/>
      <c r="DX81" s="23"/>
      <c r="DY81" s="23"/>
      <c r="DZ81" s="23"/>
      <c r="EA81" s="23">
        <v>1</v>
      </c>
      <c r="EB81" s="23">
        <f>EB77-EB78-EB79-EB80</f>
        <v>12351</v>
      </c>
      <c r="EC81" s="23">
        <f t="shared" ref="EC81:EO81" si="22">EC77-EC78-EC79-EC80</f>
        <v>24701</v>
      </c>
      <c r="ED81" s="23">
        <f t="shared" si="22"/>
        <v>37051.000000000116</v>
      </c>
      <c r="EE81" s="23">
        <f t="shared" si="22"/>
        <v>49400.999999999884</v>
      </c>
      <c r="EF81" s="23">
        <f t="shared" si="22"/>
        <v>61751</v>
      </c>
      <c r="EG81" s="23">
        <f t="shared" si="22"/>
        <v>74101</v>
      </c>
      <c r="EH81" s="23">
        <f t="shared" si="22"/>
        <v>86451</v>
      </c>
      <c r="EI81" s="23">
        <f t="shared" si="22"/>
        <v>98801</v>
      </c>
      <c r="EJ81" s="23">
        <f t="shared" si="22"/>
        <v>111151</v>
      </c>
      <c r="EK81" s="23">
        <f t="shared" si="22"/>
        <v>123501</v>
      </c>
      <c r="EL81" s="23">
        <f t="shared" si="22"/>
        <v>135851</v>
      </c>
      <c r="EM81" s="23">
        <f t="shared" si="22"/>
        <v>148201</v>
      </c>
      <c r="EN81" s="23">
        <f t="shared" si="22"/>
        <v>160551</v>
      </c>
      <c r="EO81" s="23">
        <f t="shared" si="22"/>
        <v>172901</v>
      </c>
      <c r="EP81" s="23">
        <f>EP77-EP78-EP79-EP80-1</f>
        <v>185250</v>
      </c>
      <c r="EQ81" s="24">
        <f>EP81</f>
        <v>185250</v>
      </c>
      <c r="ER81" s="24">
        <f t="shared" si="18"/>
        <v>185250</v>
      </c>
      <c r="ES81" s="24">
        <f t="shared" si="18"/>
        <v>185250</v>
      </c>
      <c r="ET81" s="24">
        <f t="shared" si="18"/>
        <v>185250</v>
      </c>
      <c r="EU81" s="24">
        <f t="shared" si="18"/>
        <v>185250</v>
      </c>
      <c r="EV81" s="24">
        <f t="shared" si="18"/>
        <v>185250</v>
      </c>
      <c r="EW81" s="24">
        <f t="shared" si="18"/>
        <v>185250</v>
      </c>
      <c r="EX81" s="24">
        <f t="shared" si="18"/>
        <v>185250</v>
      </c>
      <c r="EY81" s="24">
        <f t="shared" si="18"/>
        <v>185250</v>
      </c>
      <c r="EZ81" s="24">
        <f t="shared" si="18"/>
        <v>185250</v>
      </c>
      <c r="FA81" s="24">
        <f t="shared" si="18"/>
        <v>185250</v>
      </c>
      <c r="FB81" s="24">
        <f t="shared" si="18"/>
        <v>185250</v>
      </c>
      <c r="FC81" s="24">
        <f t="shared" si="18"/>
        <v>185250</v>
      </c>
      <c r="FD81" s="24">
        <f t="shared" si="18"/>
        <v>185250</v>
      </c>
      <c r="FE81" s="24">
        <f t="shared" si="18"/>
        <v>185250</v>
      </c>
      <c r="FF81" s="24">
        <f t="shared" si="19"/>
        <v>185250</v>
      </c>
      <c r="FG81" s="24">
        <f t="shared" si="19"/>
        <v>185250</v>
      </c>
      <c r="FH81" s="24">
        <f t="shared" si="19"/>
        <v>185250</v>
      </c>
      <c r="FI81" s="24">
        <f t="shared" si="19"/>
        <v>185250</v>
      </c>
      <c r="FJ81" s="24">
        <f t="shared" si="19"/>
        <v>185250</v>
      </c>
    </row>
    <row r="82" spans="65:166" x14ac:dyDescent="0.4">
      <c r="BM82" t="s">
        <v>70</v>
      </c>
      <c r="BO82" s="23"/>
      <c r="BP82" s="23"/>
      <c r="BQ82" s="23"/>
      <c r="BR82" s="23"/>
      <c r="BS82" s="23"/>
      <c r="BT82" s="23"/>
      <c r="BU82" s="23"/>
      <c r="BV82" s="23"/>
      <c r="BW82" s="23"/>
      <c r="BX82" s="23"/>
      <c r="BY82" s="23"/>
      <c r="BZ82" s="23"/>
      <c r="CA82" s="23"/>
      <c r="CB82" s="23"/>
      <c r="CC82" s="23"/>
      <c r="CD82" s="23"/>
      <c r="CE82" s="23"/>
      <c r="CF82" s="23"/>
      <c r="CG82" s="23"/>
      <c r="CH82" s="23"/>
      <c r="CI82" s="23"/>
      <c r="CJ82" s="23"/>
      <c r="CK82" s="23"/>
      <c r="CL82" s="23"/>
      <c r="CM82" s="23"/>
      <c r="CN82" s="23"/>
      <c r="CO82" s="23"/>
      <c r="CP82" s="23"/>
      <c r="CQ82" s="23"/>
      <c r="CR82" s="23"/>
      <c r="CS82" s="23"/>
      <c r="CT82" s="23"/>
      <c r="CU82" s="23"/>
      <c r="CV82" s="23"/>
      <c r="CW82" s="23"/>
      <c r="CX82" s="23"/>
      <c r="CY82" s="23"/>
      <c r="CZ82" s="23"/>
      <c r="DA82" s="23"/>
      <c r="DB82" s="23"/>
      <c r="DC82" s="23"/>
      <c r="DD82" s="23"/>
      <c r="DE82" s="23"/>
      <c r="DF82" s="23"/>
      <c r="DG82" s="23"/>
      <c r="DH82" s="23"/>
      <c r="DI82" s="23"/>
      <c r="DJ82" s="23"/>
      <c r="DK82" s="23"/>
      <c r="DL82" s="23"/>
      <c r="DM82" s="23"/>
      <c r="DN82" s="23"/>
      <c r="DO82" s="23"/>
      <c r="DP82" s="23"/>
      <c r="DQ82" s="23"/>
      <c r="DR82" s="23"/>
      <c r="DS82" s="23"/>
      <c r="DT82" s="23"/>
      <c r="DU82" s="23"/>
      <c r="DV82" s="23"/>
      <c r="DW82" s="23"/>
      <c r="DX82" s="23"/>
      <c r="DY82" s="23"/>
      <c r="DZ82" s="23"/>
      <c r="EA82" s="23"/>
      <c r="EB82" s="23"/>
      <c r="EC82" s="23"/>
      <c r="ED82" s="23"/>
      <c r="EE82" s="23"/>
      <c r="EF82" s="23"/>
      <c r="EG82" s="23"/>
      <c r="EH82" s="23"/>
      <c r="EI82" s="23"/>
      <c r="EJ82" s="23"/>
      <c r="EK82" s="23"/>
      <c r="EL82" s="23"/>
      <c r="EM82" s="23"/>
      <c r="EN82" s="23"/>
      <c r="EO82" s="23"/>
      <c r="EP82" s="23">
        <f>EP77-EP78-EP79-EP80-EP81</f>
        <v>1</v>
      </c>
      <c r="EQ82" s="23">
        <f>EQ77-EQ78-EQ79-EQ80-EQ81</f>
        <v>12351.000000000116</v>
      </c>
      <c r="ER82" s="23">
        <f t="shared" ref="ER82:FJ82" si="23">ER77-ER78-ER79-ER80-ER81</f>
        <v>24700.999999999884</v>
      </c>
      <c r="ES82" s="23">
        <f t="shared" si="23"/>
        <v>37051</v>
      </c>
      <c r="ET82" s="23">
        <f t="shared" si="23"/>
        <v>49401</v>
      </c>
      <c r="EU82" s="23">
        <f t="shared" si="23"/>
        <v>61751</v>
      </c>
      <c r="EV82" s="23">
        <f t="shared" si="23"/>
        <v>74101</v>
      </c>
      <c r="EW82" s="23">
        <f t="shared" si="23"/>
        <v>86451</v>
      </c>
      <c r="EX82" s="23">
        <f t="shared" si="23"/>
        <v>98801</v>
      </c>
      <c r="EY82" s="23">
        <f t="shared" si="23"/>
        <v>111151</v>
      </c>
      <c r="EZ82" s="23">
        <f t="shared" si="23"/>
        <v>123501</v>
      </c>
      <c r="FA82" s="23">
        <f t="shared" si="23"/>
        <v>135851</v>
      </c>
      <c r="FB82" s="23">
        <f t="shared" si="23"/>
        <v>148201</v>
      </c>
      <c r="FC82" s="23">
        <f t="shared" si="23"/>
        <v>160551</v>
      </c>
      <c r="FD82" s="23">
        <f t="shared" si="23"/>
        <v>172901</v>
      </c>
      <c r="FE82" s="23">
        <f t="shared" si="23"/>
        <v>185251</v>
      </c>
      <c r="FF82" s="23">
        <f t="shared" si="23"/>
        <v>197601</v>
      </c>
      <c r="FG82" s="23">
        <f t="shared" si="23"/>
        <v>209951</v>
      </c>
      <c r="FH82" s="23">
        <f t="shared" si="23"/>
        <v>222301</v>
      </c>
      <c r="FI82" s="23">
        <f t="shared" si="23"/>
        <v>234651</v>
      </c>
      <c r="FJ82" s="23">
        <f t="shared" si="23"/>
        <v>247001</v>
      </c>
    </row>
    <row r="83" spans="65:166" x14ac:dyDescent="0.4">
      <c r="BM83" t="s">
        <v>71</v>
      </c>
      <c r="BN83" s="23">
        <f t="shared" ref="BN83" si="24">SUM(BN78:BN82)</f>
        <v>0</v>
      </c>
      <c r="BO83" s="23">
        <f t="shared" ref="BO83:DZ83" si="25">SUM(BO78:BO82)</f>
        <v>12350</v>
      </c>
      <c r="BP83" s="23">
        <f t="shared" si="25"/>
        <v>24700</v>
      </c>
      <c r="BQ83" s="23">
        <f t="shared" si="25"/>
        <v>37050</v>
      </c>
      <c r="BR83" s="23">
        <f t="shared" si="25"/>
        <v>49400</v>
      </c>
      <c r="BS83" s="23">
        <f t="shared" si="25"/>
        <v>61750</v>
      </c>
      <c r="BT83" s="23">
        <f t="shared" si="25"/>
        <v>74100</v>
      </c>
      <c r="BU83" s="23">
        <f t="shared" si="25"/>
        <v>86450.000000000015</v>
      </c>
      <c r="BV83" s="23">
        <f t="shared" si="25"/>
        <v>98800</v>
      </c>
      <c r="BW83" s="23">
        <f t="shared" si="25"/>
        <v>111150</v>
      </c>
      <c r="BX83" s="23">
        <f t="shared" si="25"/>
        <v>123500</v>
      </c>
      <c r="BY83" s="23">
        <f t="shared" si="25"/>
        <v>135850</v>
      </c>
      <c r="BZ83" s="23">
        <f t="shared" si="25"/>
        <v>148200</v>
      </c>
      <c r="CA83" s="23">
        <f t="shared" si="25"/>
        <v>160550</v>
      </c>
      <c r="CB83" s="23">
        <f t="shared" si="25"/>
        <v>172900.00000000003</v>
      </c>
      <c r="CC83" s="23">
        <f t="shared" si="25"/>
        <v>185250</v>
      </c>
      <c r="CD83" s="23">
        <f t="shared" si="25"/>
        <v>197600</v>
      </c>
      <c r="CE83" s="23">
        <f t="shared" si="25"/>
        <v>209950.00000000003</v>
      </c>
      <c r="CF83" s="23">
        <f t="shared" si="25"/>
        <v>222300</v>
      </c>
      <c r="CG83" s="23">
        <f t="shared" si="25"/>
        <v>234650</v>
      </c>
      <c r="CH83" s="23">
        <f t="shared" si="25"/>
        <v>247000</v>
      </c>
      <c r="CI83" s="23">
        <f t="shared" si="25"/>
        <v>259350</v>
      </c>
      <c r="CJ83" s="23">
        <f t="shared" si="25"/>
        <v>271700</v>
      </c>
      <c r="CK83" s="23">
        <f t="shared" si="25"/>
        <v>284050</v>
      </c>
      <c r="CL83" s="23">
        <f t="shared" si="25"/>
        <v>296400</v>
      </c>
      <c r="CM83" s="23">
        <f t="shared" si="25"/>
        <v>308750</v>
      </c>
      <c r="CN83" s="23">
        <f t="shared" si="25"/>
        <v>321100</v>
      </c>
      <c r="CO83" s="23">
        <f t="shared" si="25"/>
        <v>333450</v>
      </c>
      <c r="CP83" s="23">
        <f t="shared" si="25"/>
        <v>345800.00000000006</v>
      </c>
      <c r="CQ83" s="23">
        <f t="shared" si="25"/>
        <v>358150</v>
      </c>
      <c r="CR83" s="23">
        <f t="shared" si="25"/>
        <v>370500</v>
      </c>
      <c r="CS83" s="23">
        <f t="shared" si="25"/>
        <v>382850</v>
      </c>
      <c r="CT83" s="23">
        <f t="shared" si="25"/>
        <v>395200</v>
      </c>
      <c r="CU83" s="23">
        <f t="shared" si="25"/>
        <v>407550</v>
      </c>
      <c r="CV83" s="23">
        <f t="shared" si="25"/>
        <v>419900.00000000006</v>
      </c>
      <c r="CW83" s="23">
        <f t="shared" si="25"/>
        <v>432250</v>
      </c>
      <c r="CX83" s="23">
        <f t="shared" si="25"/>
        <v>444600</v>
      </c>
      <c r="CY83" s="23">
        <f t="shared" si="25"/>
        <v>456950</v>
      </c>
      <c r="CZ83" s="23">
        <f t="shared" si="25"/>
        <v>469300</v>
      </c>
      <c r="DA83" s="23">
        <f t="shared" si="25"/>
        <v>481650</v>
      </c>
      <c r="DB83" s="23">
        <f t="shared" si="25"/>
        <v>494000</v>
      </c>
      <c r="DC83" s="23">
        <f t="shared" si="25"/>
        <v>506349.99999999994</v>
      </c>
      <c r="DD83" s="23">
        <f t="shared" si="25"/>
        <v>518700</v>
      </c>
      <c r="DE83" s="23">
        <f t="shared" si="25"/>
        <v>531050</v>
      </c>
      <c r="DF83" s="23">
        <f t="shared" si="25"/>
        <v>543400</v>
      </c>
      <c r="DG83" s="23">
        <f t="shared" si="25"/>
        <v>555750</v>
      </c>
      <c r="DH83" s="23">
        <f t="shared" si="25"/>
        <v>568100</v>
      </c>
      <c r="DI83" s="23">
        <f t="shared" si="25"/>
        <v>580450</v>
      </c>
      <c r="DJ83" s="23">
        <f t="shared" si="25"/>
        <v>592800</v>
      </c>
      <c r="DK83" s="23">
        <f t="shared" si="25"/>
        <v>605150</v>
      </c>
      <c r="DL83" s="23">
        <f t="shared" si="25"/>
        <v>617500</v>
      </c>
      <c r="DM83" s="23">
        <f t="shared" si="25"/>
        <v>629850</v>
      </c>
      <c r="DN83" s="23">
        <f t="shared" si="25"/>
        <v>642200</v>
      </c>
      <c r="DO83" s="23">
        <f t="shared" si="25"/>
        <v>654550</v>
      </c>
      <c r="DP83" s="23">
        <f t="shared" si="25"/>
        <v>666900</v>
      </c>
      <c r="DQ83" s="23">
        <f t="shared" si="25"/>
        <v>679250</v>
      </c>
      <c r="DR83" s="23">
        <f t="shared" si="25"/>
        <v>691600.00000000012</v>
      </c>
      <c r="DS83" s="23">
        <f t="shared" si="25"/>
        <v>703949.99999999988</v>
      </c>
      <c r="DT83" s="23">
        <f t="shared" si="25"/>
        <v>716300</v>
      </c>
      <c r="DU83" s="23">
        <f t="shared" si="25"/>
        <v>728650</v>
      </c>
      <c r="DV83" s="23">
        <f t="shared" si="25"/>
        <v>741000</v>
      </c>
      <c r="DW83" s="23">
        <f t="shared" si="25"/>
        <v>753350</v>
      </c>
      <c r="DX83" s="23">
        <f t="shared" si="25"/>
        <v>765700</v>
      </c>
      <c r="DY83" s="23">
        <f t="shared" si="25"/>
        <v>778050</v>
      </c>
      <c r="DZ83" s="23">
        <f t="shared" si="25"/>
        <v>790400</v>
      </c>
      <c r="EA83" s="23">
        <f t="shared" ref="EA83:FJ83" si="26">SUM(EA78:EA82)</f>
        <v>802750</v>
      </c>
      <c r="EB83" s="23">
        <f t="shared" si="26"/>
        <v>815100</v>
      </c>
      <c r="EC83" s="23">
        <f t="shared" si="26"/>
        <v>827450</v>
      </c>
      <c r="ED83" s="23">
        <f t="shared" si="26"/>
        <v>839800.00000000012</v>
      </c>
      <c r="EE83" s="23">
        <f t="shared" si="26"/>
        <v>852149.99999999988</v>
      </c>
      <c r="EF83" s="23">
        <f t="shared" si="26"/>
        <v>864500</v>
      </c>
      <c r="EG83" s="23">
        <f t="shared" si="26"/>
        <v>876850</v>
      </c>
      <c r="EH83" s="23">
        <f t="shared" si="26"/>
        <v>889200</v>
      </c>
      <c r="EI83" s="23">
        <f t="shared" si="26"/>
        <v>901550</v>
      </c>
      <c r="EJ83" s="23">
        <f t="shared" si="26"/>
        <v>913900</v>
      </c>
      <c r="EK83" s="23">
        <f t="shared" si="26"/>
        <v>926250</v>
      </c>
      <c r="EL83" s="23">
        <f t="shared" si="26"/>
        <v>938600</v>
      </c>
      <c r="EM83" s="23">
        <f t="shared" si="26"/>
        <v>950950</v>
      </c>
      <c r="EN83" s="23">
        <f t="shared" si="26"/>
        <v>963300</v>
      </c>
      <c r="EO83" s="23">
        <f t="shared" si="26"/>
        <v>975650</v>
      </c>
      <c r="EP83" s="23">
        <f t="shared" si="26"/>
        <v>988000</v>
      </c>
      <c r="EQ83" s="24">
        <f t="shared" si="26"/>
        <v>1000350.0000000001</v>
      </c>
      <c r="ER83" s="24">
        <f t="shared" si="26"/>
        <v>1012699.9999999999</v>
      </c>
      <c r="ES83" s="24">
        <f t="shared" si="26"/>
        <v>1025050</v>
      </c>
      <c r="ET83" s="24">
        <f t="shared" si="26"/>
        <v>1037400</v>
      </c>
      <c r="EU83" s="24">
        <f t="shared" si="26"/>
        <v>1049750</v>
      </c>
      <c r="EV83" s="24">
        <f t="shared" si="26"/>
        <v>1062100</v>
      </c>
      <c r="EW83" s="24">
        <f t="shared" si="26"/>
        <v>1074450</v>
      </c>
      <c r="EX83" s="24">
        <f t="shared" si="26"/>
        <v>1086800</v>
      </c>
      <c r="EY83" s="24">
        <f t="shared" si="26"/>
        <v>1099150</v>
      </c>
      <c r="EZ83" s="24">
        <f t="shared" si="26"/>
        <v>1111500</v>
      </c>
      <c r="FA83" s="24">
        <f t="shared" si="26"/>
        <v>1123850</v>
      </c>
      <c r="FB83" s="24">
        <f t="shared" si="26"/>
        <v>1136200</v>
      </c>
      <c r="FC83" s="24">
        <f t="shared" si="26"/>
        <v>1148550</v>
      </c>
      <c r="FD83" s="24">
        <f t="shared" si="26"/>
        <v>1160900</v>
      </c>
      <c r="FE83" s="24">
        <f t="shared" si="26"/>
        <v>1173250</v>
      </c>
      <c r="FF83" s="24">
        <f t="shared" si="26"/>
        <v>1185600</v>
      </c>
      <c r="FG83" s="24">
        <f t="shared" si="26"/>
        <v>1197950</v>
      </c>
      <c r="FH83" s="24">
        <f t="shared" si="26"/>
        <v>1210300</v>
      </c>
      <c r="FI83" s="24">
        <f t="shared" si="26"/>
        <v>1222650</v>
      </c>
      <c r="FJ83" s="24">
        <f t="shared" si="26"/>
        <v>1235000</v>
      </c>
    </row>
    <row r="84" spans="65:166" x14ac:dyDescent="0.4">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row>
    <row r="85" spans="65:166" x14ac:dyDescent="0.4">
      <c r="BM85" t="s">
        <v>73</v>
      </c>
      <c r="BN85" s="23">
        <f>BN78*$N$58</f>
        <v>0</v>
      </c>
      <c r="BO85" s="23">
        <f>BO78*$D$58</f>
        <v>2470000</v>
      </c>
      <c r="BP85" s="23">
        <f t="shared" ref="BP85:EA85" si="27">BP78*$D$58</f>
        <v>4940000</v>
      </c>
      <c r="BQ85" s="23">
        <f t="shared" si="27"/>
        <v>7410000</v>
      </c>
      <c r="BR85" s="23">
        <f t="shared" si="27"/>
        <v>9880000</v>
      </c>
      <c r="BS85" s="23">
        <f t="shared" si="27"/>
        <v>12350000</v>
      </c>
      <c r="BT85" s="23">
        <f t="shared" si="27"/>
        <v>14820000</v>
      </c>
      <c r="BU85" s="23">
        <f t="shared" si="27"/>
        <v>17290000.000000004</v>
      </c>
      <c r="BV85" s="23">
        <f t="shared" si="27"/>
        <v>19760000</v>
      </c>
      <c r="BW85" s="23">
        <f t="shared" si="27"/>
        <v>22230000</v>
      </c>
      <c r="BX85" s="23">
        <f t="shared" si="27"/>
        <v>24700000</v>
      </c>
      <c r="BY85" s="23">
        <f t="shared" si="27"/>
        <v>27170000</v>
      </c>
      <c r="BZ85" s="23">
        <f t="shared" si="27"/>
        <v>29640000</v>
      </c>
      <c r="CA85" s="23">
        <f t="shared" si="27"/>
        <v>32110000</v>
      </c>
      <c r="CB85" s="23">
        <f t="shared" si="27"/>
        <v>34580000.000000007</v>
      </c>
      <c r="CC85" s="23">
        <f t="shared" si="27"/>
        <v>37050000</v>
      </c>
      <c r="CD85" s="23">
        <f t="shared" si="27"/>
        <v>39520000</v>
      </c>
      <c r="CE85" s="23">
        <f t="shared" si="27"/>
        <v>41990000.000000007</v>
      </c>
      <c r="CF85" s="23">
        <f t="shared" si="27"/>
        <v>44460000</v>
      </c>
      <c r="CG85" s="23">
        <f t="shared" si="27"/>
        <v>46930000</v>
      </c>
      <c r="CH85" s="23">
        <f t="shared" si="27"/>
        <v>49400000</v>
      </c>
      <c r="CI85" s="23">
        <f t="shared" si="27"/>
        <v>51870000</v>
      </c>
      <c r="CJ85" s="23">
        <f t="shared" si="27"/>
        <v>54340000</v>
      </c>
      <c r="CK85" s="23">
        <f t="shared" si="27"/>
        <v>56810000</v>
      </c>
      <c r="CL85" s="23">
        <f t="shared" si="27"/>
        <v>59280000</v>
      </c>
      <c r="CM85" s="23">
        <f t="shared" si="27"/>
        <v>61750000</v>
      </c>
      <c r="CN85" s="23">
        <f t="shared" si="27"/>
        <v>64220000</v>
      </c>
      <c r="CO85" s="23">
        <f t="shared" si="27"/>
        <v>66690000</v>
      </c>
      <c r="CP85" s="23">
        <f t="shared" si="27"/>
        <v>69160000.000000015</v>
      </c>
      <c r="CQ85" s="23">
        <f t="shared" si="27"/>
        <v>71630000</v>
      </c>
      <c r="CR85" s="23">
        <f t="shared" si="27"/>
        <v>74099800</v>
      </c>
      <c r="CS85" s="23">
        <f t="shared" si="27"/>
        <v>74099800</v>
      </c>
      <c r="CT85" s="23">
        <f t="shared" si="27"/>
        <v>74099800</v>
      </c>
      <c r="CU85" s="23">
        <f t="shared" si="27"/>
        <v>74099800</v>
      </c>
      <c r="CV85" s="23">
        <f t="shared" si="27"/>
        <v>74099800</v>
      </c>
      <c r="CW85" s="23">
        <f t="shared" si="27"/>
        <v>74099800</v>
      </c>
      <c r="CX85" s="23">
        <f t="shared" si="27"/>
        <v>74099800</v>
      </c>
      <c r="CY85" s="23">
        <f t="shared" si="27"/>
        <v>74099800</v>
      </c>
      <c r="CZ85" s="23">
        <f t="shared" si="27"/>
        <v>74099800</v>
      </c>
      <c r="DA85" s="23">
        <f t="shared" si="27"/>
        <v>74099800</v>
      </c>
      <c r="DB85" s="23">
        <f t="shared" si="27"/>
        <v>74099800</v>
      </c>
      <c r="DC85" s="23">
        <f t="shared" si="27"/>
        <v>74099800</v>
      </c>
      <c r="DD85" s="23">
        <f t="shared" si="27"/>
        <v>74099800</v>
      </c>
      <c r="DE85" s="23">
        <f t="shared" si="27"/>
        <v>74099800</v>
      </c>
      <c r="DF85" s="23">
        <f t="shared" si="27"/>
        <v>74099800</v>
      </c>
      <c r="DG85" s="23">
        <f t="shared" si="27"/>
        <v>74099800</v>
      </c>
      <c r="DH85" s="23">
        <f t="shared" si="27"/>
        <v>74099800</v>
      </c>
      <c r="DI85" s="23">
        <f t="shared" si="27"/>
        <v>74099800</v>
      </c>
      <c r="DJ85" s="23">
        <f t="shared" si="27"/>
        <v>74099800</v>
      </c>
      <c r="DK85" s="23">
        <f t="shared" si="27"/>
        <v>74099800</v>
      </c>
      <c r="DL85" s="23">
        <f t="shared" si="27"/>
        <v>74099800</v>
      </c>
      <c r="DM85" s="23">
        <f t="shared" si="27"/>
        <v>74099800</v>
      </c>
      <c r="DN85" s="23">
        <f t="shared" si="27"/>
        <v>74099800</v>
      </c>
      <c r="DO85" s="23">
        <f t="shared" si="27"/>
        <v>74099800</v>
      </c>
      <c r="DP85" s="23">
        <f t="shared" si="27"/>
        <v>74099800</v>
      </c>
      <c r="DQ85" s="23">
        <f t="shared" si="27"/>
        <v>74099800</v>
      </c>
      <c r="DR85" s="23">
        <f t="shared" si="27"/>
        <v>74099800</v>
      </c>
      <c r="DS85" s="23">
        <f t="shared" si="27"/>
        <v>74099800</v>
      </c>
      <c r="DT85" s="23">
        <f t="shared" si="27"/>
        <v>74099800</v>
      </c>
      <c r="DU85" s="23">
        <f t="shared" si="27"/>
        <v>74099800</v>
      </c>
      <c r="DV85" s="23">
        <f t="shared" si="27"/>
        <v>74099800</v>
      </c>
      <c r="DW85" s="23">
        <f t="shared" si="27"/>
        <v>74099800</v>
      </c>
      <c r="DX85" s="23">
        <f t="shared" si="27"/>
        <v>74099800</v>
      </c>
      <c r="DY85" s="23">
        <f t="shared" si="27"/>
        <v>74099800</v>
      </c>
      <c r="DZ85" s="23">
        <f t="shared" si="27"/>
        <v>74099800</v>
      </c>
      <c r="EA85" s="23">
        <f t="shared" si="27"/>
        <v>74099800</v>
      </c>
      <c r="EB85" s="23">
        <f t="shared" ref="EB85:FJ85" si="28">EB78*$D$58</f>
        <v>74099800</v>
      </c>
      <c r="EC85" s="23">
        <f t="shared" si="28"/>
        <v>74099800</v>
      </c>
      <c r="ED85" s="23">
        <f t="shared" si="28"/>
        <v>74099800</v>
      </c>
      <c r="EE85" s="23">
        <f t="shared" si="28"/>
        <v>74099800</v>
      </c>
      <c r="EF85" s="23">
        <f t="shared" si="28"/>
        <v>74099800</v>
      </c>
      <c r="EG85" s="23">
        <f t="shared" si="28"/>
        <v>74099800</v>
      </c>
      <c r="EH85" s="23">
        <f t="shared" si="28"/>
        <v>74099800</v>
      </c>
      <c r="EI85" s="23">
        <f t="shared" si="28"/>
        <v>74099800</v>
      </c>
      <c r="EJ85" s="23">
        <f t="shared" si="28"/>
        <v>74099800</v>
      </c>
      <c r="EK85" s="23">
        <f t="shared" si="28"/>
        <v>74099800</v>
      </c>
      <c r="EL85" s="23">
        <f t="shared" si="28"/>
        <v>74099800</v>
      </c>
      <c r="EM85" s="23">
        <f t="shared" si="28"/>
        <v>74099800</v>
      </c>
      <c r="EN85" s="23">
        <f t="shared" si="28"/>
        <v>74099800</v>
      </c>
      <c r="EO85" s="23">
        <f t="shared" si="28"/>
        <v>74099800</v>
      </c>
      <c r="EP85" s="23">
        <f t="shared" si="28"/>
        <v>74099800</v>
      </c>
      <c r="EQ85" s="23">
        <f t="shared" si="28"/>
        <v>74099800</v>
      </c>
      <c r="ER85" s="23">
        <f t="shared" si="28"/>
        <v>74099800</v>
      </c>
      <c r="ES85" s="23">
        <f t="shared" si="28"/>
        <v>74099800</v>
      </c>
      <c r="ET85" s="23">
        <f t="shared" si="28"/>
        <v>74099800</v>
      </c>
      <c r="EU85" s="23">
        <f t="shared" si="28"/>
        <v>74099800</v>
      </c>
      <c r="EV85" s="23">
        <f t="shared" si="28"/>
        <v>74099800</v>
      </c>
      <c r="EW85" s="23">
        <f t="shared" si="28"/>
        <v>74099800</v>
      </c>
      <c r="EX85" s="23">
        <f t="shared" si="28"/>
        <v>74099800</v>
      </c>
      <c r="EY85" s="23">
        <f t="shared" si="28"/>
        <v>74099800</v>
      </c>
      <c r="EZ85" s="23">
        <f t="shared" si="28"/>
        <v>74099800</v>
      </c>
      <c r="FA85" s="23">
        <f t="shared" si="28"/>
        <v>74099800</v>
      </c>
      <c r="FB85" s="23">
        <f t="shared" si="28"/>
        <v>74099800</v>
      </c>
      <c r="FC85" s="23">
        <f t="shared" si="28"/>
        <v>74099800</v>
      </c>
      <c r="FD85" s="23">
        <f t="shared" si="28"/>
        <v>74099800</v>
      </c>
      <c r="FE85" s="23">
        <f t="shared" si="28"/>
        <v>74099800</v>
      </c>
      <c r="FF85" s="23">
        <f t="shared" si="28"/>
        <v>74099800</v>
      </c>
      <c r="FG85" s="23">
        <f t="shared" si="28"/>
        <v>74099800</v>
      </c>
      <c r="FH85" s="23">
        <f t="shared" si="28"/>
        <v>74099800</v>
      </c>
      <c r="FI85" s="23">
        <f t="shared" si="28"/>
        <v>74099800</v>
      </c>
      <c r="FJ85" s="23">
        <f t="shared" si="28"/>
        <v>74099800</v>
      </c>
    </row>
    <row r="86" spans="65:166" x14ac:dyDescent="0.4">
      <c r="BM86" t="s">
        <v>74</v>
      </c>
      <c r="BN86" s="23">
        <f>BN79*$V$58</f>
        <v>0</v>
      </c>
      <c r="BO86" s="23">
        <f>BO79*$L$58</f>
        <v>0</v>
      </c>
      <c r="BP86" s="23">
        <f t="shared" ref="BP86:EA86" si="29">BP79*$L$58</f>
        <v>0</v>
      </c>
      <c r="BQ86" s="23">
        <f t="shared" si="29"/>
        <v>0</v>
      </c>
      <c r="BR86" s="23">
        <f t="shared" si="29"/>
        <v>0</v>
      </c>
      <c r="BS86" s="23">
        <f t="shared" si="29"/>
        <v>0</v>
      </c>
      <c r="BT86" s="23">
        <f t="shared" si="29"/>
        <v>0</v>
      </c>
      <c r="BU86" s="23">
        <f t="shared" si="29"/>
        <v>0</v>
      </c>
      <c r="BV86" s="23">
        <f t="shared" si="29"/>
        <v>0</v>
      </c>
      <c r="BW86" s="23">
        <f t="shared" si="29"/>
        <v>0</v>
      </c>
      <c r="BX86" s="23">
        <f t="shared" si="29"/>
        <v>0</v>
      </c>
      <c r="BY86" s="23">
        <f t="shared" si="29"/>
        <v>0</v>
      </c>
      <c r="BZ86" s="23">
        <f t="shared" si="29"/>
        <v>0</v>
      </c>
      <c r="CA86" s="23">
        <f t="shared" si="29"/>
        <v>0</v>
      </c>
      <c r="CB86" s="23">
        <f t="shared" si="29"/>
        <v>0</v>
      </c>
      <c r="CC86" s="23">
        <f t="shared" si="29"/>
        <v>0</v>
      </c>
      <c r="CD86" s="23">
        <f t="shared" si="29"/>
        <v>0</v>
      </c>
      <c r="CE86" s="23">
        <f t="shared" si="29"/>
        <v>0</v>
      </c>
      <c r="CF86" s="23">
        <f t="shared" si="29"/>
        <v>0</v>
      </c>
      <c r="CG86" s="23">
        <f t="shared" si="29"/>
        <v>0</v>
      </c>
      <c r="CH86" s="23">
        <f t="shared" si="29"/>
        <v>0</v>
      </c>
      <c r="CI86" s="23">
        <f t="shared" si="29"/>
        <v>0</v>
      </c>
      <c r="CJ86" s="23">
        <f t="shared" si="29"/>
        <v>0</v>
      </c>
      <c r="CK86" s="23">
        <f t="shared" si="29"/>
        <v>0</v>
      </c>
      <c r="CL86" s="23">
        <f t="shared" si="29"/>
        <v>0</v>
      </c>
      <c r="CM86" s="23">
        <f t="shared" si="29"/>
        <v>0</v>
      </c>
      <c r="CN86" s="23">
        <f t="shared" si="29"/>
        <v>0</v>
      </c>
      <c r="CO86" s="23">
        <f t="shared" si="29"/>
        <v>0</v>
      </c>
      <c r="CP86" s="23">
        <f t="shared" si="29"/>
        <v>0</v>
      </c>
      <c r="CQ86" s="23">
        <f t="shared" si="29"/>
        <v>0</v>
      </c>
      <c r="CR86" s="23">
        <f t="shared" si="29"/>
        <v>150</v>
      </c>
      <c r="CS86" s="23">
        <f t="shared" si="29"/>
        <v>1852650</v>
      </c>
      <c r="CT86" s="23">
        <f t="shared" si="29"/>
        <v>3705150</v>
      </c>
      <c r="CU86" s="23">
        <f t="shared" si="29"/>
        <v>5557650</v>
      </c>
      <c r="CV86" s="23">
        <f t="shared" si="29"/>
        <v>7410150.0000000084</v>
      </c>
      <c r="CW86" s="23">
        <f t="shared" si="29"/>
        <v>9262650</v>
      </c>
      <c r="CX86" s="23">
        <f t="shared" si="29"/>
        <v>11115150</v>
      </c>
      <c r="CY86" s="23">
        <f t="shared" si="29"/>
        <v>12967650</v>
      </c>
      <c r="CZ86" s="23">
        <f t="shared" si="29"/>
        <v>14820150</v>
      </c>
      <c r="DA86" s="23">
        <f t="shared" si="29"/>
        <v>16672650</v>
      </c>
      <c r="DB86" s="23">
        <f t="shared" si="29"/>
        <v>18525150</v>
      </c>
      <c r="DC86" s="23">
        <f t="shared" si="29"/>
        <v>20377649.999999993</v>
      </c>
      <c r="DD86" s="23">
        <f t="shared" si="29"/>
        <v>22230150</v>
      </c>
      <c r="DE86" s="23">
        <f t="shared" si="29"/>
        <v>24082650</v>
      </c>
      <c r="DF86" s="23">
        <f t="shared" si="29"/>
        <v>25935150</v>
      </c>
      <c r="DG86" s="23">
        <f t="shared" si="29"/>
        <v>27787650</v>
      </c>
      <c r="DH86" s="23">
        <f t="shared" si="29"/>
        <v>29640150</v>
      </c>
      <c r="DI86" s="23">
        <f t="shared" si="29"/>
        <v>31492650</v>
      </c>
      <c r="DJ86" s="23">
        <f t="shared" si="29"/>
        <v>33345150</v>
      </c>
      <c r="DK86" s="23">
        <f t="shared" si="29"/>
        <v>35197650</v>
      </c>
      <c r="DL86" s="23">
        <f t="shared" si="29"/>
        <v>37050000</v>
      </c>
      <c r="DM86" s="23">
        <f t="shared" si="29"/>
        <v>37050000</v>
      </c>
      <c r="DN86" s="23">
        <f t="shared" si="29"/>
        <v>37050000</v>
      </c>
      <c r="DO86" s="23">
        <f t="shared" si="29"/>
        <v>37050000</v>
      </c>
      <c r="DP86" s="23">
        <f t="shared" si="29"/>
        <v>37050000</v>
      </c>
      <c r="DQ86" s="23">
        <f t="shared" si="29"/>
        <v>37050000</v>
      </c>
      <c r="DR86" s="23">
        <f t="shared" si="29"/>
        <v>37050000</v>
      </c>
      <c r="DS86" s="23">
        <f t="shared" si="29"/>
        <v>37050000</v>
      </c>
      <c r="DT86" s="23">
        <f t="shared" si="29"/>
        <v>37050000</v>
      </c>
      <c r="DU86" s="23">
        <f t="shared" si="29"/>
        <v>37050000</v>
      </c>
      <c r="DV86" s="23">
        <f t="shared" si="29"/>
        <v>37050000</v>
      </c>
      <c r="DW86" s="23">
        <f t="shared" si="29"/>
        <v>37050000</v>
      </c>
      <c r="DX86" s="23">
        <f t="shared" si="29"/>
        <v>37050000</v>
      </c>
      <c r="DY86" s="23">
        <f t="shared" si="29"/>
        <v>37050000</v>
      </c>
      <c r="DZ86" s="23">
        <f t="shared" si="29"/>
        <v>37050000</v>
      </c>
      <c r="EA86" s="23">
        <f t="shared" si="29"/>
        <v>37050000</v>
      </c>
      <c r="EB86" s="23">
        <f t="shared" ref="EB86:FJ86" si="30">EB79*$L$58</f>
        <v>37050000</v>
      </c>
      <c r="EC86" s="23">
        <f t="shared" si="30"/>
        <v>37050000</v>
      </c>
      <c r="ED86" s="23">
        <f t="shared" si="30"/>
        <v>37050000</v>
      </c>
      <c r="EE86" s="23">
        <f t="shared" si="30"/>
        <v>37050000</v>
      </c>
      <c r="EF86" s="23">
        <f t="shared" si="30"/>
        <v>37050000</v>
      </c>
      <c r="EG86" s="23">
        <f t="shared" si="30"/>
        <v>37050000</v>
      </c>
      <c r="EH86" s="23">
        <f t="shared" si="30"/>
        <v>37050000</v>
      </c>
      <c r="EI86" s="23">
        <f t="shared" si="30"/>
        <v>37050000</v>
      </c>
      <c r="EJ86" s="23">
        <f t="shared" si="30"/>
        <v>37050000</v>
      </c>
      <c r="EK86" s="23">
        <f t="shared" si="30"/>
        <v>37050000</v>
      </c>
      <c r="EL86" s="23">
        <f t="shared" si="30"/>
        <v>37050000</v>
      </c>
      <c r="EM86" s="23">
        <f t="shared" si="30"/>
        <v>37050000</v>
      </c>
      <c r="EN86" s="23">
        <f t="shared" si="30"/>
        <v>37050000</v>
      </c>
      <c r="EO86" s="23">
        <f t="shared" si="30"/>
        <v>37050000</v>
      </c>
      <c r="EP86" s="23">
        <f t="shared" si="30"/>
        <v>37050000</v>
      </c>
      <c r="EQ86" s="23">
        <f t="shared" si="30"/>
        <v>37050000</v>
      </c>
      <c r="ER86" s="23">
        <f t="shared" si="30"/>
        <v>37050000</v>
      </c>
      <c r="ES86" s="23">
        <f t="shared" si="30"/>
        <v>37050000</v>
      </c>
      <c r="ET86" s="23">
        <f t="shared" si="30"/>
        <v>37050000</v>
      </c>
      <c r="EU86" s="23">
        <f t="shared" si="30"/>
        <v>37050000</v>
      </c>
      <c r="EV86" s="23">
        <f t="shared" si="30"/>
        <v>37050000</v>
      </c>
      <c r="EW86" s="23">
        <f t="shared" si="30"/>
        <v>37050000</v>
      </c>
      <c r="EX86" s="23">
        <f t="shared" si="30"/>
        <v>37050000</v>
      </c>
      <c r="EY86" s="23">
        <f t="shared" si="30"/>
        <v>37050000</v>
      </c>
      <c r="EZ86" s="23">
        <f t="shared" si="30"/>
        <v>37050000</v>
      </c>
      <c r="FA86" s="23">
        <f t="shared" si="30"/>
        <v>37050000</v>
      </c>
      <c r="FB86" s="23">
        <f t="shared" si="30"/>
        <v>37050000</v>
      </c>
      <c r="FC86" s="23">
        <f t="shared" si="30"/>
        <v>37050000</v>
      </c>
      <c r="FD86" s="23">
        <f t="shared" si="30"/>
        <v>37050000</v>
      </c>
      <c r="FE86" s="23">
        <f t="shared" si="30"/>
        <v>37050000</v>
      </c>
      <c r="FF86" s="23">
        <f t="shared" si="30"/>
        <v>37050000</v>
      </c>
      <c r="FG86" s="23">
        <f t="shared" si="30"/>
        <v>37050000</v>
      </c>
      <c r="FH86" s="23">
        <f t="shared" si="30"/>
        <v>37050000</v>
      </c>
      <c r="FI86" s="23">
        <f t="shared" si="30"/>
        <v>37050000</v>
      </c>
      <c r="FJ86" s="23">
        <f t="shared" si="30"/>
        <v>37050000</v>
      </c>
    </row>
    <row r="87" spans="65:166" x14ac:dyDescent="0.4">
      <c r="BM87" t="s">
        <v>75</v>
      </c>
      <c r="BN87" s="23">
        <f>BN80*$AD$58</f>
        <v>0</v>
      </c>
      <c r="BO87" s="23">
        <f>BO80*$T$58</f>
        <v>0</v>
      </c>
      <c r="BP87" s="23">
        <f t="shared" ref="BP87:EA87" si="31">BP80*$T$58</f>
        <v>0</v>
      </c>
      <c r="BQ87" s="23">
        <f t="shared" si="31"/>
        <v>0</v>
      </c>
      <c r="BR87" s="23">
        <f t="shared" si="31"/>
        <v>0</v>
      </c>
      <c r="BS87" s="23">
        <f t="shared" si="31"/>
        <v>0</v>
      </c>
      <c r="BT87" s="23">
        <f t="shared" si="31"/>
        <v>0</v>
      </c>
      <c r="BU87" s="23">
        <f t="shared" si="31"/>
        <v>0</v>
      </c>
      <c r="BV87" s="23">
        <f t="shared" si="31"/>
        <v>0</v>
      </c>
      <c r="BW87" s="23">
        <f t="shared" si="31"/>
        <v>0</v>
      </c>
      <c r="BX87" s="23">
        <f t="shared" si="31"/>
        <v>0</v>
      </c>
      <c r="BY87" s="23">
        <f t="shared" si="31"/>
        <v>0</v>
      </c>
      <c r="BZ87" s="23">
        <f t="shared" si="31"/>
        <v>0</v>
      </c>
      <c r="CA87" s="23">
        <f t="shared" si="31"/>
        <v>0</v>
      </c>
      <c r="CB87" s="23">
        <f t="shared" si="31"/>
        <v>0</v>
      </c>
      <c r="CC87" s="23">
        <f t="shared" si="31"/>
        <v>0</v>
      </c>
      <c r="CD87" s="23">
        <f t="shared" si="31"/>
        <v>0</v>
      </c>
      <c r="CE87" s="23">
        <f t="shared" si="31"/>
        <v>0</v>
      </c>
      <c r="CF87" s="23">
        <f t="shared" si="31"/>
        <v>0</v>
      </c>
      <c r="CG87" s="23">
        <f t="shared" si="31"/>
        <v>0</v>
      </c>
      <c r="CH87" s="23">
        <f t="shared" si="31"/>
        <v>0</v>
      </c>
      <c r="CI87" s="23">
        <f t="shared" si="31"/>
        <v>0</v>
      </c>
      <c r="CJ87" s="23">
        <f t="shared" si="31"/>
        <v>0</v>
      </c>
      <c r="CK87" s="23">
        <f t="shared" si="31"/>
        <v>0</v>
      </c>
      <c r="CL87" s="23">
        <f t="shared" si="31"/>
        <v>0</v>
      </c>
      <c r="CM87" s="23">
        <f t="shared" si="31"/>
        <v>0</v>
      </c>
      <c r="CN87" s="23">
        <f t="shared" si="31"/>
        <v>0</v>
      </c>
      <c r="CO87" s="23">
        <f t="shared" si="31"/>
        <v>0</v>
      </c>
      <c r="CP87" s="23">
        <f t="shared" si="31"/>
        <v>0</v>
      </c>
      <c r="CQ87" s="23">
        <f t="shared" si="31"/>
        <v>0</v>
      </c>
      <c r="CR87" s="23">
        <f t="shared" si="31"/>
        <v>0</v>
      </c>
      <c r="CS87" s="23">
        <f t="shared" si="31"/>
        <v>0</v>
      </c>
      <c r="CT87" s="23">
        <f t="shared" si="31"/>
        <v>0</v>
      </c>
      <c r="CU87" s="23">
        <f t="shared" si="31"/>
        <v>0</v>
      </c>
      <c r="CV87" s="23">
        <f t="shared" si="31"/>
        <v>0</v>
      </c>
      <c r="CW87" s="23">
        <f t="shared" si="31"/>
        <v>0</v>
      </c>
      <c r="CX87" s="23">
        <f t="shared" si="31"/>
        <v>0</v>
      </c>
      <c r="CY87" s="23">
        <f t="shared" si="31"/>
        <v>0</v>
      </c>
      <c r="CZ87" s="23">
        <f t="shared" si="31"/>
        <v>0</v>
      </c>
      <c r="DA87" s="23">
        <f t="shared" si="31"/>
        <v>0</v>
      </c>
      <c r="DB87" s="23">
        <f t="shared" si="31"/>
        <v>0</v>
      </c>
      <c r="DC87" s="23">
        <f t="shared" si="31"/>
        <v>0</v>
      </c>
      <c r="DD87" s="23">
        <f t="shared" si="31"/>
        <v>0</v>
      </c>
      <c r="DE87" s="23">
        <f t="shared" si="31"/>
        <v>0</v>
      </c>
      <c r="DF87" s="23">
        <f t="shared" si="31"/>
        <v>0</v>
      </c>
      <c r="DG87" s="23">
        <f t="shared" si="31"/>
        <v>0</v>
      </c>
      <c r="DH87" s="23">
        <f t="shared" si="31"/>
        <v>0</v>
      </c>
      <c r="DI87" s="23">
        <f t="shared" si="31"/>
        <v>0</v>
      </c>
      <c r="DJ87" s="23">
        <f t="shared" si="31"/>
        <v>0</v>
      </c>
      <c r="DK87" s="23">
        <f t="shared" si="31"/>
        <v>0</v>
      </c>
      <c r="DL87" s="23">
        <f t="shared" si="31"/>
        <v>100</v>
      </c>
      <c r="DM87" s="23">
        <f t="shared" si="31"/>
        <v>1235100</v>
      </c>
      <c r="DN87" s="23">
        <f t="shared" si="31"/>
        <v>2470100</v>
      </c>
      <c r="DO87" s="23">
        <f t="shared" si="31"/>
        <v>3705100</v>
      </c>
      <c r="DP87" s="23">
        <f t="shared" si="31"/>
        <v>4940100</v>
      </c>
      <c r="DQ87" s="23">
        <f t="shared" si="31"/>
        <v>6175100</v>
      </c>
      <c r="DR87" s="23">
        <f t="shared" si="31"/>
        <v>7410100.0000000112</v>
      </c>
      <c r="DS87" s="23">
        <f t="shared" si="31"/>
        <v>8645099.9999999888</v>
      </c>
      <c r="DT87" s="23">
        <f t="shared" si="31"/>
        <v>9880100</v>
      </c>
      <c r="DU87" s="23">
        <f t="shared" si="31"/>
        <v>11115100</v>
      </c>
      <c r="DV87" s="23">
        <f t="shared" si="31"/>
        <v>12350100</v>
      </c>
      <c r="DW87" s="23">
        <f t="shared" si="31"/>
        <v>13585100</v>
      </c>
      <c r="DX87" s="23">
        <f t="shared" si="31"/>
        <v>14820100</v>
      </c>
      <c r="DY87" s="23">
        <f t="shared" si="31"/>
        <v>16055100</v>
      </c>
      <c r="DZ87" s="23">
        <f t="shared" si="31"/>
        <v>17290100</v>
      </c>
      <c r="EA87" s="23">
        <f t="shared" si="31"/>
        <v>18525000</v>
      </c>
      <c r="EB87" s="23">
        <f t="shared" ref="EB87:FJ87" si="32">EB80*$T$58</f>
        <v>18525000</v>
      </c>
      <c r="EC87" s="23">
        <f t="shared" si="32"/>
        <v>18525000</v>
      </c>
      <c r="ED87" s="23">
        <f t="shared" si="32"/>
        <v>18525000</v>
      </c>
      <c r="EE87" s="23">
        <f t="shared" si="32"/>
        <v>18525000</v>
      </c>
      <c r="EF87" s="23">
        <f t="shared" si="32"/>
        <v>18525000</v>
      </c>
      <c r="EG87" s="23">
        <f t="shared" si="32"/>
        <v>18525000</v>
      </c>
      <c r="EH87" s="23">
        <f t="shared" si="32"/>
        <v>18525000</v>
      </c>
      <c r="EI87" s="23">
        <f t="shared" si="32"/>
        <v>18525000</v>
      </c>
      <c r="EJ87" s="23">
        <f t="shared" si="32"/>
        <v>18525000</v>
      </c>
      <c r="EK87" s="23">
        <f t="shared" si="32"/>
        <v>18525000</v>
      </c>
      <c r="EL87" s="23">
        <f t="shared" si="32"/>
        <v>18525000</v>
      </c>
      <c r="EM87" s="23">
        <f t="shared" si="32"/>
        <v>18525000</v>
      </c>
      <c r="EN87" s="23">
        <f t="shared" si="32"/>
        <v>18525000</v>
      </c>
      <c r="EO87" s="23">
        <f t="shared" si="32"/>
        <v>18525000</v>
      </c>
      <c r="EP87" s="23">
        <f t="shared" si="32"/>
        <v>18525000</v>
      </c>
      <c r="EQ87" s="23">
        <f t="shared" si="32"/>
        <v>18525000</v>
      </c>
      <c r="ER87" s="23">
        <f t="shared" si="32"/>
        <v>18525000</v>
      </c>
      <c r="ES87" s="23">
        <f t="shared" si="32"/>
        <v>18525000</v>
      </c>
      <c r="ET87" s="23">
        <f t="shared" si="32"/>
        <v>18525000</v>
      </c>
      <c r="EU87" s="23">
        <f t="shared" si="32"/>
        <v>18525000</v>
      </c>
      <c r="EV87" s="23">
        <f t="shared" si="32"/>
        <v>18525000</v>
      </c>
      <c r="EW87" s="23">
        <f t="shared" si="32"/>
        <v>18525000</v>
      </c>
      <c r="EX87" s="23">
        <f t="shared" si="32"/>
        <v>18525000</v>
      </c>
      <c r="EY87" s="23">
        <f t="shared" si="32"/>
        <v>18525000</v>
      </c>
      <c r="EZ87" s="23">
        <f t="shared" si="32"/>
        <v>18525000</v>
      </c>
      <c r="FA87" s="23">
        <f t="shared" si="32"/>
        <v>18525000</v>
      </c>
      <c r="FB87" s="23">
        <f t="shared" si="32"/>
        <v>18525000</v>
      </c>
      <c r="FC87" s="23">
        <f t="shared" si="32"/>
        <v>18525000</v>
      </c>
      <c r="FD87" s="23">
        <f t="shared" si="32"/>
        <v>18525000</v>
      </c>
      <c r="FE87" s="23">
        <f t="shared" si="32"/>
        <v>18525000</v>
      </c>
      <c r="FF87" s="23">
        <f t="shared" si="32"/>
        <v>18525000</v>
      </c>
      <c r="FG87" s="23">
        <f t="shared" si="32"/>
        <v>18525000</v>
      </c>
      <c r="FH87" s="23">
        <f t="shared" si="32"/>
        <v>18525000</v>
      </c>
      <c r="FI87" s="23">
        <f t="shared" si="32"/>
        <v>18525000</v>
      </c>
      <c r="FJ87" s="23">
        <f t="shared" si="32"/>
        <v>18525000</v>
      </c>
    </row>
    <row r="88" spans="65:166" x14ac:dyDescent="0.4">
      <c r="BM88" t="s">
        <v>76</v>
      </c>
      <c r="BN88" s="23">
        <f>BN81*$AL$58</f>
        <v>0</v>
      </c>
      <c r="BO88" s="23">
        <f>BO81*$AB$58</f>
        <v>0</v>
      </c>
      <c r="BP88" s="23">
        <f t="shared" ref="BP88:EA88" si="33">BP81*$AB$58</f>
        <v>0</v>
      </c>
      <c r="BQ88" s="23">
        <f t="shared" si="33"/>
        <v>0</v>
      </c>
      <c r="BR88" s="23">
        <f t="shared" si="33"/>
        <v>0</v>
      </c>
      <c r="BS88" s="23">
        <f t="shared" si="33"/>
        <v>0</v>
      </c>
      <c r="BT88" s="23">
        <f t="shared" si="33"/>
        <v>0</v>
      </c>
      <c r="BU88" s="23">
        <f t="shared" si="33"/>
        <v>0</v>
      </c>
      <c r="BV88" s="23">
        <f t="shared" si="33"/>
        <v>0</v>
      </c>
      <c r="BW88" s="23">
        <f t="shared" si="33"/>
        <v>0</v>
      </c>
      <c r="BX88" s="23">
        <f t="shared" si="33"/>
        <v>0</v>
      </c>
      <c r="BY88" s="23">
        <f t="shared" si="33"/>
        <v>0</v>
      </c>
      <c r="BZ88" s="23">
        <f t="shared" si="33"/>
        <v>0</v>
      </c>
      <c r="CA88" s="23">
        <f t="shared" si="33"/>
        <v>0</v>
      </c>
      <c r="CB88" s="23">
        <f t="shared" si="33"/>
        <v>0</v>
      </c>
      <c r="CC88" s="23">
        <f t="shared" si="33"/>
        <v>0</v>
      </c>
      <c r="CD88" s="23">
        <f t="shared" si="33"/>
        <v>0</v>
      </c>
      <c r="CE88" s="23">
        <f t="shared" si="33"/>
        <v>0</v>
      </c>
      <c r="CF88" s="23">
        <f t="shared" si="33"/>
        <v>0</v>
      </c>
      <c r="CG88" s="23">
        <f t="shared" si="33"/>
        <v>0</v>
      </c>
      <c r="CH88" s="23">
        <f t="shared" si="33"/>
        <v>0</v>
      </c>
      <c r="CI88" s="23">
        <f t="shared" si="33"/>
        <v>0</v>
      </c>
      <c r="CJ88" s="23">
        <f t="shared" si="33"/>
        <v>0</v>
      </c>
      <c r="CK88" s="23">
        <f t="shared" si="33"/>
        <v>0</v>
      </c>
      <c r="CL88" s="23">
        <f t="shared" si="33"/>
        <v>0</v>
      </c>
      <c r="CM88" s="23">
        <f t="shared" si="33"/>
        <v>0</v>
      </c>
      <c r="CN88" s="23">
        <f t="shared" si="33"/>
        <v>0</v>
      </c>
      <c r="CO88" s="23">
        <f t="shared" si="33"/>
        <v>0</v>
      </c>
      <c r="CP88" s="23">
        <f t="shared" si="33"/>
        <v>0</v>
      </c>
      <c r="CQ88" s="23">
        <f t="shared" si="33"/>
        <v>0</v>
      </c>
      <c r="CR88" s="23">
        <f t="shared" si="33"/>
        <v>0</v>
      </c>
      <c r="CS88" s="23">
        <f t="shared" si="33"/>
        <v>0</v>
      </c>
      <c r="CT88" s="23">
        <f t="shared" si="33"/>
        <v>0</v>
      </c>
      <c r="CU88" s="23">
        <f t="shared" si="33"/>
        <v>0</v>
      </c>
      <c r="CV88" s="23">
        <f t="shared" si="33"/>
        <v>0</v>
      </c>
      <c r="CW88" s="23">
        <f t="shared" si="33"/>
        <v>0</v>
      </c>
      <c r="CX88" s="23">
        <f t="shared" si="33"/>
        <v>0</v>
      </c>
      <c r="CY88" s="23">
        <f t="shared" si="33"/>
        <v>0</v>
      </c>
      <c r="CZ88" s="23">
        <f t="shared" si="33"/>
        <v>0</v>
      </c>
      <c r="DA88" s="23">
        <f t="shared" si="33"/>
        <v>0</v>
      </c>
      <c r="DB88" s="23">
        <f t="shared" si="33"/>
        <v>0</v>
      </c>
      <c r="DC88" s="23">
        <f t="shared" si="33"/>
        <v>0</v>
      </c>
      <c r="DD88" s="23">
        <f t="shared" si="33"/>
        <v>0</v>
      </c>
      <c r="DE88" s="23">
        <f t="shared" si="33"/>
        <v>0</v>
      </c>
      <c r="DF88" s="23">
        <f t="shared" si="33"/>
        <v>0</v>
      </c>
      <c r="DG88" s="23">
        <f t="shared" si="33"/>
        <v>0</v>
      </c>
      <c r="DH88" s="23">
        <f t="shared" si="33"/>
        <v>0</v>
      </c>
      <c r="DI88" s="23">
        <f t="shared" si="33"/>
        <v>0</v>
      </c>
      <c r="DJ88" s="23">
        <f t="shared" si="33"/>
        <v>0</v>
      </c>
      <c r="DK88" s="23">
        <f t="shared" si="33"/>
        <v>0</v>
      </c>
      <c r="DL88" s="23">
        <f t="shared" si="33"/>
        <v>0</v>
      </c>
      <c r="DM88" s="23">
        <f t="shared" si="33"/>
        <v>0</v>
      </c>
      <c r="DN88" s="23">
        <f t="shared" si="33"/>
        <v>0</v>
      </c>
      <c r="DO88" s="23">
        <f t="shared" si="33"/>
        <v>0</v>
      </c>
      <c r="DP88" s="23">
        <f t="shared" si="33"/>
        <v>0</v>
      </c>
      <c r="DQ88" s="23">
        <f t="shared" si="33"/>
        <v>0</v>
      </c>
      <c r="DR88" s="23">
        <f t="shared" si="33"/>
        <v>0</v>
      </c>
      <c r="DS88" s="23">
        <f t="shared" si="33"/>
        <v>0</v>
      </c>
      <c r="DT88" s="23">
        <f t="shared" si="33"/>
        <v>0</v>
      </c>
      <c r="DU88" s="23">
        <f t="shared" si="33"/>
        <v>0</v>
      </c>
      <c r="DV88" s="23">
        <f t="shared" si="33"/>
        <v>0</v>
      </c>
      <c r="DW88" s="23">
        <f t="shared" si="33"/>
        <v>0</v>
      </c>
      <c r="DX88" s="23">
        <f t="shared" si="33"/>
        <v>0</v>
      </c>
      <c r="DY88" s="23">
        <f t="shared" si="33"/>
        <v>0</v>
      </c>
      <c r="DZ88" s="23">
        <f t="shared" si="33"/>
        <v>0</v>
      </c>
      <c r="EA88" s="23">
        <f t="shared" si="33"/>
        <v>50</v>
      </c>
      <c r="EB88" s="23">
        <f t="shared" ref="EB88:FJ88" si="34">EB81*$AB$58</f>
        <v>617550</v>
      </c>
      <c r="EC88" s="23">
        <f t="shared" si="34"/>
        <v>1235050</v>
      </c>
      <c r="ED88" s="23">
        <f t="shared" si="34"/>
        <v>1852550.0000000058</v>
      </c>
      <c r="EE88" s="23">
        <f t="shared" si="34"/>
        <v>2470049.9999999944</v>
      </c>
      <c r="EF88" s="23">
        <f t="shared" si="34"/>
        <v>3087550</v>
      </c>
      <c r="EG88" s="23">
        <f t="shared" si="34"/>
        <v>3705050</v>
      </c>
      <c r="EH88" s="23">
        <f t="shared" si="34"/>
        <v>4322550</v>
      </c>
      <c r="EI88" s="23">
        <f t="shared" si="34"/>
        <v>4940050</v>
      </c>
      <c r="EJ88" s="23">
        <f t="shared" si="34"/>
        <v>5557550</v>
      </c>
      <c r="EK88" s="23">
        <f t="shared" si="34"/>
        <v>6175050</v>
      </c>
      <c r="EL88" s="23">
        <f t="shared" si="34"/>
        <v>6792550</v>
      </c>
      <c r="EM88" s="23">
        <f t="shared" si="34"/>
        <v>7410050</v>
      </c>
      <c r="EN88" s="23">
        <f t="shared" si="34"/>
        <v>8027550</v>
      </c>
      <c r="EO88" s="23">
        <f t="shared" si="34"/>
        <v>8645050</v>
      </c>
      <c r="EP88" s="23">
        <f t="shared" si="34"/>
        <v>9262500</v>
      </c>
      <c r="EQ88" s="23">
        <f t="shared" si="34"/>
        <v>9262500</v>
      </c>
      <c r="ER88" s="23">
        <f t="shared" si="34"/>
        <v>9262500</v>
      </c>
      <c r="ES88" s="23">
        <f t="shared" si="34"/>
        <v>9262500</v>
      </c>
      <c r="ET88" s="23">
        <f t="shared" si="34"/>
        <v>9262500</v>
      </c>
      <c r="EU88" s="23">
        <f t="shared" si="34"/>
        <v>9262500</v>
      </c>
      <c r="EV88" s="23">
        <f t="shared" si="34"/>
        <v>9262500</v>
      </c>
      <c r="EW88" s="23">
        <f t="shared" si="34"/>
        <v>9262500</v>
      </c>
      <c r="EX88" s="23">
        <f t="shared" si="34"/>
        <v>9262500</v>
      </c>
      <c r="EY88" s="23">
        <f t="shared" si="34"/>
        <v>9262500</v>
      </c>
      <c r="EZ88" s="23">
        <f t="shared" si="34"/>
        <v>9262500</v>
      </c>
      <c r="FA88" s="23">
        <f t="shared" si="34"/>
        <v>9262500</v>
      </c>
      <c r="FB88" s="23">
        <f t="shared" si="34"/>
        <v>9262500</v>
      </c>
      <c r="FC88" s="23">
        <f t="shared" si="34"/>
        <v>9262500</v>
      </c>
      <c r="FD88" s="23">
        <f t="shared" si="34"/>
        <v>9262500</v>
      </c>
      <c r="FE88" s="23">
        <f t="shared" si="34"/>
        <v>9262500</v>
      </c>
      <c r="FF88" s="23">
        <f t="shared" si="34"/>
        <v>9262500</v>
      </c>
      <c r="FG88" s="23">
        <f t="shared" si="34"/>
        <v>9262500</v>
      </c>
      <c r="FH88" s="23">
        <f t="shared" si="34"/>
        <v>9262500</v>
      </c>
      <c r="FI88" s="23">
        <f t="shared" si="34"/>
        <v>9262500</v>
      </c>
      <c r="FJ88" s="23">
        <f t="shared" si="34"/>
        <v>9262500</v>
      </c>
    </row>
    <row r="89" spans="65:166" x14ac:dyDescent="0.4">
      <c r="BM89" t="s">
        <v>77</v>
      </c>
      <c r="BN89" s="23">
        <f>BN82*$AT$58</f>
        <v>0</v>
      </c>
      <c r="BO89" s="23">
        <f>BO82*$AJ$58</f>
        <v>0</v>
      </c>
      <c r="BP89" s="23">
        <f t="shared" ref="BP89:EA89" si="35">BP82*$AJ$58</f>
        <v>0</v>
      </c>
      <c r="BQ89" s="23">
        <f t="shared" si="35"/>
        <v>0</v>
      </c>
      <c r="BR89" s="23">
        <f t="shared" si="35"/>
        <v>0</v>
      </c>
      <c r="BS89" s="23">
        <f t="shared" si="35"/>
        <v>0</v>
      </c>
      <c r="BT89" s="23">
        <f t="shared" si="35"/>
        <v>0</v>
      </c>
      <c r="BU89" s="23">
        <f t="shared" si="35"/>
        <v>0</v>
      </c>
      <c r="BV89" s="23">
        <f t="shared" si="35"/>
        <v>0</v>
      </c>
      <c r="BW89" s="23">
        <f t="shared" si="35"/>
        <v>0</v>
      </c>
      <c r="BX89" s="23">
        <f t="shared" si="35"/>
        <v>0</v>
      </c>
      <c r="BY89" s="23">
        <f t="shared" si="35"/>
        <v>0</v>
      </c>
      <c r="BZ89" s="23">
        <f t="shared" si="35"/>
        <v>0</v>
      </c>
      <c r="CA89" s="23">
        <f t="shared" si="35"/>
        <v>0</v>
      </c>
      <c r="CB89" s="23">
        <f t="shared" si="35"/>
        <v>0</v>
      </c>
      <c r="CC89" s="23">
        <f t="shared" si="35"/>
        <v>0</v>
      </c>
      <c r="CD89" s="23">
        <f t="shared" si="35"/>
        <v>0</v>
      </c>
      <c r="CE89" s="23">
        <f t="shared" si="35"/>
        <v>0</v>
      </c>
      <c r="CF89" s="23">
        <f t="shared" si="35"/>
        <v>0</v>
      </c>
      <c r="CG89" s="23">
        <f t="shared" si="35"/>
        <v>0</v>
      </c>
      <c r="CH89" s="23">
        <f t="shared" si="35"/>
        <v>0</v>
      </c>
      <c r="CI89" s="23">
        <f t="shared" si="35"/>
        <v>0</v>
      </c>
      <c r="CJ89" s="23">
        <f t="shared" si="35"/>
        <v>0</v>
      </c>
      <c r="CK89" s="23">
        <f t="shared" si="35"/>
        <v>0</v>
      </c>
      <c r="CL89" s="23">
        <f t="shared" si="35"/>
        <v>0</v>
      </c>
      <c r="CM89" s="23">
        <f t="shared" si="35"/>
        <v>0</v>
      </c>
      <c r="CN89" s="23">
        <f t="shared" si="35"/>
        <v>0</v>
      </c>
      <c r="CO89" s="23">
        <f t="shared" si="35"/>
        <v>0</v>
      </c>
      <c r="CP89" s="23">
        <f t="shared" si="35"/>
        <v>0</v>
      </c>
      <c r="CQ89" s="23">
        <f t="shared" si="35"/>
        <v>0</v>
      </c>
      <c r="CR89" s="23">
        <f t="shared" si="35"/>
        <v>0</v>
      </c>
      <c r="CS89" s="23">
        <f t="shared" si="35"/>
        <v>0</v>
      </c>
      <c r="CT89" s="23">
        <f t="shared" si="35"/>
        <v>0</v>
      </c>
      <c r="CU89" s="23">
        <f t="shared" si="35"/>
        <v>0</v>
      </c>
      <c r="CV89" s="23">
        <f t="shared" si="35"/>
        <v>0</v>
      </c>
      <c r="CW89" s="23">
        <f t="shared" si="35"/>
        <v>0</v>
      </c>
      <c r="CX89" s="23">
        <f t="shared" si="35"/>
        <v>0</v>
      </c>
      <c r="CY89" s="23">
        <f t="shared" si="35"/>
        <v>0</v>
      </c>
      <c r="CZ89" s="23">
        <f t="shared" si="35"/>
        <v>0</v>
      </c>
      <c r="DA89" s="23">
        <f t="shared" si="35"/>
        <v>0</v>
      </c>
      <c r="DB89" s="23">
        <f t="shared" si="35"/>
        <v>0</v>
      </c>
      <c r="DC89" s="23">
        <f t="shared" si="35"/>
        <v>0</v>
      </c>
      <c r="DD89" s="23">
        <f t="shared" si="35"/>
        <v>0</v>
      </c>
      <c r="DE89" s="23">
        <f t="shared" si="35"/>
        <v>0</v>
      </c>
      <c r="DF89" s="23">
        <f t="shared" si="35"/>
        <v>0</v>
      </c>
      <c r="DG89" s="23">
        <f t="shared" si="35"/>
        <v>0</v>
      </c>
      <c r="DH89" s="23">
        <f t="shared" si="35"/>
        <v>0</v>
      </c>
      <c r="DI89" s="23">
        <f t="shared" si="35"/>
        <v>0</v>
      </c>
      <c r="DJ89" s="23">
        <f t="shared" si="35"/>
        <v>0</v>
      </c>
      <c r="DK89" s="23">
        <f t="shared" si="35"/>
        <v>0</v>
      </c>
      <c r="DL89" s="23">
        <f t="shared" si="35"/>
        <v>0</v>
      </c>
      <c r="DM89" s="23">
        <f t="shared" si="35"/>
        <v>0</v>
      </c>
      <c r="DN89" s="23">
        <f t="shared" si="35"/>
        <v>0</v>
      </c>
      <c r="DO89" s="23">
        <f t="shared" si="35"/>
        <v>0</v>
      </c>
      <c r="DP89" s="23">
        <f t="shared" si="35"/>
        <v>0</v>
      </c>
      <c r="DQ89" s="23">
        <f t="shared" si="35"/>
        <v>0</v>
      </c>
      <c r="DR89" s="23">
        <f t="shared" si="35"/>
        <v>0</v>
      </c>
      <c r="DS89" s="23">
        <f t="shared" si="35"/>
        <v>0</v>
      </c>
      <c r="DT89" s="23">
        <f t="shared" si="35"/>
        <v>0</v>
      </c>
      <c r="DU89" s="23">
        <f t="shared" si="35"/>
        <v>0</v>
      </c>
      <c r="DV89" s="23">
        <f t="shared" si="35"/>
        <v>0</v>
      </c>
      <c r="DW89" s="23">
        <f t="shared" si="35"/>
        <v>0</v>
      </c>
      <c r="DX89" s="23">
        <f t="shared" si="35"/>
        <v>0</v>
      </c>
      <c r="DY89" s="23">
        <f t="shared" si="35"/>
        <v>0</v>
      </c>
      <c r="DZ89" s="23">
        <f t="shared" si="35"/>
        <v>0</v>
      </c>
      <c r="EA89" s="23">
        <f t="shared" si="35"/>
        <v>0</v>
      </c>
      <c r="EB89" s="23">
        <f t="shared" ref="EB89:FJ89" si="36">EB82*$AJ$58</f>
        <v>0</v>
      </c>
      <c r="EC89" s="23">
        <f t="shared" si="36"/>
        <v>0</v>
      </c>
      <c r="ED89" s="23">
        <f t="shared" si="36"/>
        <v>0</v>
      </c>
      <c r="EE89" s="23">
        <f t="shared" si="36"/>
        <v>0</v>
      </c>
      <c r="EF89" s="23">
        <f t="shared" si="36"/>
        <v>0</v>
      </c>
      <c r="EG89" s="23">
        <f t="shared" si="36"/>
        <v>0</v>
      </c>
      <c r="EH89" s="23">
        <f t="shared" si="36"/>
        <v>0</v>
      </c>
      <c r="EI89" s="23">
        <f t="shared" si="36"/>
        <v>0</v>
      </c>
      <c r="EJ89" s="23">
        <f t="shared" si="36"/>
        <v>0</v>
      </c>
      <c r="EK89" s="23">
        <f t="shared" si="36"/>
        <v>0</v>
      </c>
      <c r="EL89" s="23">
        <f t="shared" si="36"/>
        <v>0</v>
      </c>
      <c r="EM89" s="23">
        <f t="shared" si="36"/>
        <v>0</v>
      </c>
      <c r="EN89" s="23">
        <f t="shared" si="36"/>
        <v>0</v>
      </c>
      <c r="EO89" s="23">
        <f t="shared" si="36"/>
        <v>0</v>
      </c>
      <c r="EP89" s="23">
        <f t="shared" si="36"/>
        <v>30</v>
      </c>
      <c r="EQ89" s="23">
        <f t="shared" si="36"/>
        <v>370530.00000000349</v>
      </c>
      <c r="ER89" s="23">
        <f t="shared" si="36"/>
        <v>741029.99999999651</v>
      </c>
      <c r="ES89" s="23">
        <f t="shared" si="36"/>
        <v>1111530</v>
      </c>
      <c r="ET89" s="23">
        <f t="shared" si="36"/>
        <v>1482030</v>
      </c>
      <c r="EU89" s="23">
        <f t="shared" si="36"/>
        <v>1852530</v>
      </c>
      <c r="EV89" s="23">
        <f t="shared" si="36"/>
        <v>2223030</v>
      </c>
      <c r="EW89" s="23">
        <f t="shared" si="36"/>
        <v>2593530</v>
      </c>
      <c r="EX89" s="23">
        <f t="shared" si="36"/>
        <v>2964030</v>
      </c>
      <c r="EY89" s="23">
        <f t="shared" si="36"/>
        <v>3334530</v>
      </c>
      <c r="EZ89" s="23">
        <f t="shared" si="36"/>
        <v>3705030</v>
      </c>
      <c r="FA89" s="23">
        <f t="shared" si="36"/>
        <v>4075530</v>
      </c>
      <c r="FB89" s="23">
        <f t="shared" si="36"/>
        <v>4446030</v>
      </c>
      <c r="FC89" s="23">
        <f t="shared" si="36"/>
        <v>4816530</v>
      </c>
      <c r="FD89" s="23">
        <f t="shared" si="36"/>
        <v>5187030</v>
      </c>
      <c r="FE89" s="23">
        <f t="shared" si="36"/>
        <v>5557530</v>
      </c>
      <c r="FF89" s="23">
        <f t="shared" si="36"/>
        <v>5928030</v>
      </c>
      <c r="FG89" s="23">
        <f t="shared" si="36"/>
        <v>6298530</v>
      </c>
      <c r="FH89" s="23">
        <f t="shared" si="36"/>
        <v>6669030</v>
      </c>
      <c r="FI89" s="23">
        <f t="shared" si="36"/>
        <v>7039530</v>
      </c>
      <c r="FJ89" s="23">
        <f t="shared" si="36"/>
        <v>7410030</v>
      </c>
    </row>
    <row r="90" spans="65:166" x14ac:dyDescent="0.4">
      <c r="BM90" t="s">
        <v>78</v>
      </c>
      <c r="BN90" s="23">
        <f t="shared" ref="BN90:DZ90" si="37">SUM(BN85:BN89)</f>
        <v>0</v>
      </c>
      <c r="BO90" s="23">
        <f t="shared" si="37"/>
        <v>2470000</v>
      </c>
      <c r="BP90" s="23">
        <f t="shared" si="37"/>
        <v>4940000</v>
      </c>
      <c r="BQ90" s="23">
        <f t="shared" si="37"/>
        <v>7410000</v>
      </c>
      <c r="BR90" s="23">
        <f t="shared" si="37"/>
        <v>9880000</v>
      </c>
      <c r="BS90" s="23">
        <f t="shared" si="37"/>
        <v>12350000</v>
      </c>
      <c r="BT90" s="23">
        <f t="shared" si="37"/>
        <v>14820000</v>
      </c>
      <c r="BU90" s="23">
        <f t="shared" si="37"/>
        <v>17290000.000000004</v>
      </c>
      <c r="BV90" s="23">
        <f t="shared" si="37"/>
        <v>19760000</v>
      </c>
      <c r="BW90" s="23">
        <f t="shared" si="37"/>
        <v>22230000</v>
      </c>
      <c r="BX90" s="23">
        <f t="shared" si="37"/>
        <v>24700000</v>
      </c>
      <c r="BY90" s="23">
        <f t="shared" si="37"/>
        <v>27170000</v>
      </c>
      <c r="BZ90" s="23">
        <f t="shared" si="37"/>
        <v>29640000</v>
      </c>
      <c r="CA90" s="23">
        <f t="shared" si="37"/>
        <v>32110000</v>
      </c>
      <c r="CB90" s="23">
        <f t="shared" si="37"/>
        <v>34580000.000000007</v>
      </c>
      <c r="CC90" s="23">
        <f t="shared" si="37"/>
        <v>37050000</v>
      </c>
      <c r="CD90" s="23">
        <f t="shared" si="37"/>
        <v>39520000</v>
      </c>
      <c r="CE90" s="23">
        <f t="shared" si="37"/>
        <v>41990000.000000007</v>
      </c>
      <c r="CF90" s="23">
        <f t="shared" si="37"/>
        <v>44460000</v>
      </c>
      <c r="CG90" s="23">
        <f t="shared" si="37"/>
        <v>46930000</v>
      </c>
      <c r="CH90" s="23">
        <f t="shared" si="37"/>
        <v>49400000</v>
      </c>
      <c r="CI90" s="23">
        <f t="shared" si="37"/>
        <v>51870000</v>
      </c>
      <c r="CJ90" s="23">
        <f t="shared" si="37"/>
        <v>54340000</v>
      </c>
      <c r="CK90" s="23">
        <f t="shared" si="37"/>
        <v>56810000</v>
      </c>
      <c r="CL90" s="23">
        <f t="shared" si="37"/>
        <v>59280000</v>
      </c>
      <c r="CM90" s="23">
        <f t="shared" si="37"/>
        <v>61750000</v>
      </c>
      <c r="CN90" s="23">
        <f t="shared" si="37"/>
        <v>64220000</v>
      </c>
      <c r="CO90" s="23">
        <f t="shared" si="37"/>
        <v>66690000</v>
      </c>
      <c r="CP90" s="23">
        <f t="shared" si="37"/>
        <v>69160000.000000015</v>
      </c>
      <c r="CQ90" s="23">
        <f t="shared" si="37"/>
        <v>71630000</v>
      </c>
      <c r="CR90" s="23">
        <f t="shared" si="37"/>
        <v>74099950</v>
      </c>
      <c r="CS90" s="23">
        <f t="shared" si="37"/>
        <v>75952450</v>
      </c>
      <c r="CT90" s="23">
        <f t="shared" si="37"/>
        <v>77804950</v>
      </c>
      <c r="CU90" s="23">
        <f t="shared" si="37"/>
        <v>79657450</v>
      </c>
      <c r="CV90" s="23">
        <f t="shared" si="37"/>
        <v>81509950.000000015</v>
      </c>
      <c r="CW90" s="23">
        <f t="shared" si="37"/>
        <v>83362450</v>
      </c>
      <c r="CX90" s="23">
        <f t="shared" si="37"/>
        <v>85214950</v>
      </c>
      <c r="CY90" s="23">
        <f t="shared" si="37"/>
        <v>87067450</v>
      </c>
      <c r="CZ90" s="23">
        <f t="shared" si="37"/>
        <v>88919950</v>
      </c>
      <c r="DA90" s="23">
        <f t="shared" si="37"/>
        <v>90772450</v>
      </c>
      <c r="DB90" s="23">
        <f t="shared" si="37"/>
        <v>92624950</v>
      </c>
      <c r="DC90" s="23">
        <f t="shared" si="37"/>
        <v>94477450</v>
      </c>
      <c r="DD90" s="23">
        <f t="shared" si="37"/>
        <v>96329950</v>
      </c>
      <c r="DE90" s="23">
        <f t="shared" si="37"/>
        <v>98182450</v>
      </c>
      <c r="DF90" s="23">
        <f t="shared" si="37"/>
        <v>100034950</v>
      </c>
      <c r="DG90" s="23">
        <f t="shared" si="37"/>
        <v>101887450</v>
      </c>
      <c r="DH90" s="23">
        <f t="shared" si="37"/>
        <v>103739950</v>
      </c>
      <c r="DI90" s="23">
        <f t="shared" si="37"/>
        <v>105592450</v>
      </c>
      <c r="DJ90" s="23">
        <f t="shared" si="37"/>
        <v>107444950</v>
      </c>
      <c r="DK90" s="23">
        <f t="shared" si="37"/>
        <v>109297450</v>
      </c>
      <c r="DL90" s="23">
        <f t="shared" si="37"/>
        <v>111149900</v>
      </c>
      <c r="DM90" s="23">
        <f t="shared" si="37"/>
        <v>112384900</v>
      </c>
      <c r="DN90" s="23">
        <f t="shared" si="37"/>
        <v>113619900</v>
      </c>
      <c r="DO90" s="23">
        <f t="shared" si="37"/>
        <v>114854900</v>
      </c>
      <c r="DP90" s="23">
        <f t="shared" si="37"/>
        <v>116089900</v>
      </c>
      <c r="DQ90" s="23">
        <f t="shared" si="37"/>
        <v>117324900</v>
      </c>
      <c r="DR90" s="23">
        <f t="shared" si="37"/>
        <v>118559900.00000001</v>
      </c>
      <c r="DS90" s="23">
        <f t="shared" si="37"/>
        <v>119794899.99999999</v>
      </c>
      <c r="DT90" s="23">
        <f t="shared" si="37"/>
        <v>121029900</v>
      </c>
      <c r="DU90" s="23">
        <f t="shared" si="37"/>
        <v>122264900</v>
      </c>
      <c r="DV90" s="23">
        <f t="shared" si="37"/>
        <v>123499900</v>
      </c>
      <c r="DW90" s="23">
        <f t="shared" si="37"/>
        <v>124734900</v>
      </c>
      <c r="DX90" s="23">
        <f t="shared" si="37"/>
        <v>125969900</v>
      </c>
      <c r="DY90" s="23">
        <f t="shared" si="37"/>
        <v>127204900</v>
      </c>
      <c r="DZ90" s="23">
        <f t="shared" si="37"/>
        <v>128439900</v>
      </c>
      <c r="EA90" s="23">
        <f t="shared" ref="EA90:FI90" si="38">SUM(EA85:EA89)</f>
        <v>129674850</v>
      </c>
      <c r="EB90" s="23">
        <f t="shared" si="38"/>
        <v>130292350</v>
      </c>
      <c r="EC90" s="23">
        <f t="shared" si="38"/>
        <v>130909850</v>
      </c>
      <c r="ED90" s="23">
        <f t="shared" si="38"/>
        <v>131527350</v>
      </c>
      <c r="EE90" s="23">
        <f t="shared" si="38"/>
        <v>132144850</v>
      </c>
      <c r="EF90" s="23">
        <f t="shared" si="38"/>
        <v>132762350</v>
      </c>
      <c r="EG90" s="23">
        <f t="shared" si="38"/>
        <v>133379850</v>
      </c>
      <c r="EH90" s="23">
        <f t="shared" si="38"/>
        <v>133997350</v>
      </c>
      <c r="EI90" s="23">
        <f t="shared" si="38"/>
        <v>134614850</v>
      </c>
      <c r="EJ90" s="23">
        <f t="shared" si="38"/>
        <v>135232350</v>
      </c>
      <c r="EK90" s="23">
        <f t="shared" si="38"/>
        <v>135849850</v>
      </c>
      <c r="EL90" s="23">
        <f t="shared" si="38"/>
        <v>136467350</v>
      </c>
      <c r="EM90" s="23">
        <f t="shared" si="38"/>
        <v>137084850</v>
      </c>
      <c r="EN90" s="23">
        <f t="shared" si="38"/>
        <v>137702350</v>
      </c>
      <c r="EO90" s="23">
        <f t="shared" si="38"/>
        <v>138319850</v>
      </c>
      <c r="EP90" s="23">
        <f t="shared" si="38"/>
        <v>138937330</v>
      </c>
      <c r="EQ90" s="23">
        <f t="shared" si="38"/>
        <v>139307830</v>
      </c>
      <c r="ER90" s="23">
        <f t="shared" si="38"/>
        <v>139678330</v>
      </c>
      <c r="ES90" s="23">
        <f t="shared" si="38"/>
        <v>140048830</v>
      </c>
      <c r="ET90" s="23">
        <f t="shared" si="38"/>
        <v>140419330</v>
      </c>
      <c r="EU90" s="23">
        <f t="shared" si="38"/>
        <v>140789830</v>
      </c>
      <c r="EV90" s="23">
        <f t="shared" si="38"/>
        <v>141160330</v>
      </c>
      <c r="EW90" s="23">
        <f t="shared" si="38"/>
        <v>141530830</v>
      </c>
      <c r="EX90" s="23">
        <f t="shared" si="38"/>
        <v>141901330</v>
      </c>
      <c r="EY90" s="23">
        <f t="shared" si="38"/>
        <v>142271830</v>
      </c>
      <c r="EZ90" s="23">
        <f t="shared" si="38"/>
        <v>142642330</v>
      </c>
      <c r="FA90" s="23">
        <f t="shared" si="38"/>
        <v>143012830</v>
      </c>
      <c r="FB90" s="23">
        <f t="shared" si="38"/>
        <v>143383330</v>
      </c>
      <c r="FC90" s="23">
        <f t="shared" si="38"/>
        <v>143753830</v>
      </c>
      <c r="FD90" s="23">
        <f t="shared" si="38"/>
        <v>144124330</v>
      </c>
      <c r="FE90" s="23">
        <f t="shared" si="38"/>
        <v>144494830</v>
      </c>
      <c r="FF90" s="23">
        <f t="shared" si="38"/>
        <v>144865330</v>
      </c>
      <c r="FG90" s="23">
        <f t="shared" si="38"/>
        <v>145235830</v>
      </c>
      <c r="FH90" s="23">
        <f t="shared" si="38"/>
        <v>145606330</v>
      </c>
      <c r="FI90" s="23">
        <f t="shared" si="38"/>
        <v>145976830</v>
      </c>
      <c r="FJ90" s="23">
        <f>SUM(FJ85:FJ89)</f>
        <v>146347330</v>
      </c>
    </row>
    <row r="91" spans="65:166" x14ac:dyDescent="0.4">
      <c r="BO91" s="23"/>
      <c r="BP91" s="23"/>
      <c r="BQ91" s="23"/>
      <c r="BR91" s="23"/>
      <c r="BS91" s="23"/>
      <c r="BT91" s="23"/>
      <c r="BU91" s="23"/>
      <c r="BV91" s="23"/>
      <c r="BW91" s="23"/>
      <c r="BX91" s="23"/>
      <c r="BY91" s="23"/>
      <c r="BZ91" s="23"/>
      <c r="CA91" s="23"/>
      <c r="CB91" s="23"/>
      <c r="CC91" s="23"/>
      <c r="CD91" s="23"/>
      <c r="CE91" s="23"/>
      <c r="CF91" s="23"/>
      <c r="CG91" s="23"/>
      <c r="CH91" s="23"/>
      <c r="CI91" s="23"/>
      <c r="CJ91" s="23"/>
      <c r="CK91" s="23"/>
      <c r="CL91" s="23"/>
      <c r="CM91" s="23"/>
      <c r="CN91" s="23"/>
      <c r="CO91" s="23"/>
      <c r="CP91" s="23"/>
      <c r="CQ91" s="23"/>
      <c r="CR91" s="23"/>
      <c r="CS91" s="23"/>
      <c r="CT91" s="23"/>
      <c r="CU91" s="23"/>
      <c r="CV91" s="23"/>
      <c r="CW91" s="23"/>
      <c r="CX91" s="23"/>
      <c r="CY91" s="23"/>
      <c r="CZ91" s="23"/>
      <c r="DA91" s="23"/>
      <c r="DB91" s="23"/>
      <c r="DC91" s="23"/>
      <c r="DD91" s="23"/>
      <c r="DE91" s="23"/>
      <c r="DF91" s="23"/>
      <c r="DG91" s="23"/>
      <c r="DH91" s="23"/>
      <c r="DI91" s="23"/>
      <c r="DJ91" s="23"/>
      <c r="DK91" s="23"/>
      <c r="DL91" s="23"/>
      <c r="DM91" s="23"/>
      <c r="DN91" s="23"/>
      <c r="DO91" s="23"/>
      <c r="DP91" s="23"/>
      <c r="DQ91" s="23"/>
      <c r="DR91" s="23"/>
      <c r="DS91" s="23"/>
      <c r="DT91" s="23"/>
      <c r="DU91" s="23"/>
      <c r="DV91" s="23"/>
      <c r="DW91" s="23"/>
      <c r="DX91" s="23"/>
      <c r="DY91" s="23"/>
      <c r="DZ91" s="23"/>
      <c r="EA91" s="23"/>
      <c r="EB91" s="23"/>
      <c r="EC91" s="23"/>
      <c r="ED91" s="23"/>
      <c r="EE91" s="23"/>
      <c r="EF91" s="23"/>
      <c r="EG91" s="23"/>
      <c r="EH91" s="23"/>
      <c r="EI91" s="23"/>
      <c r="EJ91" s="23"/>
      <c r="EK91" s="23"/>
      <c r="EL91" s="23"/>
      <c r="EM91" s="23"/>
      <c r="EN91" s="23"/>
      <c r="EO91" s="23"/>
      <c r="EP91" s="23"/>
      <c r="EQ91" s="23"/>
      <c r="ER91" s="23"/>
      <c r="ES91" s="23"/>
      <c r="ET91" s="23"/>
      <c r="EU91" s="23"/>
      <c r="EV91" s="23"/>
      <c r="EW91" s="23"/>
      <c r="EX91" s="23"/>
      <c r="EY91" s="23"/>
      <c r="EZ91" s="23"/>
      <c r="FA91" s="23"/>
      <c r="FB91" s="23"/>
      <c r="FC91" s="23"/>
      <c r="FD91" s="23"/>
      <c r="FE91" s="23"/>
      <c r="FF91" s="23"/>
      <c r="FG91" s="23"/>
      <c r="FH91" s="23"/>
      <c r="FI91" s="23"/>
      <c r="FJ91" s="23"/>
    </row>
    <row r="92" spans="65:166" x14ac:dyDescent="0.4">
      <c r="BM92" s="16" t="s">
        <v>45</v>
      </c>
      <c r="BN92" s="26">
        <f>$AR$58*190</f>
        <v>19000000</v>
      </c>
      <c r="BO92" s="26">
        <f t="shared" ref="BO92:DZ92" si="39">$AR$58*190</f>
        <v>19000000</v>
      </c>
      <c r="BP92" s="26">
        <f t="shared" si="39"/>
        <v>19000000</v>
      </c>
      <c r="BQ92" s="26">
        <f t="shared" si="39"/>
        <v>19000000</v>
      </c>
      <c r="BR92" s="26">
        <f t="shared" si="39"/>
        <v>19000000</v>
      </c>
      <c r="BS92" s="26">
        <f t="shared" si="39"/>
        <v>19000000</v>
      </c>
      <c r="BT92" s="26">
        <f t="shared" si="39"/>
        <v>19000000</v>
      </c>
      <c r="BU92" s="26">
        <f t="shared" si="39"/>
        <v>19000000</v>
      </c>
      <c r="BV92" s="26">
        <f t="shared" si="39"/>
        <v>19000000</v>
      </c>
      <c r="BW92" s="26">
        <f t="shared" si="39"/>
        <v>19000000</v>
      </c>
      <c r="BX92" s="26">
        <f t="shared" si="39"/>
        <v>19000000</v>
      </c>
      <c r="BY92" s="26">
        <f t="shared" si="39"/>
        <v>19000000</v>
      </c>
      <c r="BZ92" s="26">
        <f t="shared" si="39"/>
        <v>19000000</v>
      </c>
      <c r="CA92" s="26">
        <f t="shared" si="39"/>
        <v>19000000</v>
      </c>
      <c r="CB92" s="26">
        <f t="shared" si="39"/>
        <v>19000000</v>
      </c>
      <c r="CC92" s="26">
        <f t="shared" si="39"/>
        <v>19000000</v>
      </c>
      <c r="CD92" s="26">
        <f t="shared" si="39"/>
        <v>19000000</v>
      </c>
      <c r="CE92" s="26">
        <f t="shared" si="39"/>
        <v>19000000</v>
      </c>
      <c r="CF92" s="26">
        <f t="shared" si="39"/>
        <v>19000000</v>
      </c>
      <c r="CG92" s="26">
        <f t="shared" si="39"/>
        <v>19000000</v>
      </c>
      <c r="CH92" s="26">
        <f t="shared" si="39"/>
        <v>19000000</v>
      </c>
      <c r="CI92" s="26">
        <f t="shared" si="39"/>
        <v>19000000</v>
      </c>
      <c r="CJ92" s="26">
        <f t="shared" si="39"/>
        <v>19000000</v>
      </c>
      <c r="CK92" s="26">
        <f t="shared" si="39"/>
        <v>19000000</v>
      </c>
      <c r="CL92" s="26">
        <f t="shared" si="39"/>
        <v>19000000</v>
      </c>
      <c r="CM92" s="26">
        <f t="shared" si="39"/>
        <v>19000000</v>
      </c>
      <c r="CN92" s="26">
        <f t="shared" si="39"/>
        <v>19000000</v>
      </c>
      <c r="CO92" s="26">
        <f t="shared" si="39"/>
        <v>19000000</v>
      </c>
      <c r="CP92" s="26">
        <f t="shared" si="39"/>
        <v>19000000</v>
      </c>
      <c r="CQ92" s="26">
        <f t="shared" si="39"/>
        <v>19000000</v>
      </c>
      <c r="CR92" s="26">
        <f t="shared" si="39"/>
        <v>19000000</v>
      </c>
      <c r="CS92" s="26">
        <f t="shared" si="39"/>
        <v>19000000</v>
      </c>
      <c r="CT92" s="26">
        <f t="shared" si="39"/>
        <v>19000000</v>
      </c>
      <c r="CU92" s="26">
        <f t="shared" si="39"/>
        <v>19000000</v>
      </c>
      <c r="CV92" s="26">
        <f t="shared" si="39"/>
        <v>19000000</v>
      </c>
      <c r="CW92" s="26">
        <f t="shared" si="39"/>
        <v>19000000</v>
      </c>
      <c r="CX92" s="26">
        <f t="shared" si="39"/>
        <v>19000000</v>
      </c>
      <c r="CY92" s="26">
        <f t="shared" si="39"/>
        <v>19000000</v>
      </c>
      <c r="CZ92" s="26">
        <f t="shared" si="39"/>
        <v>19000000</v>
      </c>
      <c r="DA92" s="26">
        <f t="shared" si="39"/>
        <v>19000000</v>
      </c>
      <c r="DB92" s="26">
        <f t="shared" si="39"/>
        <v>19000000</v>
      </c>
      <c r="DC92" s="26">
        <f t="shared" si="39"/>
        <v>19000000</v>
      </c>
      <c r="DD92" s="26">
        <f t="shared" si="39"/>
        <v>19000000</v>
      </c>
      <c r="DE92" s="26">
        <f t="shared" si="39"/>
        <v>19000000</v>
      </c>
      <c r="DF92" s="26">
        <f t="shared" si="39"/>
        <v>19000000</v>
      </c>
      <c r="DG92" s="26">
        <f t="shared" si="39"/>
        <v>19000000</v>
      </c>
      <c r="DH92" s="26">
        <f t="shared" si="39"/>
        <v>19000000</v>
      </c>
      <c r="DI92" s="26">
        <f t="shared" si="39"/>
        <v>19000000</v>
      </c>
      <c r="DJ92" s="26">
        <f t="shared" si="39"/>
        <v>19000000</v>
      </c>
      <c r="DK92" s="26">
        <f t="shared" si="39"/>
        <v>19000000</v>
      </c>
      <c r="DL92" s="26">
        <f t="shared" si="39"/>
        <v>19000000</v>
      </c>
      <c r="DM92" s="26">
        <f t="shared" si="39"/>
        <v>19000000</v>
      </c>
      <c r="DN92" s="26">
        <f t="shared" si="39"/>
        <v>19000000</v>
      </c>
      <c r="DO92" s="26">
        <f t="shared" si="39"/>
        <v>19000000</v>
      </c>
      <c r="DP92" s="26">
        <f t="shared" si="39"/>
        <v>19000000</v>
      </c>
      <c r="DQ92" s="26">
        <f t="shared" si="39"/>
        <v>19000000</v>
      </c>
      <c r="DR92" s="26">
        <f t="shared" si="39"/>
        <v>19000000</v>
      </c>
      <c r="DS92" s="26">
        <f t="shared" si="39"/>
        <v>19000000</v>
      </c>
      <c r="DT92" s="26">
        <f t="shared" si="39"/>
        <v>19000000</v>
      </c>
      <c r="DU92" s="26">
        <f t="shared" si="39"/>
        <v>19000000</v>
      </c>
      <c r="DV92" s="26">
        <f t="shared" si="39"/>
        <v>19000000</v>
      </c>
      <c r="DW92" s="26">
        <f t="shared" si="39"/>
        <v>19000000</v>
      </c>
      <c r="DX92" s="26">
        <f t="shared" si="39"/>
        <v>19000000</v>
      </c>
      <c r="DY92" s="26">
        <f t="shared" si="39"/>
        <v>19000000</v>
      </c>
      <c r="DZ92" s="26">
        <f t="shared" si="39"/>
        <v>19000000</v>
      </c>
      <c r="EA92" s="26">
        <f t="shared" ref="EA92:FJ92" si="40">$AR$58*190</f>
        <v>19000000</v>
      </c>
      <c r="EB92" s="26">
        <f t="shared" si="40"/>
        <v>19000000</v>
      </c>
      <c r="EC92" s="26">
        <f t="shared" si="40"/>
        <v>19000000</v>
      </c>
      <c r="ED92" s="26">
        <f t="shared" si="40"/>
        <v>19000000</v>
      </c>
      <c r="EE92" s="26">
        <f t="shared" si="40"/>
        <v>19000000</v>
      </c>
      <c r="EF92" s="26">
        <f t="shared" si="40"/>
        <v>19000000</v>
      </c>
      <c r="EG92" s="26">
        <f t="shared" si="40"/>
        <v>19000000</v>
      </c>
      <c r="EH92" s="26">
        <f t="shared" si="40"/>
        <v>19000000</v>
      </c>
      <c r="EI92" s="26">
        <f t="shared" si="40"/>
        <v>19000000</v>
      </c>
      <c r="EJ92" s="26">
        <f t="shared" si="40"/>
        <v>19000000</v>
      </c>
      <c r="EK92" s="26">
        <f t="shared" si="40"/>
        <v>19000000</v>
      </c>
      <c r="EL92" s="26">
        <f t="shared" si="40"/>
        <v>19000000</v>
      </c>
      <c r="EM92" s="26">
        <f t="shared" si="40"/>
        <v>19000000</v>
      </c>
      <c r="EN92" s="26">
        <f t="shared" si="40"/>
        <v>19000000</v>
      </c>
      <c r="EO92" s="26">
        <f t="shared" si="40"/>
        <v>19000000</v>
      </c>
      <c r="EP92" s="26">
        <f t="shared" si="40"/>
        <v>19000000</v>
      </c>
      <c r="EQ92" s="26">
        <f t="shared" si="40"/>
        <v>19000000</v>
      </c>
      <c r="ER92" s="26">
        <f t="shared" si="40"/>
        <v>19000000</v>
      </c>
      <c r="ES92" s="26">
        <f t="shared" si="40"/>
        <v>19000000</v>
      </c>
      <c r="ET92" s="26">
        <f t="shared" si="40"/>
        <v>19000000</v>
      </c>
      <c r="EU92" s="26">
        <f t="shared" si="40"/>
        <v>19000000</v>
      </c>
      <c r="EV92" s="26">
        <f t="shared" si="40"/>
        <v>19000000</v>
      </c>
      <c r="EW92" s="26">
        <f t="shared" si="40"/>
        <v>19000000</v>
      </c>
      <c r="EX92" s="26">
        <f t="shared" si="40"/>
        <v>19000000</v>
      </c>
      <c r="EY92" s="26">
        <f t="shared" si="40"/>
        <v>19000000</v>
      </c>
      <c r="EZ92" s="26">
        <f t="shared" si="40"/>
        <v>19000000</v>
      </c>
      <c r="FA92" s="26">
        <f t="shared" si="40"/>
        <v>19000000</v>
      </c>
      <c r="FB92" s="26">
        <f t="shared" si="40"/>
        <v>19000000</v>
      </c>
      <c r="FC92" s="26">
        <f t="shared" si="40"/>
        <v>19000000</v>
      </c>
      <c r="FD92" s="26">
        <f t="shared" si="40"/>
        <v>19000000</v>
      </c>
      <c r="FE92" s="26">
        <f t="shared" si="40"/>
        <v>19000000</v>
      </c>
      <c r="FF92" s="26">
        <f t="shared" si="40"/>
        <v>19000000</v>
      </c>
      <c r="FG92" s="26">
        <f t="shared" si="40"/>
        <v>19000000</v>
      </c>
      <c r="FH92" s="26">
        <f t="shared" si="40"/>
        <v>19000000</v>
      </c>
      <c r="FI92" s="26">
        <f t="shared" si="40"/>
        <v>19000000</v>
      </c>
      <c r="FJ92" s="26">
        <f t="shared" si="40"/>
        <v>19000000</v>
      </c>
    </row>
    <row r="94" spans="65:166" x14ac:dyDescent="0.4">
      <c r="BM94" t="s">
        <v>9</v>
      </c>
      <c r="BN94" s="25">
        <f>BN90+BN92</f>
        <v>19000000</v>
      </c>
      <c r="BO94" s="25">
        <f>BO90+BO92</f>
        <v>21470000</v>
      </c>
      <c r="BP94" s="25">
        <f t="shared" ref="BP94:EA94" si="41">BP90+BP92</f>
        <v>23940000</v>
      </c>
      <c r="BQ94" s="25">
        <f t="shared" si="41"/>
        <v>26410000</v>
      </c>
      <c r="BR94" s="25">
        <f t="shared" si="41"/>
        <v>28880000</v>
      </c>
      <c r="BS94" s="25">
        <f t="shared" si="41"/>
        <v>31350000</v>
      </c>
      <c r="BT94" s="25">
        <f t="shared" si="41"/>
        <v>33820000</v>
      </c>
      <c r="BU94" s="25">
        <f t="shared" si="41"/>
        <v>36290000</v>
      </c>
      <c r="BV94" s="25">
        <f t="shared" si="41"/>
        <v>38760000</v>
      </c>
      <c r="BW94" s="25">
        <f t="shared" si="41"/>
        <v>41230000</v>
      </c>
      <c r="BX94" s="25">
        <f t="shared" si="41"/>
        <v>43700000</v>
      </c>
      <c r="BY94" s="25">
        <f t="shared" si="41"/>
        <v>46170000</v>
      </c>
      <c r="BZ94" s="25">
        <f t="shared" si="41"/>
        <v>48640000</v>
      </c>
      <c r="CA94" s="25">
        <f t="shared" si="41"/>
        <v>51110000</v>
      </c>
      <c r="CB94" s="25">
        <f t="shared" si="41"/>
        <v>53580000.000000007</v>
      </c>
      <c r="CC94" s="25">
        <f t="shared" si="41"/>
        <v>56050000</v>
      </c>
      <c r="CD94" s="25">
        <f t="shared" si="41"/>
        <v>58520000</v>
      </c>
      <c r="CE94" s="25">
        <f t="shared" si="41"/>
        <v>60990000.000000007</v>
      </c>
      <c r="CF94" s="25">
        <f t="shared" si="41"/>
        <v>63460000</v>
      </c>
      <c r="CG94" s="25">
        <f t="shared" si="41"/>
        <v>65930000</v>
      </c>
      <c r="CH94" s="25">
        <f t="shared" si="41"/>
        <v>68400000</v>
      </c>
      <c r="CI94" s="25">
        <f t="shared" si="41"/>
        <v>70870000</v>
      </c>
      <c r="CJ94" s="25">
        <f t="shared" si="41"/>
        <v>73340000</v>
      </c>
      <c r="CK94" s="25">
        <f t="shared" si="41"/>
        <v>75810000</v>
      </c>
      <c r="CL94" s="25">
        <f t="shared" si="41"/>
        <v>78280000</v>
      </c>
      <c r="CM94" s="25">
        <f t="shared" si="41"/>
        <v>80750000</v>
      </c>
      <c r="CN94" s="25">
        <f t="shared" si="41"/>
        <v>83220000</v>
      </c>
      <c r="CO94" s="25">
        <f t="shared" si="41"/>
        <v>85690000</v>
      </c>
      <c r="CP94" s="25">
        <f t="shared" si="41"/>
        <v>88160000.000000015</v>
      </c>
      <c r="CQ94" s="25">
        <f t="shared" si="41"/>
        <v>90630000</v>
      </c>
      <c r="CR94" s="25">
        <f t="shared" si="41"/>
        <v>93099950</v>
      </c>
      <c r="CS94" s="25">
        <f t="shared" si="41"/>
        <v>94952450</v>
      </c>
      <c r="CT94" s="25">
        <f t="shared" si="41"/>
        <v>96804950</v>
      </c>
      <c r="CU94" s="25">
        <f t="shared" si="41"/>
        <v>98657450</v>
      </c>
      <c r="CV94" s="25">
        <f t="shared" si="41"/>
        <v>100509950.00000001</v>
      </c>
      <c r="CW94" s="25">
        <f t="shared" si="41"/>
        <v>102362450</v>
      </c>
      <c r="CX94" s="25">
        <f t="shared" si="41"/>
        <v>104214950</v>
      </c>
      <c r="CY94" s="25">
        <f t="shared" si="41"/>
        <v>106067450</v>
      </c>
      <c r="CZ94" s="25">
        <f t="shared" si="41"/>
        <v>107919950</v>
      </c>
      <c r="DA94" s="25">
        <f t="shared" si="41"/>
        <v>109772450</v>
      </c>
      <c r="DB94" s="25">
        <f t="shared" si="41"/>
        <v>111624950</v>
      </c>
      <c r="DC94" s="25">
        <f t="shared" si="41"/>
        <v>113477450</v>
      </c>
      <c r="DD94" s="25">
        <f t="shared" si="41"/>
        <v>115329950</v>
      </c>
      <c r="DE94" s="25">
        <f t="shared" si="41"/>
        <v>117182450</v>
      </c>
      <c r="DF94" s="25">
        <f t="shared" si="41"/>
        <v>119034950</v>
      </c>
      <c r="DG94" s="25">
        <f t="shared" si="41"/>
        <v>120887450</v>
      </c>
      <c r="DH94" s="25">
        <f t="shared" si="41"/>
        <v>122739950</v>
      </c>
      <c r="DI94" s="25">
        <f t="shared" si="41"/>
        <v>124592450</v>
      </c>
      <c r="DJ94" s="25">
        <f t="shared" si="41"/>
        <v>126444950</v>
      </c>
      <c r="DK94" s="25">
        <f t="shared" si="41"/>
        <v>128297450</v>
      </c>
      <c r="DL94" s="25">
        <f t="shared" si="41"/>
        <v>130149900</v>
      </c>
      <c r="DM94" s="25">
        <f t="shared" si="41"/>
        <v>131384900</v>
      </c>
      <c r="DN94" s="25">
        <f t="shared" si="41"/>
        <v>132619900</v>
      </c>
      <c r="DO94" s="25">
        <f t="shared" si="41"/>
        <v>133854900</v>
      </c>
      <c r="DP94" s="25">
        <f t="shared" si="41"/>
        <v>135089900</v>
      </c>
      <c r="DQ94" s="25">
        <f t="shared" si="41"/>
        <v>136324900</v>
      </c>
      <c r="DR94" s="25">
        <f t="shared" si="41"/>
        <v>137559900</v>
      </c>
      <c r="DS94" s="25">
        <f t="shared" si="41"/>
        <v>138794900</v>
      </c>
      <c r="DT94" s="25">
        <f t="shared" si="41"/>
        <v>140029900</v>
      </c>
      <c r="DU94" s="25">
        <f t="shared" si="41"/>
        <v>141264900</v>
      </c>
      <c r="DV94" s="25">
        <f t="shared" si="41"/>
        <v>142499900</v>
      </c>
      <c r="DW94" s="25">
        <f t="shared" si="41"/>
        <v>143734900</v>
      </c>
      <c r="DX94" s="25">
        <f t="shared" si="41"/>
        <v>144969900</v>
      </c>
      <c r="DY94" s="25">
        <f t="shared" si="41"/>
        <v>146204900</v>
      </c>
      <c r="DZ94" s="25">
        <f t="shared" si="41"/>
        <v>147439900</v>
      </c>
      <c r="EA94" s="25">
        <f t="shared" si="41"/>
        <v>148674850</v>
      </c>
      <c r="EB94" s="25">
        <f t="shared" ref="EB94:FJ94" si="42">EB90+EB92</f>
        <v>149292350</v>
      </c>
      <c r="EC94" s="25">
        <f t="shared" si="42"/>
        <v>149909850</v>
      </c>
      <c r="ED94" s="25">
        <f t="shared" si="42"/>
        <v>150527350</v>
      </c>
      <c r="EE94" s="25">
        <f t="shared" si="42"/>
        <v>151144850</v>
      </c>
      <c r="EF94" s="25">
        <f t="shared" si="42"/>
        <v>151762350</v>
      </c>
      <c r="EG94" s="25">
        <f t="shared" si="42"/>
        <v>152379850</v>
      </c>
      <c r="EH94" s="25">
        <f t="shared" si="42"/>
        <v>152997350</v>
      </c>
      <c r="EI94" s="25">
        <f t="shared" si="42"/>
        <v>153614850</v>
      </c>
      <c r="EJ94" s="25">
        <f t="shared" si="42"/>
        <v>154232350</v>
      </c>
      <c r="EK94" s="25">
        <f t="shared" si="42"/>
        <v>154849850</v>
      </c>
      <c r="EL94" s="25">
        <f t="shared" si="42"/>
        <v>155467350</v>
      </c>
      <c r="EM94" s="25">
        <f t="shared" si="42"/>
        <v>156084850</v>
      </c>
      <c r="EN94" s="25">
        <f t="shared" si="42"/>
        <v>156702350</v>
      </c>
      <c r="EO94" s="25">
        <f t="shared" si="42"/>
        <v>157319850</v>
      </c>
      <c r="EP94" s="25">
        <f t="shared" si="42"/>
        <v>157937330</v>
      </c>
      <c r="EQ94" s="25">
        <f t="shared" si="42"/>
        <v>158307830</v>
      </c>
      <c r="ER94" s="25">
        <f t="shared" si="42"/>
        <v>158678330</v>
      </c>
      <c r="ES94" s="25">
        <f t="shared" si="42"/>
        <v>159048830</v>
      </c>
      <c r="ET94" s="25">
        <f t="shared" si="42"/>
        <v>159419330</v>
      </c>
      <c r="EU94" s="25">
        <f t="shared" si="42"/>
        <v>159789830</v>
      </c>
      <c r="EV94" s="25">
        <f t="shared" si="42"/>
        <v>160160330</v>
      </c>
      <c r="EW94" s="25">
        <f t="shared" si="42"/>
        <v>160530830</v>
      </c>
      <c r="EX94" s="25">
        <f t="shared" si="42"/>
        <v>160901330</v>
      </c>
      <c r="EY94" s="25">
        <f t="shared" si="42"/>
        <v>161271830</v>
      </c>
      <c r="EZ94" s="25">
        <f t="shared" si="42"/>
        <v>161642330</v>
      </c>
      <c r="FA94" s="25">
        <f t="shared" si="42"/>
        <v>162012830</v>
      </c>
      <c r="FB94" s="25">
        <f t="shared" si="42"/>
        <v>162383330</v>
      </c>
      <c r="FC94" s="25">
        <f t="shared" si="42"/>
        <v>162753830</v>
      </c>
      <c r="FD94" s="25">
        <f t="shared" si="42"/>
        <v>163124330</v>
      </c>
      <c r="FE94" s="25">
        <f t="shared" si="42"/>
        <v>163494830</v>
      </c>
      <c r="FF94" s="25">
        <f t="shared" si="42"/>
        <v>163865330</v>
      </c>
      <c r="FG94" s="25">
        <f t="shared" si="42"/>
        <v>164235830</v>
      </c>
      <c r="FH94" s="25">
        <f t="shared" si="42"/>
        <v>164606330</v>
      </c>
      <c r="FI94" s="25">
        <f t="shared" si="42"/>
        <v>164976830</v>
      </c>
      <c r="FJ94" s="25">
        <f t="shared" si="42"/>
        <v>165347330</v>
      </c>
    </row>
  </sheetData>
  <mergeCells count="240">
    <mergeCell ref="AH59:BA59"/>
    <mergeCell ref="D54:AQ54"/>
    <mergeCell ref="AR54:BA56"/>
    <mergeCell ref="D55:AQ55"/>
    <mergeCell ref="D56:K56"/>
    <mergeCell ref="L56:S56"/>
    <mergeCell ref="T56:AA56"/>
    <mergeCell ref="AB56:AI56"/>
    <mergeCell ref="AJ56:AQ56"/>
    <mergeCell ref="D58:K58"/>
    <mergeCell ref="L58:S58"/>
    <mergeCell ref="T58:AA58"/>
    <mergeCell ref="AB58:AI58"/>
    <mergeCell ref="AJ58:AQ58"/>
    <mergeCell ref="AR58:BA58"/>
    <mergeCell ref="AR15:BA15"/>
    <mergeCell ref="AW26:BA26"/>
    <mergeCell ref="AW25:BA25"/>
    <mergeCell ref="AH24:AL24"/>
    <mergeCell ref="AM24:AQ24"/>
    <mergeCell ref="AR24:AV24"/>
    <mergeCell ref="AW24:BA24"/>
    <mergeCell ref="D11:AQ11"/>
    <mergeCell ref="D12:AQ12"/>
    <mergeCell ref="D13:K13"/>
    <mergeCell ref="L13:S13"/>
    <mergeCell ref="T13:AA13"/>
    <mergeCell ref="AB13:AI13"/>
    <mergeCell ref="AJ13:AQ13"/>
    <mergeCell ref="D15:K15"/>
    <mergeCell ref="L15:S15"/>
    <mergeCell ref="T15:AA15"/>
    <mergeCell ref="AB15:AI15"/>
    <mergeCell ref="AJ15:AQ15"/>
    <mergeCell ref="D14:K14"/>
    <mergeCell ref="L14:S14"/>
    <mergeCell ref="T14:AA14"/>
    <mergeCell ref="AM23:AQ23"/>
    <mergeCell ref="AR23:AV23"/>
    <mergeCell ref="AW23:BA23"/>
    <mergeCell ref="AC35:AG35"/>
    <mergeCell ref="AH35:AL35"/>
    <mergeCell ref="AM35:AQ35"/>
    <mergeCell ref="AR35:AV35"/>
    <mergeCell ref="AW35:BA35"/>
    <mergeCell ref="AM29:AQ29"/>
    <mergeCell ref="AR29:AV29"/>
    <mergeCell ref="AW29:BA29"/>
    <mergeCell ref="AW27:BA27"/>
    <mergeCell ref="BB44:BG44"/>
    <mergeCell ref="D45:I45"/>
    <mergeCell ref="J45:S45"/>
    <mergeCell ref="AM43:AQ43"/>
    <mergeCell ref="AR43:AV43"/>
    <mergeCell ref="AW43:BA43"/>
    <mergeCell ref="BB43:BG43"/>
    <mergeCell ref="D44:I44"/>
    <mergeCell ref="J44:S44"/>
    <mergeCell ref="T44:W44"/>
    <mergeCell ref="X44:AB44"/>
    <mergeCell ref="AC44:AG44"/>
    <mergeCell ref="AH44:AL44"/>
    <mergeCell ref="D43:I43"/>
    <mergeCell ref="J43:S43"/>
    <mergeCell ref="T43:W43"/>
    <mergeCell ref="X43:AB43"/>
    <mergeCell ref="AR44:AV44"/>
    <mergeCell ref="AW44:BA44"/>
    <mergeCell ref="BB41:BG41"/>
    <mergeCell ref="D42:I42"/>
    <mergeCell ref="J42:S42"/>
    <mergeCell ref="T42:W42"/>
    <mergeCell ref="X42:AB42"/>
    <mergeCell ref="AC42:AG42"/>
    <mergeCell ref="AH42:AL42"/>
    <mergeCell ref="AM42:AQ42"/>
    <mergeCell ref="AR42:AV42"/>
    <mergeCell ref="AW42:BA42"/>
    <mergeCell ref="BB42:BG42"/>
    <mergeCell ref="D41:I41"/>
    <mergeCell ref="J41:S41"/>
    <mergeCell ref="T41:W41"/>
    <mergeCell ref="X41:AB41"/>
    <mergeCell ref="AC41:AG41"/>
    <mergeCell ref="AH41:AL41"/>
    <mergeCell ref="AM41:AQ41"/>
    <mergeCell ref="AR41:AV41"/>
    <mergeCell ref="BB39:BG39"/>
    <mergeCell ref="D40:I40"/>
    <mergeCell ref="J40:S40"/>
    <mergeCell ref="T40:W40"/>
    <mergeCell ref="X40:AB40"/>
    <mergeCell ref="AC40:AG40"/>
    <mergeCell ref="AH40:AL40"/>
    <mergeCell ref="D39:I39"/>
    <mergeCell ref="J39:S39"/>
    <mergeCell ref="T39:W39"/>
    <mergeCell ref="X39:AB39"/>
    <mergeCell ref="AC39:AG39"/>
    <mergeCell ref="AH39:AL39"/>
    <mergeCell ref="AM40:AQ40"/>
    <mergeCell ref="AR40:AV40"/>
    <mergeCell ref="AW40:BA40"/>
    <mergeCell ref="BB40:BG40"/>
    <mergeCell ref="D30:I30"/>
    <mergeCell ref="J30:S30"/>
    <mergeCell ref="D34:I38"/>
    <mergeCell ref="J34:S38"/>
    <mergeCell ref="T34:W38"/>
    <mergeCell ref="X34:AB38"/>
    <mergeCell ref="AC34:BG34"/>
    <mergeCell ref="D29:I29"/>
    <mergeCell ref="J29:S29"/>
    <mergeCell ref="T29:W29"/>
    <mergeCell ref="X29:AB29"/>
    <mergeCell ref="AC29:AG29"/>
    <mergeCell ref="AH29:AL29"/>
    <mergeCell ref="AC38:AG38"/>
    <mergeCell ref="AH38:AL38"/>
    <mergeCell ref="AM38:AQ38"/>
    <mergeCell ref="AR38:AV38"/>
    <mergeCell ref="AW38:BA38"/>
    <mergeCell ref="BB38:BG38"/>
    <mergeCell ref="AC36:AG36"/>
    <mergeCell ref="AH36:AL36"/>
    <mergeCell ref="AM36:AQ36"/>
    <mergeCell ref="AR36:AV36"/>
    <mergeCell ref="AW36:BA36"/>
    <mergeCell ref="D28:I28"/>
    <mergeCell ref="J28:S28"/>
    <mergeCell ref="T28:W28"/>
    <mergeCell ref="X28:AB28"/>
    <mergeCell ref="AC28:AG28"/>
    <mergeCell ref="AH28:AL28"/>
    <mergeCell ref="AM28:AQ28"/>
    <mergeCell ref="AR28:AV28"/>
    <mergeCell ref="AW28:BA28"/>
    <mergeCell ref="D27:I27"/>
    <mergeCell ref="J27:S27"/>
    <mergeCell ref="T27:W27"/>
    <mergeCell ref="X27:AB27"/>
    <mergeCell ref="AC27:AG27"/>
    <mergeCell ref="AH27:AL27"/>
    <mergeCell ref="AM27:AQ27"/>
    <mergeCell ref="AR27:AV27"/>
    <mergeCell ref="AM25:AQ25"/>
    <mergeCell ref="AR25:AV25"/>
    <mergeCell ref="D26:I26"/>
    <mergeCell ref="J26:S26"/>
    <mergeCell ref="T26:W26"/>
    <mergeCell ref="X26:AB26"/>
    <mergeCell ref="AC26:AG26"/>
    <mergeCell ref="AH26:AL26"/>
    <mergeCell ref="AM26:AQ26"/>
    <mergeCell ref="D25:I25"/>
    <mergeCell ref="J25:S25"/>
    <mergeCell ref="T25:W25"/>
    <mergeCell ref="X25:AB25"/>
    <mergeCell ref="AC25:AG25"/>
    <mergeCell ref="AH25:AL25"/>
    <mergeCell ref="AR26:AV26"/>
    <mergeCell ref="D24:I24"/>
    <mergeCell ref="J24:S24"/>
    <mergeCell ref="T24:W24"/>
    <mergeCell ref="X24:AB24"/>
    <mergeCell ref="AC24:AG24"/>
    <mergeCell ref="D19:I23"/>
    <mergeCell ref="J19:S23"/>
    <mergeCell ref="T19:W23"/>
    <mergeCell ref="X19:AB23"/>
    <mergeCell ref="AC19:BA19"/>
    <mergeCell ref="AC21:AG21"/>
    <mergeCell ref="AH21:AL21"/>
    <mergeCell ref="AM21:AQ21"/>
    <mergeCell ref="AR21:AV21"/>
    <mergeCell ref="AC22:AG22"/>
    <mergeCell ref="AH22:AL22"/>
    <mergeCell ref="AM22:AQ22"/>
    <mergeCell ref="AR22:AV22"/>
    <mergeCell ref="AC20:AG20"/>
    <mergeCell ref="AH20:AL20"/>
    <mergeCell ref="AM20:AQ20"/>
    <mergeCell ref="AR20:AV20"/>
    <mergeCell ref="AC23:AG23"/>
    <mergeCell ref="AH23:AL23"/>
    <mergeCell ref="AB14:AI14"/>
    <mergeCell ref="AJ14:AQ14"/>
    <mergeCell ref="J6:M6"/>
    <mergeCell ref="N6:Q6"/>
    <mergeCell ref="R6:U6"/>
    <mergeCell ref="V6:Y6"/>
    <mergeCell ref="Z6:AC6"/>
    <mergeCell ref="AD6:AG6"/>
    <mergeCell ref="AH6:AK6"/>
    <mergeCell ref="AL6:AO6"/>
    <mergeCell ref="AP6:AS6"/>
    <mergeCell ref="AR11:BA13"/>
    <mergeCell ref="AR14:BA14"/>
    <mergeCell ref="BB35:BG37"/>
    <mergeCell ref="AW20:BA22"/>
    <mergeCell ref="A2:BG2"/>
    <mergeCell ref="J5:M5"/>
    <mergeCell ref="N5:Q5"/>
    <mergeCell ref="R5:U5"/>
    <mergeCell ref="V5:Y5"/>
    <mergeCell ref="Z5:AC5"/>
    <mergeCell ref="AD5:AG5"/>
    <mergeCell ref="AH5:AK5"/>
    <mergeCell ref="AL5:AO5"/>
    <mergeCell ref="AP5:AS5"/>
    <mergeCell ref="AT5:AW5"/>
    <mergeCell ref="AT6:AW6"/>
    <mergeCell ref="J7:M7"/>
    <mergeCell ref="N7:Q7"/>
    <mergeCell ref="R7:U7"/>
    <mergeCell ref="V7:Y7"/>
    <mergeCell ref="Z7:AC7"/>
    <mergeCell ref="AD7:AG7"/>
    <mergeCell ref="AH7:AK7"/>
    <mergeCell ref="AL7:AO7"/>
    <mergeCell ref="AP7:AS7"/>
    <mergeCell ref="AT7:AW7"/>
    <mergeCell ref="AC37:AG37"/>
    <mergeCell ref="AH37:AL37"/>
    <mergeCell ref="AM37:AQ37"/>
    <mergeCell ref="AR37:AV37"/>
    <mergeCell ref="AW37:BA37"/>
    <mergeCell ref="AM39:AQ39"/>
    <mergeCell ref="AR39:AV39"/>
    <mergeCell ref="AW39:BA39"/>
    <mergeCell ref="D57:K57"/>
    <mergeCell ref="L57:S57"/>
    <mergeCell ref="T57:AA57"/>
    <mergeCell ref="AB57:AI57"/>
    <mergeCell ref="AJ57:AQ57"/>
    <mergeCell ref="AR57:BA57"/>
    <mergeCell ref="AW41:BA41"/>
    <mergeCell ref="AC43:AG43"/>
    <mergeCell ref="AH43:AL43"/>
    <mergeCell ref="AM44:AQ44"/>
  </mergeCells>
  <phoneticPr fontId="1"/>
  <pageMargins left="0.70866141732283472" right="0.51181102362204722" top="0.35433070866141736" bottom="0.35433070866141736" header="0.31496062992125984" footer="0.31496062992125984"/>
  <pageSetup paperSize="9" scale="9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様式９</vt:lpstr>
      <vt:lpstr>様式９!Print_Area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西原　亮</cp:lastModifiedBy>
  <cp:lastPrinted>2023-11-21T07:04:39Z</cp:lastPrinted>
  <dcterms:created xsi:type="dcterms:W3CDTF">2023-08-30T01:23:57Z</dcterms:created>
  <dcterms:modified xsi:type="dcterms:W3CDTF">2023-11-21T07:15:50Z</dcterms:modified>
</cp:coreProperties>
</file>