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80" windowWidth="9615" windowHeight="8580" tabRatio="879" activeTab="0"/>
  </bookViews>
  <sheets>
    <sheet name="仕切り" sheetId="1" r:id="rId1"/>
    <sheet name="グラフ(159)" sheetId="2" r:id="rId2"/>
    <sheet name="- 160 -" sheetId="3" r:id="rId3"/>
    <sheet name="- 161 -" sheetId="4" r:id="rId4"/>
    <sheet name="- 162 -" sheetId="5" r:id="rId5"/>
    <sheet name="- 163 -" sheetId="6" r:id="rId6"/>
    <sheet name="- 164 -" sheetId="7" r:id="rId7"/>
    <sheet name="- 165- " sheetId="8" r:id="rId8"/>
    <sheet name="- 166 -" sheetId="9" r:id="rId9"/>
    <sheet name="- 167 -" sheetId="10" r:id="rId10"/>
    <sheet name="-168-" sheetId="11" r:id="rId11"/>
  </sheets>
  <definedNames>
    <definedName name="_xlnm.Print_Area" localSheetId="3">'- 161 -'!$A$1:$G$24</definedName>
    <definedName name="_xlnm.Print_Area" localSheetId="1">'グラフ(159)'!$A$1:$J$60</definedName>
    <definedName name="_xlnm.Print_Area" localSheetId="0">'仕切り'!$A$1:$I$67</definedName>
  </definedNames>
  <calcPr fullCalcOnLoad="1"/>
</workbook>
</file>

<file path=xl/sharedStrings.xml><?xml version="1.0" encoding="utf-8"?>
<sst xmlns="http://schemas.openxmlformats.org/spreadsheetml/2006/main" count="463" uniqueCount="229">
  <si>
    <t>固定資産税</t>
  </si>
  <si>
    <t>軽自動車税</t>
  </si>
  <si>
    <t>市たばこ税</t>
  </si>
  <si>
    <t>特別土地保有税</t>
  </si>
  <si>
    <t>都市計画税</t>
  </si>
  <si>
    <t>自動車取得税交付金</t>
  </si>
  <si>
    <t>分担金及び負担金</t>
  </si>
  <si>
    <t>使用料及び手数料</t>
  </si>
  <si>
    <t>収入済額</t>
  </si>
  <si>
    <t>調定額</t>
  </si>
  <si>
    <t>収入未済額</t>
  </si>
  <si>
    <t>予算額（円）</t>
  </si>
  <si>
    <t>調定額（円）</t>
  </si>
  <si>
    <t>件数</t>
  </si>
  <si>
    <t>税額（円）</t>
  </si>
  <si>
    <t>区分</t>
  </si>
  <si>
    <t>市税</t>
  </si>
  <si>
    <t>地方譲与税</t>
  </si>
  <si>
    <t>利子割交付金</t>
  </si>
  <si>
    <t>地方消費税交付金</t>
  </si>
  <si>
    <t>地方交付税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</si>
  <si>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</si>
  <si>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</si>
  <si>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</si>
  <si>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</si>
  <si>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</si>
  <si>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</si>
  <si>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</si>
  <si>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</si>
  <si>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款項別</t>
  </si>
  <si>
    <t>決算額</t>
  </si>
  <si>
    <t>総額</t>
  </si>
  <si>
    <t>議会費</t>
  </si>
  <si>
    <t>総務費</t>
  </si>
  <si>
    <t>棟数</t>
  </si>
  <si>
    <t>床面積（㎡）</t>
  </si>
  <si>
    <t>単位当たり価格（円）</t>
  </si>
  <si>
    <t>予算現額</t>
  </si>
  <si>
    <t>市民税</t>
  </si>
  <si>
    <t>自動車重量譲与税</t>
  </si>
  <si>
    <t>配当割交付金</t>
  </si>
  <si>
    <t>株式等譲渡所得割交付金</t>
  </si>
  <si>
    <t>交通安全対策特別交付金</t>
  </si>
  <si>
    <t>使用料</t>
  </si>
  <si>
    <t>手数料</t>
  </si>
  <si>
    <t>証紙収入</t>
  </si>
  <si>
    <t>国庫負担金</t>
  </si>
  <si>
    <t>国庫補助金</t>
  </si>
  <si>
    <t>委託金</t>
  </si>
  <si>
    <t>県負担金</t>
  </si>
  <si>
    <t>県補助金</t>
  </si>
  <si>
    <t>財産運用収入</t>
  </si>
  <si>
    <t>財産売払収入</t>
  </si>
  <si>
    <t>基金繰入金</t>
  </si>
  <si>
    <t>延滞金加算金及び過料</t>
  </si>
  <si>
    <t>市預金利子</t>
  </si>
  <si>
    <t>受託事業収入</t>
  </si>
  <si>
    <t>雑入</t>
  </si>
  <si>
    <t>資料：財政課</t>
  </si>
  <si>
    <t>総務管理費</t>
  </si>
  <si>
    <t>徴税費</t>
  </si>
  <si>
    <t>戸籍住民基本台帳費</t>
  </si>
  <si>
    <t>選挙費</t>
  </si>
  <si>
    <t>統計調査費</t>
  </si>
  <si>
    <t>監査委員費</t>
  </si>
  <si>
    <t>民生費</t>
  </si>
  <si>
    <t>社会福祉費</t>
  </si>
  <si>
    <t>児童福祉費</t>
  </si>
  <si>
    <t>生活保護費</t>
  </si>
  <si>
    <t>衛生費</t>
  </si>
  <si>
    <t>保健衛生費</t>
  </si>
  <si>
    <t>清掃費</t>
  </si>
  <si>
    <t>労働費</t>
  </si>
  <si>
    <t>農林水産業費</t>
  </si>
  <si>
    <t>農業費</t>
  </si>
  <si>
    <t>水産業費</t>
  </si>
  <si>
    <t>商工費</t>
  </si>
  <si>
    <t>土木費</t>
  </si>
  <si>
    <t>道路橋りょう費</t>
  </si>
  <si>
    <t>河川費</t>
  </si>
  <si>
    <t>都市計画費</t>
  </si>
  <si>
    <t>住宅費</t>
  </si>
  <si>
    <t>消防費</t>
  </si>
  <si>
    <t>教育費</t>
  </si>
  <si>
    <t>教育総務費</t>
  </si>
  <si>
    <t>小学校費</t>
  </si>
  <si>
    <t>中学校費</t>
  </si>
  <si>
    <t>学校給食費</t>
  </si>
  <si>
    <t>社会教育費</t>
  </si>
  <si>
    <t>災害復旧費</t>
  </si>
  <si>
    <t>公債費</t>
  </si>
  <si>
    <t>予備費</t>
  </si>
  <si>
    <t>区分</t>
  </si>
  <si>
    <t>収入済額</t>
  </si>
  <si>
    <t>支出済額</t>
  </si>
  <si>
    <t>合計</t>
  </si>
  <si>
    <t>一般会計</t>
  </si>
  <si>
    <t>特別会計　</t>
  </si>
  <si>
    <t>国民健康保険事業特別会計</t>
  </si>
  <si>
    <t>介護保険事業特別会計</t>
  </si>
  <si>
    <t>公共用地先行取得事業特別会計</t>
  </si>
  <si>
    <t>予算額</t>
  </si>
  <si>
    <t>調定額</t>
  </si>
  <si>
    <t>不納欠損額</t>
  </si>
  <si>
    <t>収入未済額</t>
  </si>
  <si>
    <t>市税計</t>
  </si>
  <si>
    <t>現年度分</t>
  </si>
  <si>
    <t>個人</t>
  </si>
  <si>
    <t>法人</t>
  </si>
  <si>
    <t>土地・家屋</t>
  </si>
  <si>
    <t>償却資産</t>
  </si>
  <si>
    <t>滞納繰越分</t>
  </si>
  <si>
    <t>普通徴収</t>
  </si>
  <si>
    <t>特別徴収</t>
  </si>
  <si>
    <t>当初予算額（千円）</t>
  </si>
  <si>
    <t>構成比(%)</t>
  </si>
  <si>
    <t>市税総額</t>
  </si>
  <si>
    <t>計</t>
  </si>
  <si>
    <t>その他の税</t>
  </si>
  <si>
    <t>納税義務者数（人）</t>
  </si>
  <si>
    <t>原動機付自転車</t>
  </si>
  <si>
    <t>50㏄以下</t>
  </si>
  <si>
    <t>90㏄以下</t>
  </si>
  <si>
    <t>125㏄以下</t>
  </si>
  <si>
    <t>ミニカー</t>
  </si>
  <si>
    <t>軽自動車</t>
  </si>
  <si>
    <t>二輪車</t>
  </si>
  <si>
    <t>三輪車</t>
  </si>
  <si>
    <t>四輪乗用</t>
  </si>
  <si>
    <t>営業用</t>
  </si>
  <si>
    <t>自家用</t>
  </si>
  <si>
    <t>四輪貨物</t>
  </si>
  <si>
    <t>小型特殊自動車</t>
  </si>
  <si>
    <t>農耕作業用</t>
  </si>
  <si>
    <t>その他</t>
  </si>
  <si>
    <t>二輪の小型自動車</t>
  </si>
  <si>
    <t>収入</t>
  </si>
  <si>
    <t>支出</t>
  </si>
  <si>
    <t>資料：資産税課</t>
  </si>
  <si>
    <t>交付金</t>
  </si>
  <si>
    <t>後期高齢者医療事業特別会計</t>
  </si>
  <si>
    <t>資料：収納課</t>
  </si>
  <si>
    <t>病院事業会計</t>
  </si>
  <si>
    <t>公共下水道事業会計</t>
  </si>
  <si>
    <t>地方特例交付金</t>
  </si>
  <si>
    <t>貸付金元金収入</t>
  </si>
  <si>
    <t>土木管理費</t>
  </si>
  <si>
    <t>-</t>
  </si>
  <si>
    <t>収益的収入及び支出</t>
  </si>
  <si>
    <t>資本的収入及び支出</t>
  </si>
  <si>
    <t>年</t>
  </si>
  <si>
    <t>度</t>
  </si>
  <si>
    <t>資料：下水道河川総務課、市立病院医事課</t>
  </si>
  <si>
    <t>特別会計繰入金</t>
  </si>
  <si>
    <t>滞納
繰越分</t>
  </si>
  <si>
    <t>市たばこ
税</t>
  </si>
  <si>
    <t>資料：収納課</t>
  </si>
  <si>
    <t>地方揮発油譲与税</t>
  </si>
  <si>
    <t>-</t>
  </si>
  <si>
    <t>決定価格
（千円）</t>
  </si>
  <si>
    <t>令和元年度</t>
  </si>
  <si>
    <t>元</t>
  </si>
  <si>
    <t>令</t>
  </si>
  <si>
    <t>和</t>
  </si>
  <si>
    <t>令和２年</t>
  </si>
  <si>
    <t>森林環境譲与税</t>
  </si>
  <si>
    <t>環境性能割交付金</t>
  </si>
  <si>
    <t>地方特例交付金</t>
  </si>
  <si>
    <t>交付金</t>
  </si>
  <si>
    <t>軽自動車税</t>
  </si>
  <si>
    <t>環境性能割</t>
  </si>
  <si>
    <t>種別割</t>
  </si>
  <si>
    <t>軽自動車税</t>
  </si>
  <si>
    <t>資料：収納課</t>
  </si>
  <si>
    <t>ゴルフ場利用税交付金</t>
  </si>
  <si>
    <t>台数（台)</t>
  </si>
  <si>
    <t>令和２年</t>
  </si>
  <si>
    <t>（各年４月１日現在）</t>
  </si>
  <si>
    <t>資料：市税概要(収納課）</t>
  </si>
  <si>
    <t>（注）　法定免税点とは、法律により定められた課税の最低限度額です。法定免税点未満の評価の土地建物については</t>
  </si>
  <si>
    <t>　　　　課税が免除されます。</t>
  </si>
  <si>
    <t>木造</t>
  </si>
  <si>
    <t>木造以外</t>
  </si>
  <si>
    <t>計</t>
  </si>
  <si>
    <t>非課税家屋</t>
  </si>
  <si>
    <t>総　数</t>
  </si>
  <si>
    <t>法定免税点未満のもの</t>
  </si>
  <si>
    <t>法定免税点以上のもの</t>
  </si>
  <si>
    <t>　　 (単位: 円)</t>
  </si>
  <si>
    <t xml:space="preserve">     （単位:　円）</t>
  </si>
  <si>
    <t>（単位:　円）</t>
  </si>
  <si>
    <t>令和２年度</t>
  </si>
  <si>
    <t>令和２年度</t>
  </si>
  <si>
    <t>令和３年</t>
  </si>
  <si>
    <t>令和３年</t>
  </si>
  <si>
    <t>（各年１月１日現在）</t>
  </si>
  <si>
    <t>１７９　一般会計歳入予算及び決算</t>
  </si>
  <si>
    <t>１８０　一般会計歳出予算及び決算</t>
  </si>
  <si>
    <t>区分</t>
  </si>
  <si>
    <t>１８４　市民税（現年課税分）の推移</t>
  </si>
  <si>
    <t>１８５　固定資産税・都市計画税（現年課税分）の推移</t>
  </si>
  <si>
    <t>１８６　市税負担の状況</t>
  </si>
  <si>
    <t>１８７　軽自動車税（種別割）（現年課税分）の推移</t>
  </si>
  <si>
    <t>１８８　課税家屋の概況</t>
  </si>
  <si>
    <t>法人事業税交付金</t>
  </si>
  <si>
    <t>－</t>
  </si>
  <si>
    <t>-</t>
  </si>
  <si>
    <t>交付金</t>
  </si>
  <si>
    <t>滞納
繰越分</t>
  </si>
  <si>
    <t>特別土地
保有税</t>
  </si>
  <si>
    <t>都市
計画税</t>
  </si>
  <si>
    <t>滞納
繰越分</t>
  </si>
  <si>
    <t>令和２年度</t>
  </si>
  <si>
    <t>令和３年度</t>
  </si>
  <si>
    <t>令和２年度</t>
  </si>
  <si>
    <t>令和３年度</t>
  </si>
  <si>
    <t>令和３年度</t>
  </si>
  <si>
    <t>１８１　令和３年度　茅ヶ崎市一般会計・特別会計決算総括表</t>
  </si>
  <si>
    <t>１８２　令和３年度　茅ヶ崎市公営企業会計決算総括表</t>
  </si>
  <si>
    <t>１８３　令和３年度　市税決算状況</t>
  </si>
  <si>
    <t>令和４年</t>
  </si>
  <si>
    <t>－</t>
  </si>
  <si>
    <t>令和４年</t>
  </si>
  <si>
    <t>-</t>
  </si>
  <si>
    <t>-</t>
  </si>
  <si>
    <t>-</t>
  </si>
  <si>
    <t>新型コロナウイルス感染症対策地方税減収補塡特別交付金</t>
  </si>
  <si>
    <t>（注）令和３年度自動車取得税交付金の決算額は、環境性能割交付金の決算額に含まれています。</t>
  </si>
  <si>
    <t xml:space="preserve">     （単位:　円）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</si>
</sst>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#,##0_);[Red]\(#,##0\)"/>
    <numFmt numFmtId="180" formatCode="#,##0_);\(#,##0\)"/>
    <numFmt numFmtId="181" formatCode="0.0%"/>
    <numFmt numFmtId="182" formatCode="0.0_ "/>
    <numFmt numFmtId="183" formatCode="#,##0.0_ "/>
    <numFmt numFmtId="184" formatCode="#,##0.0_);\(#,##0.0\)"/>
    <numFmt numFmtId="185" formatCode="#,##0.00_ "/>
    <numFmt numFmtId="186" formatCode="0_);[Red]\(0\)"/>
    <numFmt numFmtId="187" formatCode="#,##0;[Red]#,##0"/>
    <numFmt numFmtId="188" formatCode="0_);\(0\)"/>
    <numFmt numFmtId="189" formatCode="#,##0.0;&quot;△ &quot;#,##0.0"/>
    <numFmt numFmtId="190" formatCode="#,##0_ ;[Red]\-#,##0\ "/>
    <numFmt numFmtId="191" formatCode="#,###&quot;円&quot;"/>
    <numFmt numFmtId="192" formatCode="0.0_);[Red]\(0.0\)"/>
    <numFmt numFmtId="193" formatCode="#,##0.0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#,##0.00_);[Red]\(#,##0.00\)"/>
    <numFmt numFmtId="200" formatCode="##,###,###,###,##0;&quot;-&quot;#,###,###,###,##0"/>
    <numFmt numFmtId="201" formatCode="##,###,###,##0;&quot;-&quot;#,###,###,##0"/>
    <numFmt numFmtId="202" formatCode="\ ###,###,###,###,##0;&quot;-&quot;###,###,###,###,##0"/>
    <numFmt numFmtId="203" formatCode="###,###,###,##0;&quot;-&quot;##,###,###,##0"/>
    <numFmt numFmtId="204" formatCode="0.000%"/>
    <numFmt numFmtId="205" formatCode="0.00_);[Red]\(0.00\)"/>
    <numFmt numFmtId="206" formatCode="&quot;¥&quot;#,##0_);[Red]\(&quot;¥&quot;#,##0\)"/>
    <numFmt numFmtId="207" formatCode="#,##0.0_);[Red]\(#,##0.0\)"/>
    <numFmt numFmtId="208" formatCode="#,##0.000_);[Red]\(#,##0.000\)"/>
    <numFmt numFmtId="209" formatCode="0.000"/>
    <numFmt numFmtId="210" formatCode="0.000_);[Red]\(0.000\)"/>
    <numFmt numFmtId="211" formatCode="_ * #,##0_ ;_ * \-#,##0_ ;_ * &quot;-&quot;??_ ;_ @_ "/>
  </numFmts>
  <fonts count="87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0"/>
      <name val="HG丸ｺﾞｼｯｸM-PRO"/>
      <family val="3"/>
    </font>
    <font>
      <b/>
      <sz val="10"/>
      <name val="ＭＳ Ｐゴシック"/>
      <family val="3"/>
    </font>
    <font>
      <b/>
      <sz val="10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b/>
      <sz val="12"/>
      <name val="ＭＳ Ｐ明朝"/>
      <family val="1"/>
    </font>
    <font>
      <b/>
      <sz val="11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9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24"/>
      <color indexed="8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b/>
      <sz val="12"/>
      <name val="Cambria"/>
      <family val="3"/>
    </font>
    <font>
      <sz val="11"/>
      <name val="Cambria"/>
      <family val="3"/>
    </font>
    <font>
      <b/>
      <sz val="14"/>
      <name val="Cambria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b/>
      <sz val="9"/>
      <color theme="1"/>
      <name val="ＭＳ Ｐゴシック"/>
      <family val="3"/>
    </font>
    <font>
      <b/>
      <sz val="9"/>
      <color theme="1"/>
      <name val="ＭＳ Ｐ明朝"/>
      <family val="1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0"/>
      <name val="Calibri"/>
      <family val="3"/>
    </font>
    <font>
      <sz val="9"/>
      <color theme="1"/>
      <name val="Calibri"/>
      <family val="3"/>
    </font>
    <font>
      <sz val="11"/>
      <color theme="1"/>
      <name val="ＭＳ Ｐ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 diagonalUp="1">
      <left>
        <color indexed="63"/>
      </left>
      <right>
        <color indexed="63"/>
      </right>
      <top style="hair"/>
      <bottom style="double"/>
      <diagonal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hair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485">
    <xf numFmtId="0" fontId="0" fillId="0" borderId="0" xfId="0" applyAlignment="1">
      <alignment/>
    </xf>
    <xf numFmtId="0" fontId="16" fillId="0" borderId="0" xfId="64">
      <alignment vertical="center"/>
      <protection/>
    </xf>
    <xf numFmtId="0" fontId="16" fillId="33" borderId="0" xfId="64" applyFill="1">
      <alignment vertical="center"/>
      <protection/>
    </xf>
    <xf numFmtId="0" fontId="16" fillId="0" borderId="10" xfId="64" applyBorder="1">
      <alignment vertical="center"/>
      <protection/>
    </xf>
    <xf numFmtId="0" fontId="16" fillId="33" borderId="10" xfId="64" applyFill="1" applyBorder="1">
      <alignment vertical="center"/>
      <protection/>
    </xf>
    <xf numFmtId="0" fontId="16" fillId="0" borderId="0" xfId="64" applyBorder="1">
      <alignment vertical="center"/>
      <protection/>
    </xf>
    <xf numFmtId="0" fontId="16" fillId="33" borderId="0" xfId="64" applyFill="1" applyBorder="1">
      <alignment vertical="center"/>
      <protection/>
    </xf>
    <xf numFmtId="0" fontId="16" fillId="0" borderId="11" xfId="64" applyBorder="1">
      <alignment vertical="center"/>
      <protection/>
    </xf>
    <xf numFmtId="0" fontId="16" fillId="33" borderId="11" xfId="64" applyFill="1" applyBorder="1">
      <alignment vertical="center"/>
      <protection/>
    </xf>
    <xf numFmtId="0" fontId="1" fillId="0" borderId="0" xfId="65" applyFill="1">
      <alignment/>
      <protection/>
    </xf>
    <xf numFmtId="0" fontId="4" fillId="0" borderId="0" xfId="65" applyFont="1" applyFill="1" applyBorder="1">
      <alignment/>
      <protection/>
    </xf>
    <xf numFmtId="179" fontId="4" fillId="0" borderId="0" xfId="65" applyNumberFormat="1" applyFont="1" applyFill="1" applyBorder="1">
      <alignment/>
      <protection/>
    </xf>
    <xf numFmtId="0" fontId="4" fillId="0" borderId="0" xfId="65" applyFont="1" applyFill="1">
      <alignment/>
      <protection/>
    </xf>
    <xf numFmtId="0" fontId="1" fillId="0" borderId="0" xfId="66" applyFont="1" applyFill="1" applyBorder="1">
      <alignment/>
      <protection/>
    </xf>
    <xf numFmtId="0" fontId="1" fillId="0" borderId="0" xfId="66" applyFill="1">
      <alignment/>
      <protection/>
    </xf>
    <xf numFmtId="0" fontId="1" fillId="0" borderId="0" xfId="66" applyFont="1" applyFill="1">
      <alignment/>
      <protection/>
    </xf>
    <xf numFmtId="0" fontId="69" fillId="0" borderId="0" xfId="65" applyFont="1" applyFill="1" applyAlignment="1">
      <alignment vertical="center"/>
      <protection/>
    </xf>
    <xf numFmtId="0" fontId="70" fillId="0" borderId="0" xfId="63" applyFont="1" applyFill="1" applyAlignment="1">
      <alignment vertical="center"/>
      <protection/>
    </xf>
    <xf numFmtId="0" fontId="71" fillId="0" borderId="0" xfId="65" applyFont="1" applyFill="1">
      <alignment/>
      <protection/>
    </xf>
    <xf numFmtId="0" fontId="5" fillId="0" borderId="0" xfId="65" applyFont="1" applyFill="1">
      <alignment/>
      <protection/>
    </xf>
    <xf numFmtId="177" fontId="5" fillId="0" borderId="0" xfId="65" applyNumberFormat="1" applyFont="1" applyFill="1">
      <alignment/>
      <protection/>
    </xf>
    <xf numFmtId="3" fontId="1" fillId="0" borderId="0" xfId="65" applyNumberFormat="1" applyFill="1">
      <alignment/>
      <protection/>
    </xf>
    <xf numFmtId="0" fontId="13" fillId="0" borderId="0" xfId="65" applyFont="1" applyFill="1" applyAlignment="1">
      <alignment vertical="center"/>
      <protection/>
    </xf>
    <xf numFmtId="0" fontId="12" fillId="0" borderId="0" xfId="63" applyFont="1" applyFill="1" applyAlignment="1">
      <alignment vertical="center"/>
      <protection/>
    </xf>
    <xf numFmtId="0" fontId="6" fillId="0" borderId="0" xfId="65" applyFont="1" applyFill="1">
      <alignment/>
      <protection/>
    </xf>
    <xf numFmtId="0" fontId="72" fillId="0" borderId="0" xfId="63" applyFont="1" applyFill="1" applyAlignment="1">
      <alignment horizontal="center" vertical="center"/>
      <protection/>
    </xf>
    <xf numFmtId="0" fontId="14" fillId="0" borderId="0" xfId="65" applyFont="1" applyFill="1">
      <alignment/>
      <protection/>
    </xf>
    <xf numFmtId="0" fontId="1" fillId="0" borderId="0" xfId="65" applyFont="1" applyFill="1">
      <alignment/>
      <protection/>
    </xf>
    <xf numFmtId="0" fontId="69" fillId="0" borderId="0" xfId="66" applyFont="1" applyFill="1" applyAlignment="1">
      <alignment vertical="center"/>
      <protection/>
    </xf>
    <xf numFmtId="0" fontId="71" fillId="0" borderId="0" xfId="66" applyFont="1" applyFill="1">
      <alignment/>
      <protection/>
    </xf>
    <xf numFmtId="0" fontId="7" fillId="0" borderId="0" xfId="66" applyFont="1" applyFill="1">
      <alignment/>
      <protection/>
    </xf>
    <xf numFmtId="0" fontId="73" fillId="0" borderId="0" xfId="66" applyFont="1" applyFill="1">
      <alignment/>
      <protection/>
    </xf>
    <xf numFmtId="0" fontId="71" fillId="0" borderId="0" xfId="66" applyFont="1" applyFill="1" applyBorder="1">
      <alignment/>
      <protection/>
    </xf>
    <xf numFmtId="0" fontId="13" fillId="0" borderId="0" xfId="66" applyFont="1" applyFill="1" applyAlignment="1">
      <alignment vertical="center"/>
      <protection/>
    </xf>
    <xf numFmtId="0" fontId="74" fillId="0" borderId="0" xfId="62" applyFont="1" applyFill="1" applyAlignment="1">
      <alignment vertical="center"/>
      <protection/>
    </xf>
    <xf numFmtId="0" fontId="75" fillId="0" borderId="0" xfId="62" applyFont="1" applyFill="1" applyAlignment="1">
      <alignment vertical="center"/>
      <protection/>
    </xf>
    <xf numFmtId="0" fontId="1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5" fillId="0" borderId="10" xfId="62" applyFont="1" applyFill="1" applyBorder="1" applyAlignment="1">
      <alignment horizontal="distributed" vertical="center" wrapText="1"/>
      <protection/>
    </xf>
    <xf numFmtId="0" fontId="7" fillId="0" borderId="10" xfId="62" applyFont="1" applyFill="1" applyBorder="1" applyAlignment="1">
      <alignment horizontal="distributed" vertical="center"/>
      <protection/>
    </xf>
    <xf numFmtId="0" fontId="5" fillId="0" borderId="10" xfId="62" applyFont="1" applyFill="1" applyBorder="1" applyAlignment="1">
      <alignment vertical="center"/>
      <protection/>
    </xf>
    <xf numFmtId="179" fontId="6" fillId="0" borderId="10" xfId="62" applyNumberFormat="1" applyFont="1" applyFill="1" applyBorder="1" applyAlignment="1">
      <alignment vertical="center" shrinkToFit="1"/>
      <protection/>
    </xf>
    <xf numFmtId="41" fontId="6" fillId="0" borderId="10" xfId="62" applyNumberFormat="1" applyFont="1" applyFill="1" applyBorder="1" applyAlignment="1">
      <alignment horizontal="right" vertical="center" shrinkToFit="1"/>
      <protection/>
    </xf>
    <xf numFmtId="0" fontId="69" fillId="0" borderId="0" xfId="63" applyFont="1" applyFill="1" applyAlignment="1">
      <alignment vertical="center"/>
      <protection/>
    </xf>
    <xf numFmtId="0" fontId="13" fillId="0" borderId="0" xfId="63" applyFont="1" applyFill="1" applyAlignment="1">
      <alignment vertical="center"/>
      <protection/>
    </xf>
    <xf numFmtId="0" fontId="7" fillId="0" borderId="0" xfId="65" applyFont="1" applyFill="1">
      <alignment/>
      <protection/>
    </xf>
    <xf numFmtId="0" fontId="73" fillId="0" borderId="0" xfId="65" applyFont="1" applyFill="1">
      <alignment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3" xfId="65" applyFont="1" applyFill="1" applyBorder="1" applyAlignment="1">
      <alignment horizontal="center" vertical="center"/>
      <protection/>
    </xf>
    <xf numFmtId="0" fontId="5" fillId="0" borderId="0" xfId="65" applyFont="1" applyFill="1" applyBorder="1" applyAlignment="1">
      <alignment horizontal="distributed" vertical="center"/>
      <protection/>
    </xf>
    <xf numFmtId="0" fontId="8" fillId="0" borderId="14" xfId="65" applyFont="1" applyFill="1" applyBorder="1" applyAlignment="1">
      <alignment horizontal="distributed" vertical="center"/>
      <protection/>
    </xf>
    <xf numFmtId="3" fontId="5" fillId="0" borderId="15" xfId="65" applyNumberFormat="1" applyFont="1" applyFill="1" applyBorder="1" applyAlignment="1">
      <alignment vertical="center"/>
      <protection/>
    </xf>
    <xf numFmtId="3" fontId="5" fillId="0" borderId="0" xfId="65" applyNumberFormat="1" applyFont="1" applyFill="1" applyBorder="1" applyAlignment="1">
      <alignment vertical="center"/>
      <protection/>
    </xf>
    <xf numFmtId="0" fontId="5" fillId="0" borderId="14" xfId="65" applyFont="1" applyFill="1" applyBorder="1" applyAlignment="1">
      <alignment horizontal="distributed" vertical="center"/>
      <protection/>
    </xf>
    <xf numFmtId="0" fontId="5" fillId="0" borderId="0" xfId="65" applyFont="1" applyFill="1" applyBorder="1">
      <alignment/>
      <protection/>
    </xf>
    <xf numFmtId="0" fontId="6" fillId="0" borderId="0" xfId="65" applyFont="1" applyFill="1" applyBorder="1" applyAlignment="1">
      <alignment horizontal="distributed" vertical="center"/>
      <protection/>
    </xf>
    <xf numFmtId="0" fontId="6" fillId="0" borderId="14" xfId="65" applyFont="1" applyFill="1" applyBorder="1" applyAlignment="1">
      <alignment horizontal="distributed" vertical="center"/>
      <protection/>
    </xf>
    <xf numFmtId="3" fontId="6" fillId="0" borderId="15" xfId="65" applyNumberFormat="1" applyFont="1" applyFill="1" applyBorder="1" applyAlignment="1">
      <alignment vertical="center"/>
      <protection/>
    </xf>
    <xf numFmtId="0" fontId="5" fillId="0" borderId="14" xfId="65" applyFont="1" applyFill="1" applyBorder="1" applyAlignment="1">
      <alignment horizontal="distributed" vertical="distributed"/>
      <protection/>
    </xf>
    <xf numFmtId="0" fontId="5" fillId="0" borderId="11" xfId="65" applyFont="1" applyFill="1" applyBorder="1">
      <alignment/>
      <protection/>
    </xf>
    <xf numFmtId="0" fontId="6" fillId="0" borderId="11" xfId="65" applyFont="1" applyFill="1" applyBorder="1" applyAlignment="1">
      <alignment horizontal="distributed" vertical="center"/>
      <protection/>
    </xf>
    <xf numFmtId="0" fontId="6" fillId="0" borderId="16" xfId="65" applyFont="1" applyFill="1" applyBorder="1" applyAlignment="1">
      <alignment horizontal="distributed" vertical="center"/>
      <protection/>
    </xf>
    <xf numFmtId="0" fontId="76" fillId="0" borderId="12" xfId="66" applyFont="1" applyFill="1" applyBorder="1" applyAlignment="1">
      <alignment horizontal="center" vertical="center"/>
      <protection/>
    </xf>
    <xf numFmtId="0" fontId="77" fillId="0" borderId="17" xfId="66" applyFont="1" applyFill="1" applyBorder="1" applyAlignment="1">
      <alignment horizontal="center" vertical="center" shrinkToFit="1"/>
      <protection/>
    </xf>
    <xf numFmtId="0" fontId="77" fillId="0" borderId="12" xfId="66" applyFont="1" applyFill="1" applyBorder="1" applyAlignment="1">
      <alignment horizontal="distributed" vertical="center"/>
      <protection/>
    </xf>
    <xf numFmtId="0" fontId="77" fillId="0" borderId="12" xfId="66" applyFont="1" applyFill="1" applyBorder="1" applyAlignment="1">
      <alignment horizontal="center" vertical="center" wrapText="1"/>
      <protection/>
    </xf>
    <xf numFmtId="0" fontId="77" fillId="0" borderId="12" xfId="66" applyFont="1" applyFill="1" applyBorder="1" applyAlignment="1">
      <alignment horizontal="center" vertical="center"/>
      <protection/>
    </xf>
    <xf numFmtId="0" fontId="77" fillId="0" borderId="12" xfId="66" applyFont="1" applyFill="1" applyBorder="1" applyAlignment="1">
      <alignment horizontal="center" vertical="center" wrapText="1" shrinkToFit="1"/>
      <protection/>
    </xf>
    <xf numFmtId="0" fontId="77" fillId="0" borderId="18" xfId="66" applyFont="1" applyFill="1" applyBorder="1" applyAlignment="1">
      <alignment horizontal="center" vertical="center" wrapText="1"/>
      <protection/>
    </xf>
    <xf numFmtId="0" fontId="77" fillId="0" borderId="18" xfId="66" applyFont="1" applyFill="1" applyBorder="1" applyAlignment="1">
      <alignment horizontal="center" vertical="center" wrapText="1" shrinkToFit="1"/>
      <protection/>
    </xf>
    <xf numFmtId="0" fontId="77" fillId="0" borderId="19" xfId="66" applyFont="1" applyFill="1" applyBorder="1" applyAlignment="1">
      <alignment horizontal="center" vertical="center" wrapText="1"/>
      <protection/>
    </xf>
    <xf numFmtId="0" fontId="5" fillId="0" borderId="12" xfId="66" applyFont="1" applyFill="1" applyBorder="1" applyAlignment="1">
      <alignment horizontal="center" vertical="center"/>
      <protection/>
    </xf>
    <xf numFmtId="0" fontId="5" fillId="0" borderId="17" xfId="66" applyFont="1" applyFill="1" applyBorder="1" applyAlignment="1">
      <alignment horizontal="center" vertical="center"/>
      <protection/>
    </xf>
    <xf numFmtId="176" fontId="6" fillId="0" borderId="0" xfId="66" applyNumberFormat="1" applyFont="1" applyFill="1" applyBorder="1" applyAlignment="1">
      <alignment vertical="center"/>
      <protection/>
    </xf>
    <xf numFmtId="0" fontId="5" fillId="0" borderId="20" xfId="66" applyFont="1" applyFill="1" applyBorder="1" applyAlignment="1">
      <alignment horizontal="center" vertical="center"/>
      <protection/>
    </xf>
    <xf numFmtId="0" fontId="5" fillId="0" borderId="14" xfId="66" applyFont="1" applyFill="1" applyBorder="1" applyAlignment="1">
      <alignment horizontal="center" vertical="center"/>
      <protection/>
    </xf>
    <xf numFmtId="0" fontId="5" fillId="0" borderId="0" xfId="66" applyFont="1" applyFill="1" applyBorder="1" applyAlignment="1">
      <alignment horizontal="center" vertical="center"/>
      <protection/>
    </xf>
    <xf numFmtId="0" fontId="76" fillId="0" borderId="17" xfId="66" applyFont="1" applyFill="1" applyBorder="1" applyAlignment="1">
      <alignment horizontal="center" vertical="center"/>
      <protection/>
    </xf>
    <xf numFmtId="176" fontId="77" fillId="0" borderId="21" xfId="66" applyNumberFormat="1" applyFont="1" applyFill="1" applyBorder="1" applyAlignment="1">
      <alignment vertical="center"/>
      <protection/>
    </xf>
    <xf numFmtId="0" fontId="77" fillId="0" borderId="14" xfId="66" applyFont="1" applyFill="1" applyBorder="1" applyAlignment="1">
      <alignment horizontal="center" vertical="center"/>
      <protection/>
    </xf>
    <xf numFmtId="0" fontId="77" fillId="0" borderId="0" xfId="66" applyFont="1" applyFill="1" applyBorder="1" applyAlignment="1">
      <alignment horizontal="center" vertical="center"/>
      <protection/>
    </xf>
    <xf numFmtId="0" fontId="5" fillId="0" borderId="11" xfId="65" applyFont="1" applyFill="1" applyBorder="1" applyAlignment="1">
      <alignment horizontal="distributed" vertical="center"/>
      <protection/>
    </xf>
    <xf numFmtId="0" fontId="5" fillId="0" borderId="16" xfId="65" applyFont="1" applyFill="1" applyBorder="1" applyAlignment="1">
      <alignment horizontal="distributed" vertical="center"/>
      <protection/>
    </xf>
    <xf numFmtId="0" fontId="5" fillId="0" borderId="22" xfId="65" applyFont="1" applyFill="1" applyBorder="1" applyAlignment="1">
      <alignment horizontal="center" vertical="center"/>
      <protection/>
    </xf>
    <xf numFmtId="0" fontId="5" fillId="0" borderId="23" xfId="65" applyFont="1" applyFill="1" applyBorder="1" applyAlignment="1">
      <alignment horizontal="center" vertical="center"/>
      <protection/>
    </xf>
    <xf numFmtId="0" fontId="5" fillId="0" borderId="10" xfId="65" applyFont="1" applyFill="1" applyBorder="1" applyAlignment="1">
      <alignment horizontal="distributed" vertical="center"/>
      <protection/>
    </xf>
    <xf numFmtId="0" fontId="5" fillId="0" borderId="24" xfId="65" applyFont="1" applyFill="1" applyBorder="1" applyAlignment="1">
      <alignment horizontal="distributed" vertical="center"/>
      <protection/>
    </xf>
    <xf numFmtId="41" fontId="6" fillId="0" borderId="15" xfId="65" applyNumberFormat="1" applyFont="1" applyFill="1" applyBorder="1" applyAlignment="1">
      <alignment horizontal="right" vertical="center"/>
      <protection/>
    </xf>
    <xf numFmtId="0" fontId="6" fillId="0" borderId="0" xfId="65" applyFont="1" applyFill="1" applyBorder="1" applyAlignment="1">
      <alignment horizontal="distributed" vertical="center" shrinkToFit="1"/>
      <protection/>
    </xf>
    <xf numFmtId="0" fontId="6" fillId="0" borderId="14" xfId="65" applyFont="1" applyFill="1" applyBorder="1" applyAlignment="1">
      <alignment horizontal="distributed" vertical="center" shrinkToFit="1"/>
      <protection/>
    </xf>
    <xf numFmtId="0" fontId="8" fillId="0" borderId="12" xfId="65" applyFont="1" applyFill="1" applyBorder="1" applyAlignment="1">
      <alignment horizontal="center" vertical="center"/>
      <protection/>
    </xf>
    <xf numFmtId="0" fontId="75" fillId="0" borderId="12" xfId="65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horizontal="center" vertical="center"/>
      <protection/>
    </xf>
    <xf numFmtId="0" fontId="5" fillId="0" borderId="11" xfId="63" applyFont="1" applyFill="1" applyBorder="1" applyAlignment="1">
      <alignment horizontal="center" vertical="center"/>
      <protection/>
    </xf>
    <xf numFmtId="176" fontId="5" fillId="0" borderId="25" xfId="65" applyNumberFormat="1" applyFont="1" applyFill="1" applyBorder="1" applyAlignment="1">
      <alignment horizontal="center" vertical="center" shrinkToFit="1"/>
      <protection/>
    </xf>
    <xf numFmtId="176" fontId="5" fillId="0" borderId="26" xfId="65" applyNumberFormat="1" applyFont="1" applyFill="1" applyBorder="1" applyAlignment="1">
      <alignment horizontal="center" vertical="center" shrinkToFit="1"/>
      <protection/>
    </xf>
    <xf numFmtId="0" fontId="6" fillId="0" borderId="0" xfId="66" applyFont="1" applyFill="1" applyBorder="1" applyAlignment="1">
      <alignment horizontal="distributed" vertical="center"/>
      <protection/>
    </xf>
    <xf numFmtId="176" fontId="5" fillId="0" borderId="27" xfId="65" applyNumberFormat="1" applyFont="1" applyFill="1" applyBorder="1" applyAlignment="1">
      <alignment horizontal="center" vertical="center" shrinkToFit="1"/>
      <protection/>
    </xf>
    <xf numFmtId="176" fontId="77" fillId="0" borderId="0" xfId="66" applyNumberFormat="1" applyFont="1" applyFill="1" applyBorder="1" applyAlignment="1">
      <alignment horizontal="right" vertical="center"/>
      <protection/>
    </xf>
    <xf numFmtId="176" fontId="77" fillId="0" borderId="15" xfId="66" applyNumberFormat="1" applyFont="1" applyFill="1" applyBorder="1" applyAlignment="1">
      <alignment vertical="center"/>
      <protection/>
    </xf>
    <xf numFmtId="179" fontId="76" fillId="0" borderId="17" xfId="66" applyNumberFormat="1" applyFont="1" applyFill="1" applyBorder="1" applyAlignment="1">
      <alignment vertical="center"/>
      <protection/>
    </xf>
    <xf numFmtId="179" fontId="76" fillId="0" borderId="15" xfId="66" applyNumberFormat="1" applyFont="1" applyFill="1" applyBorder="1" applyAlignment="1">
      <alignment vertical="center"/>
      <protection/>
    </xf>
    <xf numFmtId="179" fontId="76" fillId="0" borderId="26" xfId="66" applyNumberFormat="1" applyFont="1" applyFill="1" applyBorder="1" applyAlignment="1">
      <alignment vertical="center"/>
      <protection/>
    </xf>
    <xf numFmtId="179" fontId="76" fillId="0" borderId="24" xfId="66" applyNumberFormat="1" applyFont="1" applyFill="1" applyBorder="1" applyAlignment="1">
      <alignment vertical="center"/>
      <protection/>
    </xf>
    <xf numFmtId="179" fontId="76" fillId="0" borderId="15" xfId="66" applyNumberFormat="1" applyFont="1" applyFill="1" applyBorder="1" applyAlignment="1">
      <alignment horizontal="right" vertical="center"/>
      <protection/>
    </xf>
    <xf numFmtId="179" fontId="76" fillId="0" borderId="28" xfId="66" applyNumberFormat="1" applyFont="1" applyFill="1" applyBorder="1" applyAlignment="1">
      <alignment vertical="center"/>
      <protection/>
    </xf>
    <xf numFmtId="179" fontId="76" fillId="0" borderId="29" xfId="66" applyNumberFormat="1" applyFont="1" applyFill="1" applyBorder="1" applyAlignment="1">
      <alignment vertical="center"/>
      <protection/>
    </xf>
    <xf numFmtId="0" fontId="6" fillId="0" borderId="0" xfId="66" applyFont="1" applyFill="1">
      <alignment/>
      <protection/>
    </xf>
    <xf numFmtId="0" fontId="76" fillId="0" borderId="12" xfId="61" applyFont="1" applyFill="1" applyBorder="1" applyAlignment="1">
      <alignment horizontal="center" vertical="center" wrapText="1"/>
      <protection/>
    </xf>
    <xf numFmtId="0" fontId="76" fillId="0" borderId="17" xfId="61" applyFont="1" applyFill="1" applyBorder="1" applyAlignment="1">
      <alignment horizontal="center" vertical="center" wrapText="1"/>
      <protection/>
    </xf>
    <xf numFmtId="176" fontId="77" fillId="0" borderId="0" xfId="66" applyNumberFormat="1" applyFont="1" applyFill="1" applyBorder="1" applyAlignment="1">
      <alignment vertical="center"/>
      <protection/>
    </xf>
    <xf numFmtId="41" fontId="77" fillId="0" borderId="0" xfId="66" applyNumberFormat="1" applyFont="1" applyFill="1" applyBorder="1" applyAlignment="1">
      <alignment horizontal="right" vertical="center"/>
      <protection/>
    </xf>
    <xf numFmtId="179" fontId="76" fillId="0" borderId="13" xfId="66" applyNumberFormat="1" applyFont="1" applyFill="1" applyBorder="1" applyAlignment="1">
      <alignment vertical="center"/>
      <protection/>
    </xf>
    <xf numFmtId="211" fontId="6" fillId="0" borderId="0" xfId="0" applyNumberFormat="1" applyFont="1" applyFill="1" applyAlignment="1">
      <alignment vertical="center"/>
    </xf>
    <xf numFmtId="179" fontId="6" fillId="0" borderId="15" xfId="61" applyNumberFormat="1" applyFont="1" applyFill="1" applyBorder="1" applyAlignment="1">
      <alignment vertical="center" shrinkToFit="1"/>
      <protection/>
    </xf>
    <xf numFmtId="179" fontId="6" fillId="0" borderId="0" xfId="61" applyNumberFormat="1" applyFont="1" applyFill="1" applyBorder="1" applyAlignment="1">
      <alignment vertical="center" shrinkToFit="1"/>
      <protection/>
    </xf>
    <xf numFmtId="41" fontId="6" fillId="0" borderId="0" xfId="61" applyNumberFormat="1" applyFont="1" applyFill="1" applyBorder="1" applyAlignment="1">
      <alignment vertical="center" shrinkToFit="1"/>
      <protection/>
    </xf>
    <xf numFmtId="179" fontId="6" fillId="0" borderId="27" xfId="61" applyNumberFormat="1" applyFont="1" applyFill="1" applyBorder="1" applyAlignment="1">
      <alignment vertical="center" shrinkToFit="1"/>
      <protection/>
    </xf>
    <xf numFmtId="179" fontId="6" fillId="0" borderId="11" xfId="61" applyNumberFormat="1" applyFont="1" applyFill="1" applyBorder="1" applyAlignment="1">
      <alignment vertical="center" shrinkToFit="1"/>
      <protection/>
    </xf>
    <xf numFmtId="3" fontId="6" fillId="0" borderId="27" xfId="65" applyNumberFormat="1" applyFont="1" applyFill="1" applyBorder="1" applyAlignment="1">
      <alignment vertical="center"/>
      <protection/>
    </xf>
    <xf numFmtId="176" fontId="78" fillId="0" borderId="15" xfId="66" applyNumberFormat="1" applyFont="1" applyFill="1" applyBorder="1" applyAlignment="1">
      <alignment vertical="center"/>
      <protection/>
    </xf>
    <xf numFmtId="176" fontId="78" fillId="0" borderId="0" xfId="66" applyNumberFormat="1" applyFont="1" applyFill="1" applyBorder="1" applyAlignment="1">
      <alignment vertical="center"/>
      <protection/>
    </xf>
    <xf numFmtId="41" fontId="78" fillId="0" borderId="0" xfId="66" applyNumberFormat="1" applyFont="1" applyFill="1" applyBorder="1" applyAlignment="1">
      <alignment horizontal="right" vertical="center"/>
      <protection/>
    </xf>
    <xf numFmtId="176" fontId="79" fillId="0" borderId="24" xfId="66" applyNumberFormat="1" applyFont="1" applyFill="1" applyBorder="1" applyAlignment="1">
      <alignment vertical="center"/>
      <protection/>
    </xf>
    <xf numFmtId="176" fontId="78" fillId="0" borderId="25" xfId="66" applyNumberFormat="1" applyFont="1" applyFill="1" applyBorder="1" applyAlignment="1">
      <alignment vertical="center"/>
      <protection/>
    </xf>
    <xf numFmtId="176" fontId="78" fillId="0" borderId="21" xfId="66" applyNumberFormat="1" applyFont="1" applyFill="1" applyBorder="1" applyAlignment="1">
      <alignment vertical="center"/>
      <protection/>
    </xf>
    <xf numFmtId="0" fontId="6" fillId="0" borderId="30" xfId="66" applyFont="1" applyFill="1" applyBorder="1" applyAlignment="1">
      <alignment horizontal="center" vertical="center"/>
      <protection/>
    </xf>
    <xf numFmtId="0" fontId="6" fillId="0" borderId="31" xfId="66" applyFont="1" applyFill="1" applyBorder="1" applyAlignment="1">
      <alignment horizontal="center" vertical="center"/>
      <protection/>
    </xf>
    <xf numFmtId="41" fontId="78" fillId="0" borderId="0" xfId="66" applyNumberFormat="1" applyFont="1" applyFill="1" applyBorder="1" applyAlignment="1">
      <alignment vertical="center"/>
      <protection/>
    </xf>
    <xf numFmtId="0" fontId="19" fillId="0" borderId="0" xfId="66" applyFont="1" applyFill="1" applyBorder="1" applyAlignment="1">
      <alignment horizontal="distributed" vertical="center"/>
      <protection/>
    </xf>
    <xf numFmtId="0" fontId="6" fillId="0" borderId="11" xfId="66" applyFont="1" applyFill="1" applyBorder="1" applyAlignment="1">
      <alignment horizontal="distributed" vertical="center"/>
      <protection/>
    </xf>
    <xf numFmtId="0" fontId="7" fillId="0" borderId="0" xfId="65" applyFont="1" applyFill="1" applyBorder="1" applyAlignment="1">
      <alignment horizontal="distributed" vertical="center"/>
      <protection/>
    </xf>
    <xf numFmtId="0" fontId="7" fillId="0" borderId="0" xfId="65" applyFont="1" applyFill="1" applyBorder="1" applyAlignment="1">
      <alignment vertical="center"/>
      <protection/>
    </xf>
    <xf numFmtId="176" fontId="77" fillId="0" borderId="24" xfId="66" applyNumberFormat="1" applyFont="1" applyFill="1" applyBorder="1" applyAlignment="1">
      <alignment vertical="center"/>
      <protection/>
    </xf>
    <xf numFmtId="179" fontId="6" fillId="0" borderId="25" xfId="61" applyNumberFormat="1" applyFont="1" applyFill="1" applyBorder="1" applyAlignment="1">
      <alignment vertical="center" shrinkToFit="1"/>
      <protection/>
    </xf>
    <xf numFmtId="179" fontId="6" fillId="0" borderId="21" xfId="61" applyNumberFormat="1" applyFont="1" applyFill="1" applyBorder="1" applyAlignment="1">
      <alignment vertical="center" shrinkToFit="1"/>
      <protection/>
    </xf>
    <xf numFmtId="41" fontId="6" fillId="0" borderId="21" xfId="61" applyNumberFormat="1" applyFont="1" applyFill="1" applyBorder="1" applyAlignment="1">
      <alignment vertical="center" shrinkToFit="1"/>
      <protection/>
    </xf>
    <xf numFmtId="211" fontId="6" fillId="0" borderId="21" xfId="0" applyNumberFormat="1" applyFont="1" applyFill="1" applyBorder="1" applyAlignment="1">
      <alignment vertical="center"/>
    </xf>
    <xf numFmtId="211" fontId="6" fillId="0" borderId="0" xfId="0" applyNumberFormat="1" applyFont="1" applyFill="1" applyBorder="1" applyAlignment="1">
      <alignment vertical="center"/>
    </xf>
    <xf numFmtId="179" fontId="6" fillId="0" borderId="26" xfId="61" applyNumberFormat="1" applyFont="1" applyFill="1" applyBorder="1" applyAlignment="1">
      <alignment vertical="center" shrinkToFit="1"/>
      <protection/>
    </xf>
    <xf numFmtId="179" fontId="6" fillId="0" borderId="24" xfId="61" applyNumberFormat="1" applyFont="1" applyFill="1" applyBorder="1" applyAlignment="1">
      <alignment vertical="center" shrinkToFit="1"/>
      <protection/>
    </xf>
    <xf numFmtId="41" fontId="6" fillId="0" borderId="24" xfId="61" applyNumberFormat="1" applyFont="1" applyFill="1" applyBorder="1" applyAlignment="1">
      <alignment vertical="center" shrinkToFit="1"/>
      <protection/>
    </xf>
    <xf numFmtId="211" fontId="6" fillId="0" borderId="24" xfId="0" applyNumberFormat="1" applyFont="1" applyFill="1" applyBorder="1" applyAlignment="1">
      <alignment vertical="center"/>
    </xf>
    <xf numFmtId="0" fontId="80" fillId="0" borderId="12" xfId="61" applyFont="1" applyFill="1" applyBorder="1" applyAlignment="1">
      <alignment horizontal="center" vertical="center" wrapText="1"/>
      <protection/>
    </xf>
    <xf numFmtId="0" fontId="80" fillId="0" borderId="17" xfId="61" applyFont="1" applyFill="1" applyBorder="1" applyAlignment="1">
      <alignment horizontal="center" vertical="center" wrapText="1"/>
      <protection/>
    </xf>
    <xf numFmtId="41" fontId="6" fillId="0" borderId="32" xfId="61" applyNumberFormat="1" applyFont="1" applyFill="1" applyBorder="1" applyAlignment="1">
      <alignment horizontal="right" vertical="center" shrinkToFit="1"/>
      <protection/>
    </xf>
    <xf numFmtId="208" fontId="6" fillId="0" borderId="32" xfId="61" applyNumberFormat="1" applyFont="1" applyFill="1" applyBorder="1" applyAlignment="1">
      <alignment horizontal="right" vertical="center" shrinkToFit="1"/>
      <protection/>
    </xf>
    <xf numFmtId="0" fontId="6" fillId="0" borderId="11" xfId="65" applyFont="1" applyFill="1" applyBorder="1" applyAlignment="1">
      <alignment horizontal="right"/>
      <protection/>
    </xf>
    <xf numFmtId="0" fontId="6" fillId="0" borderId="0" xfId="65" applyFont="1" applyFill="1" applyAlignment="1">
      <alignment horizontal="right"/>
      <protection/>
    </xf>
    <xf numFmtId="0" fontId="1" fillId="0" borderId="0" xfId="65" applyFont="1" applyFill="1" applyAlignment="1">
      <alignment vertical="top"/>
      <protection/>
    </xf>
    <xf numFmtId="0" fontId="6" fillId="0" borderId="0" xfId="65" applyFont="1" applyFill="1" applyAlignment="1">
      <alignment vertical="top"/>
      <protection/>
    </xf>
    <xf numFmtId="0" fontId="6" fillId="0" borderId="0" xfId="65" applyFont="1" applyFill="1" applyBorder="1" applyAlignment="1">
      <alignment horizontal="right"/>
      <protection/>
    </xf>
    <xf numFmtId="0" fontId="5" fillId="0" borderId="17" xfId="65" applyFont="1" applyFill="1" applyBorder="1" applyAlignment="1">
      <alignment horizontal="center" vertical="center"/>
      <protection/>
    </xf>
    <xf numFmtId="0" fontId="21" fillId="0" borderId="0" xfId="63" applyFont="1" applyFill="1" applyAlignment="1">
      <alignment vertical="center"/>
      <protection/>
    </xf>
    <xf numFmtId="41" fontId="77" fillId="0" borderId="15" xfId="66" applyNumberFormat="1" applyFont="1" applyFill="1" applyBorder="1" applyAlignment="1">
      <alignment horizontal="right" vertical="center"/>
      <protection/>
    </xf>
    <xf numFmtId="0" fontId="5" fillId="0" borderId="23" xfId="66" applyFont="1" applyFill="1" applyBorder="1" applyAlignment="1">
      <alignment horizontal="center" vertical="center"/>
      <protection/>
    </xf>
    <xf numFmtId="0" fontId="77" fillId="0" borderId="12" xfId="66" applyFont="1" applyFill="1" applyBorder="1" applyAlignment="1">
      <alignment horizontal="center" vertical="center" shrinkToFit="1"/>
      <protection/>
    </xf>
    <xf numFmtId="176" fontId="77" fillId="0" borderId="23" xfId="66" applyNumberFormat="1" applyFont="1" applyFill="1" applyBorder="1" applyAlignment="1">
      <alignment vertical="center"/>
      <protection/>
    </xf>
    <xf numFmtId="176" fontId="77" fillId="0" borderId="14" xfId="66" applyNumberFormat="1" applyFont="1" applyFill="1" applyBorder="1" applyAlignment="1">
      <alignment vertical="center"/>
      <protection/>
    </xf>
    <xf numFmtId="176" fontId="77" fillId="0" borderId="20" xfId="66" applyNumberFormat="1" applyFont="1" applyFill="1" applyBorder="1" applyAlignment="1">
      <alignment vertical="center"/>
      <protection/>
    </xf>
    <xf numFmtId="176" fontId="77" fillId="0" borderId="14" xfId="66" applyNumberFormat="1" applyFont="1" applyFill="1" applyBorder="1" applyAlignment="1">
      <alignment horizontal="right" vertical="center"/>
      <protection/>
    </xf>
    <xf numFmtId="41" fontId="77" fillId="0" borderId="14" xfId="66" applyNumberFormat="1" applyFont="1" applyFill="1" applyBorder="1" applyAlignment="1">
      <alignment horizontal="right" vertical="center"/>
      <protection/>
    </xf>
    <xf numFmtId="176" fontId="77" fillId="0" borderId="16" xfId="66" applyNumberFormat="1" applyFont="1" applyFill="1" applyBorder="1" applyAlignment="1">
      <alignment vertical="center"/>
      <protection/>
    </xf>
    <xf numFmtId="183" fontId="77" fillId="0" borderId="33" xfId="66" applyNumberFormat="1" applyFont="1" applyFill="1" applyBorder="1" applyAlignment="1">
      <alignment vertical="center"/>
      <protection/>
    </xf>
    <xf numFmtId="183" fontId="77" fillId="0" borderId="14" xfId="66" applyNumberFormat="1" applyFont="1" applyFill="1" applyBorder="1" applyAlignment="1">
      <alignment vertical="center"/>
      <protection/>
    </xf>
    <xf numFmtId="192" fontId="77" fillId="0" borderId="14" xfId="66" applyNumberFormat="1" applyFont="1" applyFill="1" applyBorder="1" applyAlignment="1">
      <alignment vertical="center"/>
      <protection/>
    </xf>
    <xf numFmtId="192" fontId="77" fillId="0" borderId="23" xfId="66" applyNumberFormat="1" applyFont="1" applyFill="1" applyBorder="1" applyAlignment="1">
      <alignment vertical="center"/>
      <protection/>
    </xf>
    <xf numFmtId="183" fontId="77" fillId="0" borderId="20" xfId="66" applyNumberFormat="1" applyFont="1" applyFill="1" applyBorder="1" applyAlignment="1">
      <alignment vertical="center"/>
      <protection/>
    </xf>
    <xf numFmtId="192" fontId="77" fillId="0" borderId="16" xfId="66" applyNumberFormat="1" applyFont="1" applyFill="1" applyBorder="1" applyAlignment="1">
      <alignment vertical="center"/>
      <protection/>
    </xf>
    <xf numFmtId="176" fontId="77" fillId="0" borderId="33" xfId="66" applyNumberFormat="1" applyFont="1" applyFill="1" applyBorder="1" applyAlignment="1">
      <alignment vertical="center"/>
      <protection/>
    </xf>
    <xf numFmtId="41" fontId="77" fillId="0" borderId="23" xfId="66" applyNumberFormat="1" applyFont="1" applyFill="1" applyBorder="1" applyAlignment="1">
      <alignment horizontal="right" vertical="center"/>
      <protection/>
    </xf>
    <xf numFmtId="41" fontId="77" fillId="0" borderId="16" xfId="66" applyNumberFormat="1" applyFont="1" applyFill="1" applyBorder="1" applyAlignment="1">
      <alignment horizontal="right" vertical="center"/>
      <protection/>
    </xf>
    <xf numFmtId="179" fontId="76" fillId="0" borderId="0" xfId="66" applyNumberFormat="1" applyFont="1" applyFill="1" applyBorder="1" applyAlignment="1">
      <alignment vertical="center"/>
      <protection/>
    </xf>
    <xf numFmtId="179" fontId="76" fillId="0" borderId="0" xfId="66" applyNumberFormat="1" applyFont="1" applyFill="1" applyBorder="1" applyAlignment="1">
      <alignment horizontal="right" vertical="center"/>
      <protection/>
    </xf>
    <xf numFmtId="0" fontId="6" fillId="0" borderId="10" xfId="62" applyFont="1" applyFill="1" applyBorder="1" applyAlignment="1">
      <alignment horizontal="left"/>
      <protection/>
    </xf>
    <xf numFmtId="0" fontId="81" fillId="0" borderId="14" xfId="66" applyFont="1" applyFill="1" applyBorder="1" applyAlignment="1">
      <alignment horizontal="center" vertical="center"/>
      <protection/>
    </xf>
    <xf numFmtId="0" fontId="81" fillId="0" borderId="0" xfId="66" applyFont="1" applyFill="1" applyBorder="1" applyAlignment="1">
      <alignment horizontal="center" vertical="center"/>
      <protection/>
    </xf>
    <xf numFmtId="176" fontId="81" fillId="0" borderId="0" xfId="66" applyNumberFormat="1" applyFont="1" applyFill="1" applyBorder="1" applyAlignment="1">
      <alignment vertical="center"/>
      <protection/>
    </xf>
    <xf numFmtId="0" fontId="8" fillId="0" borderId="0" xfId="66" applyFont="1" applyFill="1" applyBorder="1" applyAlignment="1">
      <alignment horizontal="center" vertical="center"/>
      <protection/>
    </xf>
    <xf numFmtId="0" fontId="8" fillId="0" borderId="14" xfId="66" applyFont="1" applyFill="1" applyBorder="1" applyAlignment="1">
      <alignment horizontal="center" vertical="center"/>
      <protection/>
    </xf>
    <xf numFmtId="0" fontId="80" fillId="0" borderId="34" xfId="66" applyFont="1" applyFill="1" applyBorder="1" applyAlignment="1">
      <alignment horizontal="center" vertical="center"/>
      <protection/>
    </xf>
    <xf numFmtId="0" fontId="80" fillId="0" borderId="12" xfId="66" applyFont="1" applyFill="1" applyBorder="1" applyAlignment="1">
      <alignment horizontal="center" vertical="center"/>
      <protection/>
    </xf>
    <xf numFmtId="0" fontId="80" fillId="0" borderId="17" xfId="66" applyFont="1" applyFill="1" applyBorder="1" applyAlignment="1">
      <alignment horizontal="center" vertical="center"/>
      <protection/>
    </xf>
    <xf numFmtId="179" fontId="80" fillId="0" borderId="17" xfId="66" applyNumberFormat="1" applyFont="1" applyFill="1" applyBorder="1" applyAlignment="1">
      <alignment vertical="center"/>
      <protection/>
    </xf>
    <xf numFmtId="179" fontId="80" fillId="0" borderId="13" xfId="66" applyNumberFormat="1" applyFont="1" applyFill="1" applyBorder="1" applyAlignment="1">
      <alignment vertical="center"/>
      <protection/>
    </xf>
    <xf numFmtId="176" fontId="79" fillId="0" borderId="15" xfId="66" applyNumberFormat="1" applyFont="1" applyFill="1" applyBorder="1" applyAlignment="1">
      <alignment vertical="center"/>
      <protection/>
    </xf>
    <xf numFmtId="176" fontId="79" fillId="0" borderId="0" xfId="66" applyNumberFormat="1" applyFont="1" applyFill="1" applyBorder="1" applyAlignment="1">
      <alignment vertical="center"/>
      <protection/>
    </xf>
    <xf numFmtId="41" fontId="79" fillId="0" borderId="0" xfId="66" applyNumberFormat="1" applyFont="1" applyFill="1" applyBorder="1" applyAlignment="1">
      <alignment horizontal="right" vertical="center"/>
      <protection/>
    </xf>
    <xf numFmtId="186" fontId="79" fillId="0" borderId="0" xfId="66" applyNumberFormat="1" applyFont="1" applyFill="1" applyBorder="1" applyAlignment="1">
      <alignment horizontal="right" vertical="center"/>
      <protection/>
    </xf>
    <xf numFmtId="0" fontId="8" fillId="0" borderId="16" xfId="66" applyFont="1" applyFill="1" applyBorder="1" applyAlignment="1">
      <alignment horizontal="center" vertical="center"/>
      <protection/>
    </xf>
    <xf numFmtId="176" fontId="78" fillId="0" borderId="11" xfId="66" applyNumberFormat="1" applyFont="1" applyFill="1" applyBorder="1" applyAlignment="1">
      <alignment vertical="center"/>
      <protection/>
    </xf>
    <xf numFmtId="41" fontId="11" fillId="0" borderId="32" xfId="61" applyNumberFormat="1" applyFont="1" applyFill="1" applyBorder="1" applyAlignment="1">
      <alignment horizontal="right" vertical="center" shrinkToFit="1"/>
      <protection/>
    </xf>
    <xf numFmtId="208" fontId="11" fillId="0" borderId="32" xfId="61" applyNumberFormat="1" applyFont="1" applyFill="1" applyBorder="1" applyAlignment="1">
      <alignment horizontal="right" vertical="center" shrinkToFit="1"/>
      <protection/>
    </xf>
    <xf numFmtId="0" fontId="8" fillId="0" borderId="17" xfId="65" applyFont="1" applyFill="1" applyBorder="1" applyAlignment="1">
      <alignment horizontal="center" vertical="center"/>
      <protection/>
    </xf>
    <xf numFmtId="41" fontId="18" fillId="0" borderId="15" xfId="65" applyNumberFormat="1" applyFont="1" applyFill="1" applyBorder="1" applyAlignment="1">
      <alignment horizontal="right" vertical="center"/>
      <protection/>
    </xf>
    <xf numFmtId="3" fontId="18" fillId="0" borderId="15" xfId="65" applyNumberFormat="1" applyFont="1" applyFill="1" applyBorder="1" applyAlignment="1">
      <alignment vertical="center"/>
      <protection/>
    </xf>
    <xf numFmtId="3" fontId="18" fillId="0" borderId="25" xfId="65" applyNumberFormat="1" applyFont="1" applyFill="1" applyBorder="1" applyAlignment="1">
      <alignment vertical="center"/>
      <protection/>
    </xf>
    <xf numFmtId="38" fontId="6" fillId="0" borderId="15" xfId="49" applyFont="1" applyFill="1" applyBorder="1" applyAlignment="1">
      <alignment vertical="center"/>
    </xf>
    <xf numFmtId="41" fontId="6" fillId="0" borderId="0" xfId="65" applyNumberFormat="1" applyFont="1" applyFill="1" applyBorder="1" applyAlignment="1">
      <alignment vertical="center"/>
      <protection/>
    </xf>
    <xf numFmtId="41" fontId="6" fillId="0" borderId="15" xfId="65" applyNumberFormat="1" applyFont="1" applyFill="1" applyBorder="1" applyAlignment="1">
      <alignment vertical="center"/>
      <protection/>
    </xf>
    <xf numFmtId="41" fontId="18" fillId="0" borderId="27" xfId="65" applyNumberFormat="1" applyFont="1" applyFill="1" applyBorder="1" applyAlignment="1">
      <alignment horizontal="right" vertical="center"/>
      <protection/>
    </xf>
    <xf numFmtId="3" fontId="18" fillId="0" borderId="0" xfId="65" applyNumberFormat="1" applyFont="1" applyFill="1" applyBorder="1" applyAlignment="1">
      <alignment vertical="center"/>
      <protection/>
    </xf>
    <xf numFmtId="38" fontId="18" fillId="0" borderId="0" xfId="49" applyFont="1" applyFill="1" applyBorder="1" applyAlignment="1">
      <alignment horizontal="right" vertical="center"/>
    </xf>
    <xf numFmtId="3" fontId="18" fillId="0" borderId="27" xfId="65" applyNumberFormat="1" applyFont="1" applyFill="1" applyBorder="1" applyAlignment="1">
      <alignment vertical="center"/>
      <protection/>
    </xf>
    <xf numFmtId="0" fontId="18" fillId="0" borderId="11" xfId="65" applyNumberFormat="1" applyFont="1" applyFill="1" applyBorder="1" applyAlignment="1">
      <alignment horizontal="right" vertical="center"/>
      <protection/>
    </xf>
    <xf numFmtId="176" fontId="77" fillId="0" borderId="26" xfId="66" applyNumberFormat="1" applyFont="1" applyFill="1" applyBorder="1" applyAlignment="1">
      <alignment vertical="center"/>
      <protection/>
    </xf>
    <xf numFmtId="0" fontId="77" fillId="0" borderId="20" xfId="66" applyFont="1" applyFill="1" applyBorder="1" applyAlignment="1">
      <alignment horizontal="center" vertical="center"/>
      <protection/>
    </xf>
    <xf numFmtId="0" fontId="77" fillId="0" borderId="23" xfId="66" applyFont="1" applyFill="1" applyBorder="1" applyAlignment="1">
      <alignment horizontal="center" vertical="center"/>
      <protection/>
    </xf>
    <xf numFmtId="0" fontId="81" fillId="0" borderId="16" xfId="66" applyFont="1" applyFill="1" applyBorder="1" applyAlignment="1">
      <alignment horizontal="center" vertical="center"/>
      <protection/>
    </xf>
    <xf numFmtId="176" fontId="81" fillId="0" borderId="11" xfId="66" applyNumberFormat="1" applyFont="1" applyFill="1" applyBorder="1" applyAlignment="1">
      <alignment vertical="center"/>
      <protection/>
    </xf>
    <xf numFmtId="3" fontId="6" fillId="0" borderId="0" xfId="65" applyNumberFormat="1" applyFont="1" applyFill="1" applyBorder="1" applyAlignment="1">
      <alignment vertical="center"/>
      <protection/>
    </xf>
    <xf numFmtId="0" fontId="0" fillId="0" borderId="0" xfId="65" applyFont="1" applyFill="1">
      <alignment/>
      <protection/>
    </xf>
    <xf numFmtId="0" fontId="76" fillId="0" borderId="12" xfId="66" applyFont="1" applyFill="1" applyBorder="1" applyAlignment="1">
      <alignment horizontal="distributed" vertical="center"/>
      <protection/>
    </xf>
    <xf numFmtId="0" fontId="76" fillId="0" borderId="34" xfId="66" applyFont="1" applyFill="1" applyBorder="1" applyAlignment="1">
      <alignment horizontal="distributed" vertical="center"/>
      <protection/>
    </xf>
    <xf numFmtId="0" fontId="76" fillId="0" borderId="18" xfId="66" applyFont="1" applyFill="1" applyBorder="1" applyAlignment="1">
      <alignment horizontal="distributed" vertical="center"/>
      <protection/>
    </xf>
    <xf numFmtId="3" fontId="17" fillId="0" borderId="15" xfId="65" applyNumberFormat="1" applyFont="1" applyFill="1" applyBorder="1" applyAlignment="1">
      <alignment vertical="center"/>
      <protection/>
    </xf>
    <xf numFmtId="3" fontId="17" fillId="0" borderId="25" xfId="65" applyNumberFormat="1" applyFont="1" applyFill="1" applyBorder="1" applyAlignment="1">
      <alignment vertical="center"/>
      <protection/>
    </xf>
    <xf numFmtId="3" fontId="11" fillId="0" borderId="15" xfId="65" applyNumberFormat="1" applyFont="1" applyFill="1" applyBorder="1" applyAlignment="1">
      <alignment vertical="center"/>
      <protection/>
    </xf>
    <xf numFmtId="38" fontId="11" fillId="0" borderId="15" xfId="49" applyFont="1" applyFill="1" applyBorder="1" applyAlignment="1">
      <alignment vertical="center"/>
    </xf>
    <xf numFmtId="3" fontId="17" fillId="0" borderId="15" xfId="65" applyNumberFormat="1" applyFont="1" applyFill="1" applyBorder="1" applyAlignment="1">
      <alignment horizontal="right" vertical="center"/>
      <protection/>
    </xf>
    <xf numFmtId="41" fontId="11" fillId="0" borderId="35" xfId="65" applyNumberFormat="1" applyFont="1" applyFill="1" applyBorder="1" applyAlignment="1">
      <alignment vertical="center"/>
      <protection/>
    </xf>
    <xf numFmtId="41" fontId="11" fillId="0" borderId="15" xfId="65" applyNumberFormat="1" applyFont="1" applyFill="1" applyBorder="1" applyAlignment="1">
      <alignment vertical="center"/>
      <protection/>
    </xf>
    <xf numFmtId="3" fontId="11" fillId="0" borderId="27" xfId="65" applyNumberFormat="1" applyFont="1" applyFill="1" applyBorder="1" applyAlignment="1">
      <alignment vertical="center"/>
      <protection/>
    </xf>
    <xf numFmtId="3" fontId="11" fillId="0" borderId="0" xfId="65" applyNumberFormat="1" applyFont="1" applyFill="1" applyBorder="1" applyAlignment="1">
      <alignment vertical="center"/>
      <protection/>
    </xf>
    <xf numFmtId="0" fontId="6" fillId="0" borderId="0" xfId="65" applyFont="1" applyFill="1" applyBorder="1" applyAlignment="1">
      <alignment horizontal="distributed" vertical="center" wrapText="1"/>
      <protection/>
    </xf>
    <xf numFmtId="0" fontId="5" fillId="0" borderId="0" xfId="65" applyFont="1" applyFill="1" applyBorder="1" applyAlignment="1">
      <alignment vertical="center"/>
      <protection/>
    </xf>
    <xf numFmtId="41" fontId="17" fillId="0" borderId="15" xfId="65" applyNumberFormat="1" applyFont="1" applyFill="1" applyBorder="1" applyAlignment="1">
      <alignment horizontal="right" vertical="center"/>
      <protection/>
    </xf>
    <xf numFmtId="41" fontId="11" fillId="0" borderId="15" xfId="65" applyNumberFormat="1" applyFont="1" applyFill="1" applyBorder="1" applyAlignment="1">
      <alignment horizontal="right" vertical="center"/>
      <protection/>
    </xf>
    <xf numFmtId="41" fontId="17" fillId="0" borderId="27" xfId="65" applyNumberFormat="1" applyFont="1" applyFill="1" applyBorder="1" applyAlignment="1">
      <alignment horizontal="right" vertical="center"/>
      <protection/>
    </xf>
    <xf numFmtId="3" fontId="82" fillId="0" borderId="15" xfId="65" applyNumberFormat="1" applyFont="1" applyFill="1" applyBorder="1" applyAlignment="1">
      <alignment vertical="center"/>
      <protection/>
    </xf>
    <xf numFmtId="3" fontId="82" fillId="0" borderId="0" xfId="65" applyNumberFormat="1" applyFont="1" applyFill="1" applyBorder="1" applyAlignment="1">
      <alignment vertical="center"/>
      <protection/>
    </xf>
    <xf numFmtId="3" fontId="75" fillId="0" borderId="15" xfId="65" applyNumberFormat="1" applyFont="1" applyFill="1" applyBorder="1" applyAlignment="1">
      <alignment vertical="center"/>
      <protection/>
    </xf>
    <xf numFmtId="3" fontId="75" fillId="0" borderId="0" xfId="65" applyNumberFormat="1" applyFont="1" applyFill="1" applyBorder="1" applyAlignment="1">
      <alignment vertical="center"/>
      <protection/>
    </xf>
    <xf numFmtId="38" fontId="82" fillId="0" borderId="0" xfId="49" applyFont="1" applyFill="1" applyBorder="1" applyAlignment="1">
      <alignment horizontal="right" vertical="center"/>
    </xf>
    <xf numFmtId="3" fontId="82" fillId="0" borderId="27" xfId="65" applyNumberFormat="1" applyFont="1" applyFill="1" applyBorder="1" applyAlignment="1">
      <alignment vertical="center"/>
      <protection/>
    </xf>
    <xf numFmtId="0" fontId="17" fillId="0" borderId="11" xfId="65" applyNumberFormat="1" applyFont="1" applyFill="1" applyBorder="1" applyAlignment="1">
      <alignment horizontal="right" vertical="center"/>
      <protection/>
    </xf>
    <xf numFmtId="186" fontId="77" fillId="0" borderId="0" xfId="66" applyNumberFormat="1" applyFont="1" applyFill="1" applyBorder="1" applyAlignment="1">
      <alignment horizontal="right" vertical="center"/>
      <protection/>
    </xf>
    <xf numFmtId="38" fontId="77" fillId="0" borderId="0" xfId="49" applyFont="1" applyFill="1" applyBorder="1" applyAlignment="1">
      <alignment horizontal="right" vertical="center"/>
    </xf>
    <xf numFmtId="186" fontId="79" fillId="0" borderId="15" xfId="66" applyNumberFormat="1" applyFont="1" applyFill="1" applyBorder="1" applyAlignment="1">
      <alignment horizontal="right" vertical="center"/>
      <protection/>
    </xf>
    <xf numFmtId="38" fontId="79" fillId="0" borderId="0" xfId="49" applyFont="1" applyFill="1" applyBorder="1" applyAlignment="1">
      <alignment horizontal="right" vertical="center"/>
    </xf>
    <xf numFmtId="186" fontId="77" fillId="0" borderId="15" xfId="66" applyNumberFormat="1" applyFont="1" applyFill="1" applyBorder="1" applyAlignment="1">
      <alignment horizontal="right" vertical="center"/>
      <protection/>
    </xf>
    <xf numFmtId="176" fontId="79" fillId="0" borderId="27" xfId="66" applyNumberFormat="1" applyFont="1" applyFill="1" applyBorder="1" applyAlignment="1">
      <alignment vertical="center"/>
      <protection/>
    </xf>
    <xf numFmtId="176" fontId="79" fillId="0" borderId="11" xfId="66" applyNumberFormat="1" applyFont="1" applyFill="1" applyBorder="1" applyAlignment="1">
      <alignment vertical="center"/>
      <protection/>
    </xf>
    <xf numFmtId="41" fontId="81" fillId="0" borderId="15" xfId="66" applyNumberFormat="1" applyFont="1" applyFill="1" applyBorder="1" applyAlignment="1">
      <alignment horizontal="right" vertical="center"/>
      <protection/>
    </xf>
    <xf numFmtId="176" fontId="81" fillId="0" borderId="15" xfId="66" applyNumberFormat="1" applyFont="1" applyFill="1" applyBorder="1" applyAlignment="1">
      <alignment vertical="center"/>
      <protection/>
    </xf>
    <xf numFmtId="41" fontId="81" fillId="0" borderId="0" xfId="66" applyNumberFormat="1" applyFont="1" applyFill="1" applyBorder="1" applyAlignment="1">
      <alignment horizontal="right" vertical="center"/>
      <protection/>
    </xf>
    <xf numFmtId="176" fontId="11" fillId="0" borderId="0" xfId="66" applyNumberFormat="1" applyFont="1" applyFill="1" applyBorder="1" applyAlignment="1">
      <alignment vertical="center"/>
      <protection/>
    </xf>
    <xf numFmtId="176" fontId="81" fillId="0" borderId="0" xfId="66" applyNumberFormat="1" applyFont="1" applyFill="1" applyBorder="1" applyAlignment="1">
      <alignment horizontal="right" vertical="center"/>
      <protection/>
    </xf>
    <xf numFmtId="179" fontId="80" fillId="0" borderId="15" xfId="66" applyNumberFormat="1" applyFont="1" applyFill="1" applyBorder="1" applyAlignment="1">
      <alignment vertical="center"/>
      <protection/>
    </xf>
    <xf numFmtId="179" fontId="80" fillId="0" borderId="0" xfId="66" applyNumberFormat="1" applyFont="1" applyFill="1" applyBorder="1" applyAlignment="1">
      <alignment vertical="center"/>
      <protection/>
    </xf>
    <xf numFmtId="179" fontId="80" fillId="0" borderId="26" xfId="66" applyNumberFormat="1" applyFont="1" applyFill="1" applyBorder="1" applyAlignment="1">
      <alignment vertical="center"/>
      <protection/>
    </xf>
    <xf numFmtId="179" fontId="80" fillId="0" borderId="24" xfId="66" applyNumberFormat="1" applyFont="1" applyFill="1" applyBorder="1" applyAlignment="1">
      <alignment vertical="center"/>
      <protection/>
    </xf>
    <xf numFmtId="179" fontId="80" fillId="0" borderId="15" xfId="66" applyNumberFormat="1" applyFont="1" applyFill="1" applyBorder="1" applyAlignment="1">
      <alignment horizontal="right" vertical="center"/>
      <protection/>
    </xf>
    <xf numFmtId="179" fontId="80" fillId="0" borderId="0" xfId="66" applyNumberFormat="1" applyFont="1" applyFill="1" applyBorder="1" applyAlignment="1">
      <alignment horizontal="right" vertical="center"/>
      <protection/>
    </xf>
    <xf numFmtId="179" fontId="80" fillId="0" borderId="28" xfId="66" applyNumberFormat="1" applyFont="1" applyFill="1" applyBorder="1" applyAlignment="1">
      <alignment vertical="center"/>
      <protection/>
    </xf>
    <xf numFmtId="179" fontId="80" fillId="0" borderId="29" xfId="66" applyNumberFormat="1" applyFont="1" applyFill="1" applyBorder="1" applyAlignment="1">
      <alignment vertical="center"/>
      <protection/>
    </xf>
    <xf numFmtId="179" fontId="11" fillId="0" borderId="25" xfId="61" applyNumberFormat="1" applyFont="1" applyFill="1" applyBorder="1" applyAlignment="1">
      <alignment vertical="center" shrinkToFit="1"/>
      <protection/>
    </xf>
    <xf numFmtId="179" fontId="11" fillId="0" borderId="21" xfId="61" applyNumberFormat="1" applyFont="1" applyFill="1" applyBorder="1" applyAlignment="1">
      <alignment vertical="center" shrinkToFit="1"/>
      <protection/>
    </xf>
    <xf numFmtId="41" fontId="11" fillId="0" borderId="21" xfId="61" applyNumberFormat="1" applyFont="1" applyFill="1" applyBorder="1" applyAlignment="1">
      <alignment vertical="center" shrinkToFit="1"/>
      <protection/>
    </xf>
    <xf numFmtId="211" fontId="11" fillId="0" borderId="21" xfId="0" applyNumberFormat="1" applyFont="1" applyFill="1" applyBorder="1" applyAlignment="1">
      <alignment vertical="center"/>
    </xf>
    <xf numFmtId="179" fontId="11" fillId="0" borderId="15" xfId="61" applyNumberFormat="1" applyFont="1" applyFill="1" applyBorder="1" applyAlignment="1">
      <alignment vertical="center" shrinkToFit="1"/>
      <protection/>
    </xf>
    <xf numFmtId="179" fontId="11" fillId="0" borderId="0" xfId="61" applyNumberFormat="1" applyFont="1" applyFill="1" applyBorder="1" applyAlignment="1">
      <alignment vertical="center" shrinkToFit="1"/>
      <protection/>
    </xf>
    <xf numFmtId="41" fontId="11" fillId="0" borderId="0" xfId="61" applyNumberFormat="1" applyFont="1" applyFill="1" applyBorder="1" applyAlignment="1">
      <alignment vertical="center" shrinkToFit="1"/>
      <protection/>
    </xf>
    <xf numFmtId="211" fontId="11" fillId="0" borderId="0" xfId="0" applyNumberFormat="1" applyFont="1" applyFill="1" applyBorder="1" applyAlignment="1">
      <alignment vertical="center"/>
    </xf>
    <xf numFmtId="179" fontId="11" fillId="0" borderId="26" xfId="61" applyNumberFormat="1" applyFont="1" applyFill="1" applyBorder="1" applyAlignment="1">
      <alignment vertical="center" shrinkToFit="1"/>
      <protection/>
    </xf>
    <xf numFmtId="179" fontId="11" fillId="0" borderId="24" xfId="61" applyNumberFormat="1" applyFont="1" applyFill="1" applyBorder="1" applyAlignment="1">
      <alignment vertical="center" shrinkToFit="1"/>
      <protection/>
    </xf>
    <xf numFmtId="41" fontId="11" fillId="0" borderId="24" xfId="61" applyNumberFormat="1" applyFont="1" applyFill="1" applyBorder="1" applyAlignment="1">
      <alignment vertical="center" shrinkToFit="1"/>
      <protection/>
    </xf>
    <xf numFmtId="211" fontId="11" fillId="0" borderId="24" xfId="0" applyNumberFormat="1" applyFont="1" applyFill="1" applyBorder="1" applyAlignment="1">
      <alignment vertical="center"/>
    </xf>
    <xf numFmtId="211" fontId="11" fillId="0" borderId="0" xfId="0" applyNumberFormat="1" applyFont="1" applyFill="1" applyAlignment="1">
      <alignment vertical="center"/>
    </xf>
    <xf numFmtId="179" fontId="11" fillId="0" borderId="27" xfId="61" applyNumberFormat="1" applyFont="1" applyFill="1" applyBorder="1" applyAlignment="1">
      <alignment vertical="center" shrinkToFit="1"/>
      <protection/>
    </xf>
    <xf numFmtId="179" fontId="11" fillId="0" borderId="11" xfId="61" applyNumberFormat="1" applyFont="1" applyFill="1" applyBorder="1" applyAlignment="1">
      <alignment vertical="center" shrinkToFit="1"/>
      <protection/>
    </xf>
    <xf numFmtId="3" fontId="82" fillId="0" borderId="25" xfId="65" applyNumberFormat="1" applyFont="1" applyFill="1" applyBorder="1" applyAlignment="1">
      <alignment vertical="center"/>
      <protection/>
    </xf>
    <xf numFmtId="3" fontId="82" fillId="0" borderId="21" xfId="65" applyNumberFormat="1" applyFont="1" applyFill="1" applyBorder="1" applyAlignment="1">
      <alignment vertical="center"/>
      <protection/>
    </xf>
    <xf numFmtId="0" fontId="83" fillId="0" borderId="12" xfId="66" applyFont="1" applyFill="1" applyBorder="1" applyAlignment="1">
      <alignment horizontal="center" vertical="center" shrinkToFit="1"/>
      <protection/>
    </xf>
    <xf numFmtId="176" fontId="83" fillId="0" borderId="23" xfId="66" applyNumberFormat="1" applyFont="1" applyFill="1" applyBorder="1" applyAlignment="1">
      <alignment vertical="center"/>
      <protection/>
    </xf>
    <xf numFmtId="176" fontId="83" fillId="0" borderId="14" xfId="66" applyNumberFormat="1" applyFont="1" applyFill="1" applyBorder="1" applyAlignment="1">
      <alignment vertical="center"/>
      <protection/>
    </xf>
    <xf numFmtId="176" fontId="83" fillId="0" borderId="20" xfId="66" applyNumberFormat="1" applyFont="1" applyFill="1" applyBorder="1" applyAlignment="1">
      <alignment vertical="center"/>
      <protection/>
    </xf>
    <xf numFmtId="176" fontId="83" fillId="0" borderId="14" xfId="66" applyNumberFormat="1" applyFont="1" applyFill="1" applyBorder="1" applyAlignment="1">
      <alignment horizontal="right" vertical="center"/>
      <protection/>
    </xf>
    <xf numFmtId="41" fontId="83" fillId="0" borderId="14" xfId="66" applyNumberFormat="1" applyFont="1" applyFill="1" applyBorder="1" applyAlignment="1">
      <alignment horizontal="right" vertical="center"/>
      <protection/>
    </xf>
    <xf numFmtId="176" fontId="83" fillId="0" borderId="16" xfId="66" applyNumberFormat="1" applyFont="1" applyFill="1" applyBorder="1" applyAlignment="1">
      <alignment vertical="center"/>
      <protection/>
    </xf>
    <xf numFmtId="183" fontId="83" fillId="0" borderId="33" xfId="66" applyNumberFormat="1" applyFont="1" applyFill="1" applyBorder="1" applyAlignment="1">
      <alignment vertical="center"/>
      <protection/>
    </xf>
    <xf numFmtId="183" fontId="83" fillId="0" borderId="14" xfId="66" applyNumberFormat="1" applyFont="1" applyFill="1" applyBorder="1" applyAlignment="1">
      <alignment vertical="center"/>
      <protection/>
    </xf>
    <xf numFmtId="192" fontId="83" fillId="0" borderId="14" xfId="66" applyNumberFormat="1" applyFont="1" applyFill="1" applyBorder="1" applyAlignment="1">
      <alignment vertical="center"/>
      <protection/>
    </xf>
    <xf numFmtId="192" fontId="83" fillId="0" borderId="34" xfId="66" applyNumberFormat="1" applyFont="1" applyFill="1" applyBorder="1" applyAlignment="1">
      <alignment vertical="center"/>
      <protection/>
    </xf>
    <xf numFmtId="183" fontId="83" fillId="0" borderId="20" xfId="66" applyNumberFormat="1" applyFont="1" applyFill="1" applyBorder="1" applyAlignment="1">
      <alignment vertical="center"/>
      <protection/>
    </xf>
    <xf numFmtId="192" fontId="83" fillId="0" borderId="16" xfId="66" applyNumberFormat="1" applyFont="1" applyFill="1" applyBorder="1" applyAlignment="1">
      <alignment vertical="center"/>
      <protection/>
    </xf>
    <xf numFmtId="176" fontId="83" fillId="0" borderId="33" xfId="66" applyNumberFormat="1" applyFont="1" applyFill="1" applyBorder="1" applyAlignment="1">
      <alignment vertical="center"/>
      <protection/>
    </xf>
    <xf numFmtId="41" fontId="83" fillId="0" borderId="23" xfId="66" applyNumberFormat="1" applyFont="1" applyFill="1" applyBorder="1" applyAlignment="1">
      <alignment horizontal="right" vertical="center"/>
      <protection/>
    </xf>
    <xf numFmtId="41" fontId="83" fillId="0" borderId="16" xfId="66" applyNumberFormat="1" applyFont="1" applyFill="1" applyBorder="1" applyAlignment="1">
      <alignment horizontal="right" vertical="center"/>
      <protection/>
    </xf>
    <xf numFmtId="0" fontId="5" fillId="0" borderId="10" xfId="65" applyFont="1" applyFill="1" applyBorder="1" applyAlignment="1">
      <alignment horizontal="center" vertical="center"/>
      <protection/>
    </xf>
    <xf numFmtId="0" fontId="5" fillId="0" borderId="22" xfId="65" applyFont="1" applyFill="1" applyBorder="1" applyAlignment="1">
      <alignment horizontal="center" vertical="center"/>
      <protection/>
    </xf>
    <xf numFmtId="0" fontId="5" fillId="0" borderId="24" xfId="65" applyFont="1" applyFill="1" applyBorder="1" applyAlignment="1">
      <alignment horizontal="center" vertical="center"/>
      <protection/>
    </xf>
    <xf numFmtId="0" fontId="5" fillId="0" borderId="23" xfId="65" applyFont="1" applyFill="1" applyBorder="1" applyAlignment="1">
      <alignment horizontal="center" vertical="center"/>
      <protection/>
    </xf>
    <xf numFmtId="0" fontId="5" fillId="0" borderId="31" xfId="65" applyFont="1" applyFill="1" applyBorder="1" applyAlignment="1">
      <alignment horizontal="center" vertical="center"/>
      <protection/>
    </xf>
    <xf numFmtId="0" fontId="5" fillId="0" borderId="36" xfId="65" applyFont="1" applyFill="1" applyBorder="1" applyAlignment="1">
      <alignment horizontal="center" vertical="center"/>
      <protection/>
    </xf>
    <xf numFmtId="0" fontId="8" fillId="0" borderId="31" xfId="65" applyFont="1" applyFill="1" applyBorder="1" applyAlignment="1">
      <alignment horizontal="center" vertical="center"/>
      <protection/>
    </xf>
    <xf numFmtId="0" fontId="8" fillId="0" borderId="36" xfId="65" applyFont="1" applyFill="1" applyBorder="1" applyAlignment="1">
      <alignment horizontal="center" vertical="center"/>
      <protection/>
    </xf>
    <xf numFmtId="0" fontId="17" fillId="0" borderId="0" xfId="65" applyFont="1" applyFill="1" applyBorder="1" applyAlignment="1">
      <alignment horizontal="distributed" vertical="center"/>
      <protection/>
    </xf>
    <xf numFmtId="0" fontId="17" fillId="0" borderId="0" xfId="65" applyFont="1" applyFill="1" applyBorder="1" applyAlignment="1">
      <alignment horizontal="distributed" vertical="distributed"/>
      <protection/>
    </xf>
    <xf numFmtId="0" fontId="17" fillId="0" borderId="11" xfId="65" applyFont="1" applyFill="1" applyBorder="1" applyAlignment="1">
      <alignment horizontal="distributed" vertical="center"/>
      <protection/>
    </xf>
    <xf numFmtId="0" fontId="5" fillId="0" borderId="13" xfId="65" applyFont="1" applyFill="1" applyBorder="1" applyAlignment="1">
      <alignment horizontal="center" vertical="center"/>
      <protection/>
    </xf>
    <xf numFmtId="0" fontId="22" fillId="0" borderId="0" xfId="65" applyFont="1" applyFill="1" applyBorder="1" applyAlignment="1">
      <alignment horizontal="distributed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4" xfId="65" applyFont="1" applyFill="1" applyBorder="1" applyAlignment="1">
      <alignment horizontal="center" vertical="center"/>
      <protection/>
    </xf>
    <xf numFmtId="0" fontId="5" fillId="0" borderId="30" xfId="65" applyFont="1" applyFill="1" applyBorder="1" applyAlignment="1">
      <alignment horizontal="center" vertical="center"/>
      <protection/>
    </xf>
    <xf numFmtId="0" fontId="75" fillId="0" borderId="30" xfId="65" applyFont="1" applyFill="1" applyBorder="1" applyAlignment="1">
      <alignment horizontal="center" vertical="center"/>
      <protection/>
    </xf>
    <xf numFmtId="0" fontId="75" fillId="0" borderId="31" xfId="65" applyFont="1" applyFill="1" applyBorder="1" applyAlignment="1">
      <alignment horizontal="center" vertical="center"/>
      <protection/>
    </xf>
    <xf numFmtId="0" fontId="22" fillId="0" borderId="11" xfId="65" applyFont="1" applyFill="1" applyBorder="1" applyAlignment="1">
      <alignment horizontal="distributed" vertical="center"/>
      <protection/>
    </xf>
    <xf numFmtId="0" fontId="0" fillId="0" borderId="36" xfId="63" applyFont="1" applyFill="1" applyBorder="1" applyAlignment="1">
      <alignment/>
      <protection/>
    </xf>
    <xf numFmtId="41" fontId="18" fillId="0" borderId="0" xfId="65" applyNumberFormat="1" applyFont="1" applyFill="1" applyBorder="1" applyAlignment="1">
      <alignment horizontal="right" vertical="center"/>
      <protection/>
    </xf>
    <xf numFmtId="41" fontId="23" fillId="0" borderId="0" xfId="63" applyNumberFormat="1" applyFont="1" applyFill="1" applyAlignment="1">
      <alignment horizontal="right"/>
      <protection/>
    </xf>
    <xf numFmtId="0" fontId="82" fillId="0" borderId="21" xfId="65" applyFont="1" applyFill="1" applyBorder="1" applyAlignment="1">
      <alignment horizontal="distributed" vertical="center"/>
      <protection/>
    </xf>
    <xf numFmtId="0" fontId="82" fillId="0" borderId="20" xfId="65" applyFont="1" applyFill="1" applyBorder="1" applyAlignment="1">
      <alignment horizontal="distributed" vertical="center"/>
      <protection/>
    </xf>
    <xf numFmtId="41" fontId="82" fillId="0" borderId="21" xfId="65" applyNumberFormat="1" applyFont="1" applyFill="1" applyBorder="1" applyAlignment="1">
      <alignment horizontal="right" vertical="center"/>
      <protection/>
    </xf>
    <xf numFmtId="0" fontId="6" fillId="0" borderId="11" xfId="65" applyFont="1" applyFill="1" applyBorder="1" applyAlignment="1">
      <alignment horizontal="right"/>
      <protection/>
    </xf>
    <xf numFmtId="0" fontId="18" fillId="0" borderId="0" xfId="65" applyFont="1" applyFill="1" applyBorder="1" applyAlignment="1">
      <alignment horizontal="distributed" vertical="center"/>
      <protection/>
    </xf>
    <xf numFmtId="41" fontId="18" fillId="0" borderId="15" xfId="65" applyNumberFormat="1" applyFont="1" applyFill="1" applyBorder="1" applyAlignment="1">
      <alignment horizontal="right" vertical="center"/>
      <protection/>
    </xf>
    <xf numFmtId="41" fontId="23" fillId="0" borderId="0" xfId="63" applyNumberFormat="1" applyFont="1" applyFill="1" applyBorder="1" applyAlignment="1">
      <alignment horizontal="right"/>
      <protection/>
    </xf>
    <xf numFmtId="0" fontId="5" fillId="0" borderId="11" xfId="65" applyFont="1" applyFill="1" applyBorder="1" applyAlignment="1">
      <alignment horizontal="distributed" vertical="center"/>
      <protection/>
    </xf>
    <xf numFmtId="0" fontId="5" fillId="0" borderId="16" xfId="65" applyFont="1" applyFill="1" applyBorder="1" applyAlignment="1">
      <alignment horizontal="distributed" vertical="center"/>
      <protection/>
    </xf>
    <xf numFmtId="41" fontId="5" fillId="0" borderId="0" xfId="65" applyNumberFormat="1" applyFont="1" applyFill="1" applyBorder="1" applyAlignment="1">
      <alignment horizontal="right" vertical="center"/>
      <protection/>
    </xf>
    <xf numFmtId="41" fontId="0" fillId="0" borderId="0" xfId="63" applyNumberFormat="1" applyFont="1" applyFill="1" applyAlignment="1">
      <alignment horizontal="right"/>
      <protection/>
    </xf>
    <xf numFmtId="41" fontId="5" fillId="0" borderId="11" xfId="65" applyNumberFormat="1" applyFont="1" applyFill="1" applyBorder="1" applyAlignment="1">
      <alignment horizontal="right" vertical="center"/>
      <protection/>
    </xf>
    <xf numFmtId="41" fontId="5" fillId="0" borderId="27" xfId="65" applyNumberFormat="1" applyFont="1" applyFill="1" applyBorder="1" applyAlignment="1">
      <alignment horizontal="right" vertical="center"/>
      <protection/>
    </xf>
    <xf numFmtId="0" fontId="5" fillId="0" borderId="37" xfId="65" applyFont="1" applyFill="1" applyBorder="1" applyAlignment="1">
      <alignment horizontal="center" vertical="center"/>
      <protection/>
    </xf>
    <xf numFmtId="0" fontId="5" fillId="0" borderId="0" xfId="65" applyFont="1" applyFill="1" applyBorder="1" applyAlignment="1">
      <alignment horizontal="distributed" vertical="center"/>
      <protection/>
    </xf>
    <xf numFmtId="0" fontId="5" fillId="0" borderId="14" xfId="65" applyFont="1" applyFill="1" applyBorder="1" applyAlignment="1">
      <alignment horizontal="distributed" vertical="center"/>
      <protection/>
    </xf>
    <xf numFmtId="41" fontId="5" fillId="0" borderId="15" xfId="65" applyNumberFormat="1" applyFont="1" applyFill="1" applyBorder="1" applyAlignment="1">
      <alignment horizontal="right" vertical="center"/>
      <protection/>
    </xf>
    <xf numFmtId="41" fontId="0" fillId="0" borderId="0" xfId="63" applyNumberFormat="1" applyFont="1" applyFill="1" applyBorder="1" applyAlignment="1">
      <alignment horizontal="right"/>
      <protection/>
    </xf>
    <xf numFmtId="41" fontId="82" fillId="0" borderId="25" xfId="65" applyNumberFormat="1" applyFont="1" applyFill="1" applyBorder="1" applyAlignment="1">
      <alignment horizontal="right" vertical="center"/>
      <protection/>
    </xf>
    <xf numFmtId="0" fontId="5" fillId="0" borderId="17" xfId="65" applyFont="1" applyFill="1" applyBorder="1" applyAlignment="1">
      <alignment horizontal="center" vertical="center"/>
      <protection/>
    </xf>
    <xf numFmtId="0" fontId="5" fillId="0" borderId="33" xfId="65" applyFont="1" applyFill="1" applyBorder="1" applyAlignment="1">
      <alignment horizontal="center" vertical="center"/>
      <protection/>
    </xf>
    <xf numFmtId="176" fontId="5" fillId="0" borderId="25" xfId="65" applyNumberFormat="1" applyFont="1" applyFill="1" applyBorder="1" applyAlignment="1">
      <alignment vertical="center"/>
      <protection/>
    </xf>
    <xf numFmtId="176" fontId="5" fillId="0" borderId="21" xfId="65" applyNumberFormat="1" applyFont="1" applyFill="1" applyBorder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76" fontId="5" fillId="0" borderId="24" xfId="65" applyNumberFormat="1" applyFont="1" applyFill="1" applyBorder="1" applyAlignment="1">
      <alignment vertical="center"/>
      <protection/>
    </xf>
    <xf numFmtId="176" fontId="5" fillId="0" borderId="11" xfId="65" applyNumberFormat="1" applyFont="1" applyFill="1" applyBorder="1" applyAlignment="1">
      <alignment vertical="center"/>
      <protection/>
    </xf>
    <xf numFmtId="0" fontId="5" fillId="0" borderId="21" xfId="65" applyFont="1" applyFill="1" applyBorder="1" applyAlignment="1">
      <alignment horizontal="distributed" vertical="center" wrapText="1"/>
      <protection/>
    </xf>
    <xf numFmtId="0" fontId="5" fillId="0" borderId="20" xfId="65" applyFont="1" applyFill="1" applyBorder="1" applyAlignment="1">
      <alignment horizontal="distributed" vertical="center" wrapText="1"/>
      <protection/>
    </xf>
    <xf numFmtId="0" fontId="5" fillId="0" borderId="24" xfId="65" applyFont="1" applyFill="1" applyBorder="1" applyAlignment="1">
      <alignment horizontal="distributed" vertical="center" wrapText="1"/>
      <protection/>
    </xf>
    <xf numFmtId="0" fontId="5" fillId="0" borderId="23" xfId="65" applyFont="1" applyFill="1" applyBorder="1" applyAlignment="1">
      <alignment horizontal="distributed" vertical="center" wrapText="1"/>
      <protection/>
    </xf>
    <xf numFmtId="0" fontId="5" fillId="0" borderId="11" xfId="65" applyFont="1" applyFill="1" applyBorder="1" applyAlignment="1">
      <alignment horizontal="distributed" vertical="center" wrapText="1"/>
      <protection/>
    </xf>
    <xf numFmtId="0" fontId="5" fillId="0" borderId="16" xfId="65" applyFont="1" applyFill="1" applyBorder="1" applyAlignment="1">
      <alignment horizontal="distributed" vertical="center" wrapText="1"/>
      <protection/>
    </xf>
    <xf numFmtId="176" fontId="5" fillId="0" borderId="27" xfId="65" applyNumberFormat="1" applyFont="1" applyFill="1" applyBorder="1" applyAlignment="1">
      <alignment vertical="center"/>
      <protection/>
    </xf>
    <xf numFmtId="176" fontId="5" fillId="0" borderId="26" xfId="65" applyNumberFormat="1" applyFont="1" applyFill="1" applyBorder="1" applyAlignment="1">
      <alignment vertical="center"/>
      <protection/>
    </xf>
    <xf numFmtId="0" fontId="19" fillId="0" borderId="0" xfId="66" applyFont="1" applyFill="1" applyBorder="1" applyAlignment="1">
      <alignment horizontal="distributed" vertical="center"/>
      <protection/>
    </xf>
    <xf numFmtId="0" fontId="19" fillId="0" borderId="0" xfId="63" applyFont="1" applyFill="1" applyBorder="1" applyAlignment="1">
      <alignment horizontal="distributed" vertical="center"/>
      <protection/>
    </xf>
    <xf numFmtId="0" fontId="19" fillId="0" borderId="0" xfId="63" applyFont="1" applyFill="1" applyBorder="1" applyAlignment="1">
      <alignment/>
      <protection/>
    </xf>
    <xf numFmtId="0" fontId="20" fillId="0" borderId="21" xfId="66" applyFont="1" applyFill="1" applyBorder="1" applyAlignment="1">
      <alignment horizontal="distributed" vertical="center"/>
      <protection/>
    </xf>
    <xf numFmtId="0" fontId="20" fillId="0" borderId="21" xfId="63" applyFont="1" applyFill="1" applyBorder="1" applyAlignment="1">
      <alignment/>
      <protection/>
    </xf>
    <xf numFmtId="0" fontId="6" fillId="0" borderId="0" xfId="66" applyFont="1" applyFill="1" applyBorder="1" applyAlignment="1">
      <alignment horizontal="distributed" vertical="center"/>
      <protection/>
    </xf>
    <xf numFmtId="0" fontId="6" fillId="0" borderId="0" xfId="63" applyFont="1" applyFill="1" applyBorder="1" applyAlignment="1">
      <alignment/>
      <protection/>
    </xf>
    <xf numFmtId="0" fontId="19" fillId="0" borderId="11" xfId="66" applyFont="1" applyFill="1" applyBorder="1" applyAlignment="1">
      <alignment horizontal="distributed" vertical="center"/>
      <protection/>
    </xf>
    <xf numFmtId="0" fontId="19" fillId="0" borderId="11" xfId="63" applyFont="1" applyFill="1" applyBorder="1" applyAlignment="1">
      <alignment/>
      <protection/>
    </xf>
    <xf numFmtId="0" fontId="6" fillId="0" borderId="37" xfId="66" applyFont="1" applyFill="1" applyBorder="1" applyAlignment="1">
      <alignment horizontal="center" vertical="center"/>
      <protection/>
    </xf>
    <xf numFmtId="0" fontId="6" fillId="0" borderId="30" xfId="63" applyFont="1" applyFill="1" applyBorder="1" applyAlignment="1">
      <alignment horizontal="center" vertical="center"/>
      <protection/>
    </xf>
    <xf numFmtId="0" fontId="6" fillId="0" borderId="31" xfId="63" applyFont="1" applyFill="1" applyBorder="1" applyAlignment="1">
      <alignment horizontal="center" vertical="center"/>
      <protection/>
    </xf>
    <xf numFmtId="0" fontId="20" fillId="0" borderId="20" xfId="63" applyFont="1" applyFill="1" applyBorder="1" applyAlignment="1">
      <alignment/>
      <protection/>
    </xf>
    <xf numFmtId="0" fontId="20" fillId="0" borderId="0" xfId="66" applyFont="1" applyFill="1" applyBorder="1" applyAlignment="1">
      <alignment horizontal="distributed" vertical="center"/>
      <protection/>
    </xf>
    <xf numFmtId="0" fontId="20" fillId="0" borderId="0" xfId="63" applyFont="1" applyFill="1" applyBorder="1" applyAlignment="1">
      <alignment/>
      <protection/>
    </xf>
    <xf numFmtId="0" fontId="5" fillId="0" borderId="30" xfId="66" applyFont="1" applyFill="1" applyBorder="1" applyAlignment="1">
      <alignment horizontal="center" vertical="center"/>
      <protection/>
    </xf>
    <xf numFmtId="0" fontId="5" fillId="0" borderId="31" xfId="66" applyFont="1" applyFill="1" applyBorder="1" applyAlignment="1">
      <alignment horizontal="center" vertical="center"/>
      <protection/>
    </xf>
    <xf numFmtId="0" fontId="17" fillId="0" borderId="11" xfId="66" applyFont="1" applyFill="1" applyBorder="1" applyAlignment="1">
      <alignment horizontal="distributed" vertical="center"/>
      <protection/>
    </xf>
    <xf numFmtId="0" fontId="17" fillId="0" borderId="16" xfId="66" applyFont="1" applyFill="1" applyBorder="1" applyAlignment="1">
      <alignment horizontal="distributed" vertical="center"/>
      <protection/>
    </xf>
    <xf numFmtId="0" fontId="5" fillId="0" borderId="12" xfId="66" applyFont="1" applyFill="1" applyBorder="1" applyAlignment="1">
      <alignment horizontal="center" vertical="center"/>
      <protection/>
    </xf>
    <xf numFmtId="0" fontId="5" fillId="0" borderId="0" xfId="66" applyFont="1" applyFill="1" applyBorder="1" applyAlignment="1">
      <alignment horizontal="distributed" vertical="center"/>
      <protection/>
    </xf>
    <xf numFmtId="0" fontId="5" fillId="0" borderId="14" xfId="66" applyFont="1" applyFill="1" applyBorder="1" applyAlignment="1">
      <alignment horizontal="distributed" vertical="center"/>
      <protection/>
    </xf>
    <xf numFmtId="0" fontId="18" fillId="0" borderId="24" xfId="66" applyFont="1" applyFill="1" applyBorder="1" applyAlignment="1">
      <alignment horizontal="distributed" vertical="center"/>
      <protection/>
    </xf>
    <xf numFmtId="0" fontId="18" fillId="0" borderId="23" xfId="66" applyFont="1" applyFill="1" applyBorder="1" applyAlignment="1">
      <alignment horizontal="distributed" vertical="center"/>
      <protection/>
    </xf>
    <xf numFmtId="0" fontId="8" fillId="0" borderId="0" xfId="66" applyFont="1" applyFill="1" applyBorder="1" applyAlignment="1">
      <alignment horizontal="distributed" vertical="center"/>
      <protection/>
    </xf>
    <xf numFmtId="0" fontId="8" fillId="0" borderId="14" xfId="66" applyFont="1" applyFill="1" applyBorder="1" applyAlignment="1">
      <alignment horizontal="distributed" vertical="center"/>
      <protection/>
    </xf>
    <xf numFmtId="0" fontId="76" fillId="0" borderId="30" xfId="66" applyFont="1" applyFill="1" applyBorder="1" applyAlignment="1">
      <alignment horizontal="center" vertical="center"/>
      <protection/>
    </xf>
    <xf numFmtId="0" fontId="76" fillId="0" borderId="31" xfId="66" applyFont="1" applyFill="1" applyBorder="1" applyAlignment="1">
      <alignment horizontal="center" vertical="center"/>
      <protection/>
    </xf>
    <xf numFmtId="0" fontId="77" fillId="0" borderId="0" xfId="66" applyFont="1" applyFill="1" applyBorder="1" applyAlignment="1">
      <alignment horizontal="distributed" vertical="center"/>
      <protection/>
    </xf>
    <xf numFmtId="0" fontId="77" fillId="0" borderId="14" xfId="66" applyFont="1" applyFill="1" applyBorder="1" applyAlignment="1">
      <alignment horizontal="distributed" vertical="center"/>
      <protection/>
    </xf>
    <xf numFmtId="0" fontId="76" fillId="0" borderId="37" xfId="66" applyFont="1" applyFill="1" applyBorder="1" applyAlignment="1">
      <alignment horizontal="center" vertical="center"/>
      <protection/>
    </xf>
    <xf numFmtId="0" fontId="76" fillId="0" borderId="33" xfId="66" applyFont="1" applyFill="1" applyBorder="1" applyAlignment="1">
      <alignment horizontal="center" vertical="center"/>
      <protection/>
    </xf>
    <xf numFmtId="0" fontId="81" fillId="0" borderId="0" xfId="66" applyFont="1" applyFill="1" applyBorder="1" applyAlignment="1">
      <alignment horizontal="distributed" vertical="center"/>
      <protection/>
    </xf>
    <xf numFmtId="0" fontId="81" fillId="0" borderId="14" xfId="66" applyFont="1" applyFill="1" applyBorder="1" applyAlignment="1">
      <alignment horizontal="distributed" vertical="center"/>
      <protection/>
    </xf>
    <xf numFmtId="0" fontId="81" fillId="0" borderId="11" xfId="66" applyFont="1" applyFill="1" applyBorder="1" applyAlignment="1">
      <alignment horizontal="distributed" vertical="center"/>
      <protection/>
    </xf>
    <xf numFmtId="0" fontId="81" fillId="0" borderId="16" xfId="66" applyFont="1" applyFill="1" applyBorder="1" applyAlignment="1">
      <alignment horizontal="distributed" vertical="center"/>
      <protection/>
    </xf>
    <xf numFmtId="0" fontId="5" fillId="0" borderId="37" xfId="66" applyFont="1" applyFill="1" applyBorder="1" applyAlignment="1">
      <alignment horizontal="center" vertical="center"/>
      <protection/>
    </xf>
    <xf numFmtId="0" fontId="5" fillId="0" borderId="30" xfId="63" applyFont="1" applyFill="1" applyBorder="1" applyAlignment="1">
      <alignment horizontal="center" vertical="center"/>
      <protection/>
    </xf>
    <xf numFmtId="0" fontId="5" fillId="0" borderId="33" xfId="66" applyFont="1" applyFill="1" applyBorder="1" applyAlignment="1">
      <alignment horizontal="center" vertical="center"/>
      <protection/>
    </xf>
    <xf numFmtId="0" fontId="5" fillId="0" borderId="12" xfId="63" applyFont="1" applyFill="1" applyBorder="1" applyAlignment="1">
      <alignment horizontal="center" vertical="center"/>
      <protection/>
    </xf>
    <xf numFmtId="0" fontId="84" fillId="0" borderId="30" xfId="63" applyFont="1" applyFill="1" applyBorder="1" applyAlignment="1">
      <alignment horizontal="center" vertical="center"/>
      <protection/>
    </xf>
    <xf numFmtId="0" fontId="84" fillId="0" borderId="12" xfId="63" applyFont="1" applyFill="1" applyBorder="1" applyAlignment="1">
      <alignment horizontal="center" vertical="center"/>
      <protection/>
    </xf>
    <xf numFmtId="0" fontId="77" fillId="0" borderId="25" xfId="66" applyFont="1" applyFill="1" applyBorder="1" applyAlignment="1">
      <alignment horizontal="distributed" vertical="center"/>
      <protection/>
    </xf>
    <xf numFmtId="0" fontId="77" fillId="0" borderId="20" xfId="66" applyFont="1" applyFill="1" applyBorder="1" applyAlignment="1">
      <alignment horizontal="distributed" vertical="center"/>
      <protection/>
    </xf>
    <xf numFmtId="0" fontId="77" fillId="0" borderId="24" xfId="66" applyFont="1" applyFill="1" applyBorder="1" applyAlignment="1">
      <alignment horizontal="distributed" vertical="center"/>
      <protection/>
    </xf>
    <xf numFmtId="0" fontId="77" fillId="0" borderId="23" xfId="66" applyFont="1" applyFill="1" applyBorder="1" applyAlignment="1">
      <alignment horizontal="distributed" vertical="center"/>
      <protection/>
    </xf>
    <xf numFmtId="0" fontId="81" fillId="0" borderId="15" xfId="66" applyFont="1" applyFill="1" applyBorder="1" applyAlignment="1">
      <alignment horizontal="distributed" vertical="center"/>
      <protection/>
    </xf>
    <xf numFmtId="0" fontId="6" fillId="0" borderId="10" xfId="66" applyFont="1" applyFill="1" applyBorder="1" applyAlignment="1">
      <alignment horizontal="left"/>
      <protection/>
    </xf>
    <xf numFmtId="0" fontId="80" fillId="0" borderId="23" xfId="66" applyFont="1" applyFill="1" applyBorder="1" applyAlignment="1">
      <alignment horizontal="center" vertical="center"/>
      <protection/>
    </xf>
    <xf numFmtId="0" fontId="85" fillId="0" borderId="34" xfId="63" applyFont="1" applyFill="1" applyBorder="1" applyAlignment="1">
      <alignment horizontal="center" vertical="center"/>
      <protection/>
    </xf>
    <xf numFmtId="0" fontId="77" fillId="0" borderId="14" xfId="66" applyFont="1" applyFill="1" applyBorder="1" applyAlignment="1">
      <alignment horizontal="center" vertical="center" textRotation="255"/>
      <protection/>
    </xf>
    <xf numFmtId="0" fontId="86" fillId="0" borderId="14" xfId="63" applyFont="1" applyFill="1" applyBorder="1" applyAlignment="1">
      <alignment horizontal="center" vertical="center" textRotation="255"/>
      <protection/>
    </xf>
    <xf numFmtId="0" fontId="77" fillId="0" borderId="20" xfId="66" applyFont="1" applyFill="1" applyBorder="1" applyAlignment="1">
      <alignment horizontal="center" vertical="center" textRotation="255"/>
      <protection/>
    </xf>
    <xf numFmtId="0" fontId="77" fillId="0" borderId="23" xfId="66" applyFont="1" applyFill="1" applyBorder="1" applyAlignment="1">
      <alignment horizontal="center" vertical="center" textRotation="255"/>
      <protection/>
    </xf>
    <xf numFmtId="0" fontId="86" fillId="0" borderId="23" xfId="63" applyFont="1" applyFill="1" applyBorder="1" applyAlignment="1">
      <alignment horizontal="center" vertical="center" textRotation="255"/>
      <protection/>
    </xf>
    <xf numFmtId="0" fontId="86" fillId="0" borderId="16" xfId="63" applyFont="1" applyFill="1" applyBorder="1" applyAlignment="1">
      <alignment horizontal="center" vertical="center" textRotation="255"/>
      <protection/>
    </xf>
    <xf numFmtId="0" fontId="6" fillId="0" borderId="11" xfId="66" applyFont="1" applyFill="1" applyBorder="1" applyAlignment="1">
      <alignment horizontal="right"/>
      <protection/>
    </xf>
    <xf numFmtId="0" fontId="76" fillId="0" borderId="22" xfId="66" applyFont="1" applyFill="1" applyBorder="1" applyAlignment="1">
      <alignment horizontal="center" vertical="center"/>
      <protection/>
    </xf>
    <xf numFmtId="0" fontId="86" fillId="0" borderId="38" xfId="63" applyFont="1" applyFill="1" applyBorder="1" applyAlignment="1">
      <alignment horizontal="center" vertical="center"/>
      <protection/>
    </xf>
    <xf numFmtId="0" fontId="86" fillId="0" borderId="23" xfId="63" applyFont="1" applyFill="1" applyBorder="1" applyAlignment="1">
      <alignment horizontal="center" vertical="center"/>
      <protection/>
    </xf>
    <xf numFmtId="0" fontId="86" fillId="0" borderId="34" xfId="63" applyFont="1" applyFill="1" applyBorder="1" applyAlignment="1">
      <alignment horizontal="center" vertical="center"/>
      <protection/>
    </xf>
    <xf numFmtId="0" fontId="77" fillId="0" borderId="31" xfId="66" applyFont="1" applyFill="1" applyBorder="1" applyAlignment="1">
      <alignment horizontal="center" vertical="center" wrapText="1"/>
      <protection/>
    </xf>
    <xf numFmtId="0" fontId="77" fillId="0" borderId="36" xfId="66" applyFont="1" applyFill="1" applyBorder="1" applyAlignment="1">
      <alignment horizontal="center" vertical="center" wrapText="1"/>
      <protection/>
    </xf>
    <xf numFmtId="0" fontId="77" fillId="0" borderId="37" xfId="66" applyFont="1" applyFill="1" applyBorder="1" applyAlignment="1">
      <alignment horizontal="center" vertical="center" wrapText="1"/>
      <protection/>
    </xf>
    <xf numFmtId="0" fontId="77" fillId="0" borderId="30" xfId="66" applyFont="1" applyFill="1" applyBorder="1" applyAlignment="1">
      <alignment horizontal="center" vertical="center" wrapText="1"/>
      <protection/>
    </xf>
    <xf numFmtId="0" fontId="76" fillId="0" borderId="34" xfId="66" applyFont="1" applyFill="1" applyBorder="1" applyAlignment="1">
      <alignment horizontal="distributed" vertical="center"/>
      <protection/>
    </xf>
    <xf numFmtId="0" fontId="76" fillId="0" borderId="14" xfId="66" applyFont="1" applyFill="1" applyBorder="1" applyAlignment="1">
      <alignment horizontal="center" vertical="center" textRotation="255"/>
      <protection/>
    </xf>
    <xf numFmtId="0" fontId="76" fillId="0" borderId="36" xfId="66" applyFont="1" applyFill="1" applyBorder="1" applyAlignment="1">
      <alignment horizontal="center" vertical="center"/>
      <protection/>
    </xf>
    <xf numFmtId="0" fontId="76" fillId="0" borderId="35" xfId="66" applyFont="1" applyFill="1" applyBorder="1" applyAlignment="1">
      <alignment horizontal="distributed" vertical="center"/>
      <protection/>
    </xf>
    <xf numFmtId="0" fontId="76" fillId="0" borderId="39" xfId="66" applyFont="1" applyFill="1" applyBorder="1" applyAlignment="1">
      <alignment horizontal="distributed" vertical="center"/>
      <protection/>
    </xf>
    <xf numFmtId="0" fontId="76" fillId="0" borderId="19" xfId="66" applyFont="1" applyFill="1" applyBorder="1" applyAlignment="1">
      <alignment horizontal="distributed" vertical="center"/>
      <protection/>
    </xf>
    <xf numFmtId="0" fontId="76" fillId="0" borderId="20" xfId="66" applyFont="1" applyFill="1" applyBorder="1" applyAlignment="1">
      <alignment horizontal="center" vertical="center" textRotation="255"/>
      <protection/>
    </xf>
    <xf numFmtId="0" fontId="76" fillId="0" borderId="23" xfId="66" applyFont="1" applyFill="1" applyBorder="1" applyAlignment="1">
      <alignment horizontal="center" vertical="center" textRotation="255"/>
      <protection/>
    </xf>
    <xf numFmtId="0" fontId="76" fillId="0" borderId="35" xfId="66" applyFont="1" applyFill="1" applyBorder="1" applyAlignment="1">
      <alignment horizontal="center" vertical="center" textRotation="255"/>
      <protection/>
    </xf>
    <xf numFmtId="0" fontId="76" fillId="0" borderId="34" xfId="66" applyFont="1" applyFill="1" applyBorder="1" applyAlignment="1">
      <alignment horizontal="center" vertical="center" textRotation="255"/>
      <protection/>
    </xf>
    <xf numFmtId="0" fontId="76" fillId="0" borderId="18" xfId="66" applyFont="1" applyFill="1" applyBorder="1" applyAlignment="1">
      <alignment horizontal="center" vertical="center" textRotation="255"/>
      <protection/>
    </xf>
    <xf numFmtId="0" fontId="76" fillId="0" borderId="18" xfId="66" applyFont="1" applyFill="1" applyBorder="1" applyAlignment="1">
      <alignment horizontal="distributed" vertical="center"/>
      <protection/>
    </xf>
    <xf numFmtId="0" fontId="80" fillId="0" borderId="31" xfId="66" applyFont="1" applyFill="1" applyBorder="1" applyAlignment="1">
      <alignment horizontal="center" vertical="center"/>
      <protection/>
    </xf>
    <xf numFmtId="0" fontId="80" fillId="0" borderId="36" xfId="66" applyFont="1" applyFill="1" applyBorder="1" applyAlignment="1">
      <alignment horizontal="center" vertical="center"/>
      <protection/>
    </xf>
    <xf numFmtId="0" fontId="76" fillId="0" borderId="30" xfId="63" applyFont="1" applyFill="1" applyBorder="1" applyAlignment="1">
      <alignment horizontal="center" vertical="center"/>
      <protection/>
    </xf>
    <xf numFmtId="0" fontId="76" fillId="0" borderId="33" xfId="63" applyFont="1" applyFill="1" applyBorder="1" applyAlignment="1">
      <alignment horizontal="center" vertical="center"/>
      <protection/>
    </xf>
    <xf numFmtId="0" fontId="76" fillId="0" borderId="12" xfId="63" applyFont="1" applyFill="1" applyBorder="1" applyAlignment="1">
      <alignment horizontal="center" vertical="center"/>
      <protection/>
    </xf>
    <xf numFmtId="0" fontId="76" fillId="0" borderId="33" xfId="66" applyFont="1" applyFill="1" applyBorder="1" applyAlignment="1">
      <alignment horizontal="distributed" vertical="center"/>
      <protection/>
    </xf>
    <xf numFmtId="0" fontId="76" fillId="0" borderId="12" xfId="66" applyFont="1" applyFill="1" applyBorder="1" applyAlignment="1">
      <alignment horizontal="distributed" vertical="center"/>
      <protection/>
    </xf>
    <xf numFmtId="0" fontId="5" fillId="0" borderId="21" xfId="62" applyFont="1" applyFill="1" applyBorder="1" applyAlignment="1">
      <alignment horizontal="center" vertical="center" textRotation="255"/>
      <protection/>
    </xf>
    <xf numFmtId="0" fontId="5" fillId="0" borderId="20" xfId="62" applyFont="1" applyFill="1" applyBorder="1" applyAlignment="1">
      <alignment horizontal="center" vertical="center" textRotation="255"/>
      <protection/>
    </xf>
    <xf numFmtId="0" fontId="5" fillId="0" borderId="0" xfId="62" applyFont="1" applyFill="1" applyBorder="1" applyAlignment="1">
      <alignment horizontal="center" vertical="center" textRotation="255"/>
      <protection/>
    </xf>
    <xf numFmtId="0" fontId="5" fillId="0" borderId="14" xfId="62" applyFont="1" applyFill="1" applyBorder="1" applyAlignment="1">
      <alignment horizontal="center" vertical="center" textRotation="255"/>
      <protection/>
    </xf>
    <xf numFmtId="0" fontId="5" fillId="0" borderId="24" xfId="62" applyFont="1" applyFill="1" applyBorder="1" applyAlignment="1">
      <alignment horizontal="center" vertical="center" textRotation="255"/>
      <protection/>
    </xf>
    <xf numFmtId="0" fontId="5" fillId="0" borderId="23" xfId="62" applyFont="1" applyFill="1" applyBorder="1" applyAlignment="1">
      <alignment horizontal="center" vertical="center" textRotation="255"/>
      <protection/>
    </xf>
    <xf numFmtId="0" fontId="5" fillId="0" borderId="21" xfId="62" applyFont="1" applyFill="1" applyBorder="1" applyAlignment="1">
      <alignment horizontal="center" vertical="center" wrapText="1"/>
      <protection/>
    </xf>
    <xf numFmtId="0" fontId="5" fillId="0" borderId="20" xfId="62" applyFont="1" applyFill="1" applyBorder="1" applyAlignment="1">
      <alignment horizontal="center" vertical="center" wrapText="1"/>
      <protection/>
    </xf>
    <xf numFmtId="0" fontId="5" fillId="0" borderId="0" xfId="62" applyFont="1" applyFill="1" applyBorder="1" applyAlignment="1">
      <alignment horizontal="center" vertical="distributed" wrapText="1"/>
      <protection/>
    </xf>
    <xf numFmtId="0" fontId="5" fillId="0" borderId="14" xfId="62" applyFont="1" applyFill="1" applyBorder="1" applyAlignment="1">
      <alignment horizontal="center" vertical="distributed" wrapText="1"/>
      <protection/>
    </xf>
    <xf numFmtId="0" fontId="5" fillId="0" borderId="26" xfId="62" applyFont="1" applyFill="1" applyBorder="1" applyAlignment="1">
      <alignment horizontal="center" vertical="distributed" wrapText="1"/>
      <protection/>
    </xf>
    <xf numFmtId="0" fontId="5" fillId="0" borderId="23" xfId="62" applyFont="1" applyFill="1" applyBorder="1" applyAlignment="1">
      <alignment horizontal="center" vertical="distributed" wrapText="1"/>
      <protection/>
    </xf>
    <xf numFmtId="0" fontId="80" fillId="0" borderId="11" xfId="62" applyFont="1" applyFill="1" applyBorder="1" applyAlignment="1">
      <alignment horizontal="distributed" vertical="center" wrapText="1" indent="2"/>
      <protection/>
    </xf>
    <xf numFmtId="0" fontId="80" fillId="0" borderId="16" xfId="62" applyFont="1" applyFill="1" applyBorder="1" applyAlignment="1">
      <alignment horizontal="distributed" vertical="center" wrapText="1" indent="2"/>
      <protection/>
    </xf>
    <xf numFmtId="0" fontId="76" fillId="0" borderId="11" xfId="62" applyFont="1" applyFill="1" applyBorder="1" applyAlignment="1">
      <alignment horizontal="distributed" vertical="center" wrapText="1" indent="2"/>
      <protection/>
    </xf>
    <xf numFmtId="0" fontId="76" fillId="0" borderId="16" xfId="62" applyFont="1" applyFill="1" applyBorder="1" applyAlignment="1">
      <alignment horizontal="distributed" vertical="center" wrapText="1" indent="2"/>
      <protection/>
    </xf>
    <xf numFmtId="0" fontId="8" fillId="0" borderId="21" xfId="62" applyFont="1" applyFill="1" applyBorder="1" applyAlignment="1">
      <alignment horizontal="center" vertical="center" textRotation="255" wrapText="1"/>
      <protection/>
    </xf>
    <xf numFmtId="0" fontId="8" fillId="0" borderId="20" xfId="62" applyFont="1" applyFill="1" applyBorder="1" applyAlignment="1">
      <alignment horizontal="center" vertical="center" textRotation="255" wrapText="1"/>
      <protection/>
    </xf>
    <xf numFmtId="0" fontId="8" fillId="0" borderId="0" xfId="62" applyFont="1" applyFill="1" applyBorder="1" applyAlignment="1">
      <alignment horizontal="center" vertical="center" textRotation="255" wrapText="1"/>
      <protection/>
    </xf>
    <xf numFmtId="0" fontId="8" fillId="0" borderId="14" xfId="62" applyFont="1" applyFill="1" applyBorder="1" applyAlignment="1">
      <alignment horizontal="center" vertical="center" textRotation="255" wrapText="1"/>
      <protection/>
    </xf>
    <xf numFmtId="0" fontId="8" fillId="0" borderId="24" xfId="62" applyFont="1" applyFill="1" applyBorder="1" applyAlignment="1">
      <alignment horizontal="center" vertical="center" textRotation="255" wrapText="1"/>
      <protection/>
    </xf>
    <xf numFmtId="0" fontId="8" fillId="0" borderId="23" xfId="62" applyFont="1" applyFill="1" applyBorder="1" applyAlignment="1">
      <alignment horizontal="center" vertical="center" textRotation="255" wrapText="1"/>
      <protection/>
    </xf>
    <xf numFmtId="0" fontId="8" fillId="0" borderId="21" xfId="62" applyFont="1" applyFill="1" applyBorder="1" applyAlignment="1">
      <alignment horizontal="center" vertical="center" wrapText="1"/>
      <protection/>
    </xf>
    <xf numFmtId="0" fontId="8" fillId="0" borderId="20" xfId="62" applyFont="1" applyFill="1" applyBorder="1" applyAlignment="1">
      <alignment horizontal="center" vertical="center" wrapText="1"/>
      <protection/>
    </xf>
    <xf numFmtId="0" fontId="8" fillId="0" borderId="0" xfId="62" applyFont="1" applyFill="1" applyBorder="1" applyAlignment="1">
      <alignment horizontal="center" vertical="distributed" wrapText="1"/>
      <protection/>
    </xf>
    <xf numFmtId="0" fontId="8" fillId="0" borderId="14" xfId="62" applyFont="1" applyFill="1" applyBorder="1" applyAlignment="1">
      <alignment horizontal="center" vertical="distributed" wrapText="1"/>
      <protection/>
    </xf>
    <xf numFmtId="0" fontId="6" fillId="0" borderId="0" xfId="62" applyFont="1" applyFill="1" applyBorder="1" applyAlignment="1">
      <alignment horizontal="left" wrapText="1"/>
      <protection/>
    </xf>
    <xf numFmtId="0" fontId="6" fillId="0" borderId="0" xfId="62" applyFont="1" applyFill="1" applyBorder="1" applyAlignment="1">
      <alignment vertical="top" wrapText="1"/>
      <protection/>
    </xf>
    <xf numFmtId="0" fontId="6" fillId="0" borderId="0" xfId="62" applyFont="1" applyFill="1" applyAlignment="1">
      <alignment vertical="center" shrinkToFit="1"/>
      <protection/>
    </xf>
    <xf numFmtId="0" fontId="5" fillId="0" borderId="21" xfId="62" applyFont="1" applyFill="1" applyBorder="1" applyAlignment="1">
      <alignment horizontal="center" vertical="center" textRotation="255" wrapText="1"/>
      <protection/>
    </xf>
    <xf numFmtId="0" fontId="5" fillId="0" borderId="20" xfId="62" applyFont="1" applyFill="1" applyBorder="1" applyAlignment="1">
      <alignment horizontal="center" vertical="center" textRotation="255" wrapText="1"/>
      <protection/>
    </xf>
    <xf numFmtId="0" fontId="5" fillId="0" borderId="0" xfId="62" applyFont="1" applyFill="1" applyBorder="1" applyAlignment="1">
      <alignment horizontal="center" vertical="center" textRotation="255" wrapText="1"/>
      <protection/>
    </xf>
    <xf numFmtId="0" fontId="5" fillId="0" borderId="14" xfId="62" applyFont="1" applyFill="1" applyBorder="1" applyAlignment="1">
      <alignment horizontal="center" vertical="center" textRotation="255" wrapText="1"/>
      <protection/>
    </xf>
    <xf numFmtId="0" fontId="5" fillId="0" borderId="24" xfId="62" applyFont="1" applyFill="1" applyBorder="1" applyAlignment="1">
      <alignment horizontal="center" vertical="center" textRotation="255" wrapText="1"/>
      <protection/>
    </xf>
    <xf numFmtId="0" fontId="5" fillId="0" borderId="23" xfId="62" applyFont="1" applyFill="1" applyBorder="1" applyAlignment="1">
      <alignment horizontal="center" vertical="center" textRotation="255" wrapText="1"/>
      <protection/>
    </xf>
    <xf numFmtId="0" fontId="80" fillId="0" borderId="31" xfId="61" applyFont="1" applyFill="1" applyBorder="1" applyAlignment="1">
      <alignment horizontal="center" vertical="center"/>
      <protection/>
    </xf>
    <xf numFmtId="0" fontId="80" fillId="0" borderId="36" xfId="61" applyFont="1" applyFill="1" applyBorder="1" applyAlignment="1">
      <alignment horizontal="center" vertical="center"/>
      <protection/>
    </xf>
    <xf numFmtId="0" fontId="8" fillId="0" borderId="21" xfId="62" applyFont="1" applyFill="1" applyBorder="1" applyAlignment="1">
      <alignment horizontal="center" vertical="center" textRotation="255"/>
      <protection/>
    </xf>
    <xf numFmtId="0" fontId="8" fillId="0" borderId="20" xfId="62" applyFont="1" applyFill="1" applyBorder="1" applyAlignment="1">
      <alignment horizontal="center" vertical="center" textRotation="255"/>
      <protection/>
    </xf>
    <xf numFmtId="0" fontId="8" fillId="0" borderId="0" xfId="62" applyFont="1" applyFill="1" applyBorder="1" applyAlignment="1">
      <alignment horizontal="center" vertical="center" textRotation="255"/>
      <protection/>
    </xf>
    <xf numFmtId="0" fontId="8" fillId="0" borderId="14" xfId="62" applyFont="1" applyFill="1" applyBorder="1" applyAlignment="1">
      <alignment horizontal="center" vertical="center" textRotation="255"/>
      <protection/>
    </xf>
    <xf numFmtId="0" fontId="8" fillId="0" borderId="24" xfId="62" applyFont="1" applyFill="1" applyBorder="1" applyAlignment="1">
      <alignment horizontal="center" vertical="center" textRotation="255"/>
      <protection/>
    </xf>
    <xf numFmtId="0" fontId="8" fillId="0" borderId="23" xfId="62" applyFont="1" applyFill="1" applyBorder="1" applyAlignment="1">
      <alignment horizontal="center" vertical="center" textRotation="255"/>
      <protection/>
    </xf>
    <xf numFmtId="0" fontId="8" fillId="0" borderId="26" xfId="62" applyFont="1" applyFill="1" applyBorder="1" applyAlignment="1">
      <alignment horizontal="center" vertical="distributed" wrapText="1"/>
      <protection/>
    </xf>
    <xf numFmtId="0" fontId="8" fillId="0" borderId="23" xfId="62" applyFont="1" applyFill="1" applyBorder="1" applyAlignment="1">
      <alignment horizontal="center" vertical="distributed" wrapText="1"/>
      <protection/>
    </xf>
    <xf numFmtId="0" fontId="80" fillId="0" borderId="10" xfId="62" applyFont="1" applyFill="1" applyBorder="1" applyAlignment="1">
      <alignment horizontal="center" vertical="center"/>
      <protection/>
    </xf>
    <xf numFmtId="0" fontId="80" fillId="0" borderId="22" xfId="62" applyFont="1" applyFill="1" applyBorder="1" applyAlignment="1">
      <alignment horizontal="center" vertical="center"/>
      <protection/>
    </xf>
    <xf numFmtId="0" fontId="80" fillId="0" borderId="24" xfId="62" applyFont="1" applyFill="1" applyBorder="1" applyAlignment="1">
      <alignment horizontal="center" vertical="center"/>
      <protection/>
    </xf>
    <xf numFmtId="0" fontId="80" fillId="0" borderId="23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right"/>
      <protection/>
    </xf>
    <xf numFmtId="0" fontId="76" fillId="0" borderId="10" xfId="62" applyFont="1" applyFill="1" applyBorder="1" applyAlignment="1">
      <alignment horizontal="center" vertical="center"/>
      <protection/>
    </xf>
    <xf numFmtId="0" fontId="76" fillId="0" borderId="22" xfId="62" applyFont="1" applyFill="1" applyBorder="1" applyAlignment="1">
      <alignment horizontal="center" vertical="center"/>
      <protection/>
    </xf>
    <xf numFmtId="0" fontId="76" fillId="0" borderId="24" xfId="62" applyFont="1" applyFill="1" applyBorder="1" applyAlignment="1">
      <alignment horizontal="center" vertical="center"/>
      <protection/>
    </xf>
    <xf numFmtId="0" fontId="76" fillId="0" borderId="23" xfId="62" applyFont="1" applyFill="1" applyBorder="1" applyAlignment="1">
      <alignment horizontal="center" vertical="center"/>
      <protection/>
    </xf>
    <xf numFmtId="0" fontId="76" fillId="0" borderId="31" xfId="61" applyFont="1" applyFill="1" applyBorder="1" applyAlignment="1">
      <alignment horizontal="center" vertical="center"/>
      <protection/>
    </xf>
    <xf numFmtId="0" fontId="76" fillId="0" borderId="36" xfId="61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Ｌ　住宅・土木建築" xfId="62"/>
    <cellStyle name="標準_Ｏ　財政" xfId="63"/>
    <cellStyle name="標準_中表紙" xfId="64"/>
    <cellStyle name="標準_統計年報集計１０８～" xfId="65"/>
    <cellStyle name="標準_納税課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22</xdr:row>
      <xdr:rowOff>47625</xdr:rowOff>
    </xdr:from>
    <xdr:to>
      <xdr:col>7</xdr:col>
      <xdr:colOff>647700</xdr:colOff>
      <xdr:row>25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600075" y="3495675"/>
          <a:ext cx="6515100" cy="5334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Ｏ　財政</a:t>
          </a:r>
        </a:p>
      </xdr:txBody>
    </xdr:sp>
    <xdr:clientData/>
  </xdr:twoCellAnchor>
  <xdr:twoCellAnchor editAs="oneCell">
    <xdr:from>
      <xdr:col>2</xdr:col>
      <xdr:colOff>47625</xdr:colOff>
      <xdr:row>12</xdr:row>
      <xdr:rowOff>152400</xdr:rowOff>
    </xdr:from>
    <xdr:to>
      <xdr:col>3</xdr:col>
      <xdr:colOff>676275</xdr:colOff>
      <xdr:row>20</xdr:row>
      <xdr:rowOff>104775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981200"/>
          <a:ext cx="15525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9</xdr:col>
      <xdr:colOff>47625</xdr:colOff>
      <xdr:row>64</xdr:row>
      <xdr:rowOff>0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2"/>
        <a:srcRect r="44154" b="49775"/>
        <a:stretch>
          <a:fillRect/>
        </a:stretch>
      </xdr:blipFill>
      <xdr:spPr>
        <a:xfrm>
          <a:off x="2771775" y="6677025"/>
          <a:ext cx="5324475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32</xdr:row>
      <xdr:rowOff>104775</xdr:rowOff>
    </xdr:from>
    <xdr:to>
      <xdr:col>10</xdr:col>
      <xdr:colOff>9525</xdr:colOff>
      <xdr:row>58</xdr:row>
      <xdr:rowOff>66675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5895975"/>
          <a:ext cx="7915275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</xdr:row>
      <xdr:rowOff>57150</xdr:rowOff>
    </xdr:from>
    <xdr:to>
      <xdr:col>10</xdr:col>
      <xdr:colOff>9525</xdr:colOff>
      <xdr:row>32</xdr:row>
      <xdr:rowOff>9525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419100"/>
          <a:ext cx="7924800" cy="538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A24" sqref="A24"/>
    </sheetView>
  </sheetViews>
  <sheetFormatPr defaultColWidth="11" defaultRowHeight="14.25"/>
  <cols>
    <col min="1" max="8" width="9.69921875" style="1" customWidth="1"/>
    <col min="9" max="9" width="6.8984375" style="1" customWidth="1"/>
    <col min="10" max="16384" width="11" style="1" customWidth="1"/>
  </cols>
  <sheetData>
    <row r="1" ht="12">
      <c r="B1" s="2"/>
    </row>
    <row r="2" ht="12">
      <c r="B2" s="2"/>
    </row>
    <row r="3" ht="12">
      <c r="B3" s="2"/>
    </row>
    <row r="4" ht="12">
      <c r="B4" s="2"/>
    </row>
    <row r="5" ht="12">
      <c r="B5" s="2"/>
    </row>
    <row r="6" ht="12">
      <c r="B6" s="2"/>
    </row>
    <row r="7" ht="12">
      <c r="B7" s="2"/>
    </row>
    <row r="8" ht="12">
      <c r="B8" s="2"/>
    </row>
    <row r="9" ht="12">
      <c r="B9" s="2"/>
    </row>
    <row r="10" ht="12">
      <c r="B10" s="2"/>
    </row>
    <row r="11" ht="12">
      <c r="B11" s="2"/>
    </row>
    <row r="12" ht="12">
      <c r="B12" s="2"/>
    </row>
    <row r="13" ht="12.75">
      <c r="B13" s="2"/>
    </row>
    <row r="14" ht="12.75">
      <c r="B14" s="2"/>
    </row>
    <row r="15" ht="12.75">
      <c r="B15" s="2"/>
    </row>
    <row r="16" ht="12.75">
      <c r="B16" s="2"/>
    </row>
    <row r="17" ht="12.75">
      <c r="B17" s="2"/>
    </row>
    <row r="18" ht="12.75">
      <c r="B18" s="2"/>
    </row>
    <row r="19" ht="12.75">
      <c r="B19" s="2"/>
    </row>
    <row r="20" ht="12.75">
      <c r="B20" s="2"/>
    </row>
    <row r="21" ht="12.75">
      <c r="B21" s="2"/>
    </row>
    <row r="22" ht="12.75" thickBot="1">
      <c r="B22" s="2"/>
    </row>
    <row r="23" spans="1:8" ht="12.75" thickTop="1">
      <c r="A23" s="3"/>
      <c r="B23" s="4"/>
      <c r="C23" s="3"/>
      <c r="D23" s="3"/>
      <c r="E23" s="3"/>
      <c r="F23" s="3"/>
      <c r="G23" s="3"/>
      <c r="H23" s="3"/>
    </row>
    <row r="24" spans="1:8" ht="12">
      <c r="A24" s="5"/>
      <c r="B24" s="6"/>
      <c r="C24" s="5"/>
      <c r="D24" s="5"/>
      <c r="E24" s="5"/>
      <c r="F24" s="5"/>
      <c r="G24" s="5"/>
      <c r="H24" s="5"/>
    </row>
    <row r="25" spans="1:8" ht="12">
      <c r="A25" s="5"/>
      <c r="B25" s="6"/>
      <c r="C25" s="5"/>
      <c r="D25" s="5"/>
      <c r="E25" s="5"/>
      <c r="F25" s="5"/>
      <c r="G25" s="5"/>
      <c r="H25" s="5"/>
    </row>
    <row r="26" spans="1:8" ht="12.75" thickBot="1">
      <c r="A26" s="7"/>
      <c r="B26" s="8"/>
      <c r="C26" s="7"/>
      <c r="D26" s="7"/>
      <c r="E26" s="7"/>
      <c r="F26" s="7"/>
      <c r="G26" s="7"/>
      <c r="H26" s="7"/>
    </row>
    <row r="27" ht="12.75" thickTop="1">
      <c r="B27" s="2"/>
    </row>
    <row r="28" ht="12">
      <c r="B28" s="2"/>
    </row>
    <row r="29" ht="12">
      <c r="B29" s="2"/>
    </row>
    <row r="30" ht="12">
      <c r="B30" s="2"/>
    </row>
    <row r="31" ht="12">
      <c r="B31" s="2"/>
    </row>
    <row r="32" ht="12">
      <c r="B32" s="2"/>
    </row>
    <row r="33" ht="12">
      <c r="B33" s="2"/>
    </row>
    <row r="34" ht="12">
      <c r="B34" s="2"/>
    </row>
    <row r="35" ht="12">
      <c r="B35" s="2"/>
    </row>
    <row r="36" ht="12">
      <c r="B36" s="2"/>
    </row>
    <row r="37" ht="12">
      <c r="B37" s="2"/>
    </row>
    <row r="38" ht="12">
      <c r="B38" s="2"/>
    </row>
    <row r="39" ht="12">
      <c r="B39" s="2"/>
    </row>
    <row r="40" ht="12">
      <c r="B40" s="2"/>
    </row>
    <row r="41" ht="12">
      <c r="B41" s="2"/>
    </row>
    <row r="42" ht="12">
      <c r="B42" s="2"/>
    </row>
    <row r="43" ht="12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"/>
    </sheetView>
  </sheetViews>
  <sheetFormatPr defaultColWidth="8.796875" defaultRowHeight="14.25"/>
  <cols>
    <col min="1" max="1" width="5.8984375" style="14" customWidth="1"/>
    <col min="2" max="2" width="6.5" style="14" customWidth="1"/>
    <col min="3" max="4" width="9" style="14" customWidth="1"/>
    <col min="5" max="5" width="14.19921875" style="14" customWidth="1"/>
    <col min="6" max="6" width="9" style="14" customWidth="1"/>
    <col min="7" max="7" width="14.19921875" style="14" customWidth="1"/>
    <col min="8" max="8" width="9" style="14" customWidth="1"/>
    <col min="9" max="9" width="14.19921875" style="14" customWidth="1"/>
    <col min="10" max="16384" width="9" style="14" customWidth="1"/>
  </cols>
  <sheetData>
    <row r="1" s="29" customFormat="1" ht="26.25" customHeight="1">
      <c r="A1" s="28" t="s">
        <v>202</v>
      </c>
    </row>
    <row r="2" s="29" customFormat="1" ht="15" customHeight="1" thickBot="1">
      <c r="A2" s="28"/>
    </row>
    <row r="3" spans="1:9" ht="27.75" customHeight="1" thickTop="1">
      <c r="A3" s="375" t="s">
        <v>92</v>
      </c>
      <c r="B3" s="424"/>
      <c r="C3" s="424"/>
      <c r="D3" s="372" t="s">
        <v>160</v>
      </c>
      <c r="E3" s="412"/>
      <c r="F3" s="372" t="s">
        <v>191</v>
      </c>
      <c r="G3" s="412"/>
      <c r="H3" s="422" t="s">
        <v>215</v>
      </c>
      <c r="I3" s="423"/>
    </row>
    <row r="4" spans="1:9" ht="27.75" customHeight="1">
      <c r="A4" s="425"/>
      <c r="B4" s="426"/>
      <c r="C4" s="426"/>
      <c r="D4" s="62" t="s">
        <v>175</v>
      </c>
      <c r="E4" s="77" t="s">
        <v>12</v>
      </c>
      <c r="F4" s="62" t="s">
        <v>175</v>
      </c>
      <c r="G4" s="77" t="s">
        <v>12</v>
      </c>
      <c r="H4" s="181" t="s">
        <v>175</v>
      </c>
      <c r="I4" s="182" t="s">
        <v>12</v>
      </c>
    </row>
    <row r="5" spans="1:9" ht="34.5" customHeight="1">
      <c r="A5" s="427" t="s">
        <v>31</v>
      </c>
      <c r="B5" s="428"/>
      <c r="C5" s="428"/>
      <c r="D5" s="100">
        <f aca="true" t="shared" si="0" ref="D5:I5">SUM(D6:D18)</f>
        <v>54324</v>
      </c>
      <c r="E5" s="112">
        <f t="shared" si="0"/>
        <v>295394900</v>
      </c>
      <c r="F5" s="100">
        <f t="shared" si="0"/>
        <v>54343</v>
      </c>
      <c r="G5" s="112">
        <f t="shared" si="0"/>
        <v>303064000</v>
      </c>
      <c r="H5" s="183">
        <f t="shared" si="0"/>
        <v>54814</v>
      </c>
      <c r="I5" s="184">
        <f t="shared" si="0"/>
        <v>314538500</v>
      </c>
    </row>
    <row r="6" spans="1:9" ht="33.75" customHeight="1">
      <c r="A6" s="411" t="s">
        <v>120</v>
      </c>
      <c r="B6" s="421" t="s">
        <v>121</v>
      </c>
      <c r="C6" s="421"/>
      <c r="D6" s="101">
        <v>13216</v>
      </c>
      <c r="E6" s="172">
        <v>26432000</v>
      </c>
      <c r="F6" s="101">
        <v>12812</v>
      </c>
      <c r="G6" s="172">
        <v>25624000</v>
      </c>
      <c r="H6" s="248">
        <v>12404</v>
      </c>
      <c r="I6" s="249">
        <v>24808000</v>
      </c>
    </row>
    <row r="7" spans="1:9" ht="33.75" customHeight="1">
      <c r="A7" s="411"/>
      <c r="B7" s="413" t="s">
        <v>122</v>
      </c>
      <c r="C7" s="413"/>
      <c r="D7" s="101">
        <v>975</v>
      </c>
      <c r="E7" s="172">
        <v>1950000</v>
      </c>
      <c r="F7" s="101">
        <v>979</v>
      </c>
      <c r="G7" s="172">
        <v>1958000</v>
      </c>
      <c r="H7" s="248">
        <v>1013</v>
      </c>
      <c r="I7" s="249">
        <v>2026000</v>
      </c>
    </row>
    <row r="8" spans="1:9" ht="33.75" customHeight="1">
      <c r="A8" s="411"/>
      <c r="B8" s="413" t="s">
        <v>123</v>
      </c>
      <c r="C8" s="413"/>
      <c r="D8" s="101">
        <v>5750</v>
      </c>
      <c r="E8" s="172">
        <v>13800000</v>
      </c>
      <c r="F8" s="101">
        <v>5930</v>
      </c>
      <c r="G8" s="172">
        <v>14232000</v>
      </c>
      <c r="H8" s="248">
        <v>6187</v>
      </c>
      <c r="I8" s="249">
        <v>14848800</v>
      </c>
    </row>
    <row r="9" spans="1:9" ht="33.75" customHeight="1">
      <c r="A9" s="411"/>
      <c r="B9" s="410" t="s">
        <v>124</v>
      </c>
      <c r="C9" s="410"/>
      <c r="D9" s="102">
        <v>263</v>
      </c>
      <c r="E9" s="103">
        <v>973100</v>
      </c>
      <c r="F9" s="102">
        <v>281</v>
      </c>
      <c r="G9" s="103">
        <v>1039700</v>
      </c>
      <c r="H9" s="250">
        <v>291</v>
      </c>
      <c r="I9" s="251">
        <v>1076700</v>
      </c>
    </row>
    <row r="10" spans="1:9" ht="33.75" customHeight="1">
      <c r="A10" s="416" t="s">
        <v>125</v>
      </c>
      <c r="B10" s="421" t="s">
        <v>126</v>
      </c>
      <c r="C10" s="421"/>
      <c r="D10" s="101">
        <v>3640</v>
      </c>
      <c r="E10" s="172">
        <v>13104000</v>
      </c>
      <c r="F10" s="101">
        <v>3574</v>
      </c>
      <c r="G10" s="172">
        <v>12866400</v>
      </c>
      <c r="H10" s="248">
        <f>3632+26</f>
        <v>3658</v>
      </c>
      <c r="I10" s="249">
        <f>13075200+93600</f>
        <v>13168800</v>
      </c>
    </row>
    <row r="11" spans="1:9" ht="33.75" customHeight="1">
      <c r="A11" s="411"/>
      <c r="B11" s="410" t="s">
        <v>127</v>
      </c>
      <c r="C11" s="410"/>
      <c r="D11" s="101">
        <v>4</v>
      </c>
      <c r="E11" s="172">
        <v>17700</v>
      </c>
      <c r="F11" s="101">
        <v>3</v>
      </c>
      <c r="G11" s="172">
        <v>13800</v>
      </c>
      <c r="H11" s="248">
        <v>3</v>
      </c>
      <c r="I11" s="249">
        <v>13800</v>
      </c>
    </row>
    <row r="12" spans="1:9" ht="33.75" customHeight="1">
      <c r="A12" s="411"/>
      <c r="B12" s="420" t="s">
        <v>128</v>
      </c>
      <c r="C12" s="214" t="s">
        <v>129</v>
      </c>
      <c r="D12" s="104" t="s">
        <v>158</v>
      </c>
      <c r="E12" s="173" t="s">
        <v>158</v>
      </c>
      <c r="F12" s="104">
        <v>1</v>
      </c>
      <c r="G12" s="173">
        <v>5500</v>
      </c>
      <c r="H12" s="252">
        <v>1</v>
      </c>
      <c r="I12" s="253">
        <v>8200</v>
      </c>
    </row>
    <row r="13" spans="1:9" ht="33.75" customHeight="1">
      <c r="A13" s="411"/>
      <c r="B13" s="419"/>
      <c r="C13" s="212" t="s">
        <v>130</v>
      </c>
      <c r="D13" s="101">
        <v>20628</v>
      </c>
      <c r="E13" s="172">
        <v>188692500</v>
      </c>
      <c r="F13" s="101">
        <v>20716</v>
      </c>
      <c r="G13" s="172">
        <v>195439200</v>
      </c>
      <c r="H13" s="248">
        <v>21151</v>
      </c>
      <c r="I13" s="249">
        <v>206085300</v>
      </c>
    </row>
    <row r="14" spans="1:9" ht="33.75" customHeight="1">
      <c r="A14" s="411"/>
      <c r="B14" s="418" t="s">
        <v>131</v>
      </c>
      <c r="C14" s="213" t="s">
        <v>129</v>
      </c>
      <c r="D14" s="101">
        <v>351</v>
      </c>
      <c r="E14" s="172">
        <v>1228600</v>
      </c>
      <c r="F14" s="101">
        <v>378</v>
      </c>
      <c r="G14" s="172">
        <v>1351100</v>
      </c>
      <c r="H14" s="248">
        <v>423</v>
      </c>
      <c r="I14" s="249">
        <v>1544600</v>
      </c>
    </row>
    <row r="15" spans="1:9" ht="33.75" customHeight="1">
      <c r="A15" s="417"/>
      <c r="B15" s="419"/>
      <c r="C15" s="213" t="s">
        <v>130</v>
      </c>
      <c r="D15" s="102">
        <v>5315</v>
      </c>
      <c r="E15" s="103">
        <v>25885600</v>
      </c>
      <c r="F15" s="102">
        <v>5364</v>
      </c>
      <c r="G15" s="103">
        <v>26504000</v>
      </c>
      <c r="H15" s="250">
        <v>5348</v>
      </c>
      <c r="I15" s="251">
        <v>26745200</v>
      </c>
    </row>
    <row r="16" spans="1:9" ht="54.75" customHeight="1">
      <c r="A16" s="411" t="s">
        <v>132</v>
      </c>
      <c r="B16" s="413" t="s">
        <v>133</v>
      </c>
      <c r="C16" s="413"/>
      <c r="D16" s="101">
        <v>483</v>
      </c>
      <c r="E16" s="172">
        <v>1159200</v>
      </c>
      <c r="F16" s="101">
        <v>488</v>
      </c>
      <c r="G16" s="172">
        <v>1171200</v>
      </c>
      <c r="H16" s="248">
        <v>488</v>
      </c>
      <c r="I16" s="249">
        <v>1171200</v>
      </c>
    </row>
    <row r="17" spans="1:9" ht="54.75" customHeight="1">
      <c r="A17" s="411"/>
      <c r="B17" s="413" t="s">
        <v>134</v>
      </c>
      <c r="C17" s="413"/>
      <c r="D17" s="101">
        <v>368</v>
      </c>
      <c r="E17" s="172">
        <v>2171200</v>
      </c>
      <c r="F17" s="101">
        <v>379</v>
      </c>
      <c r="G17" s="172">
        <v>2236100</v>
      </c>
      <c r="H17" s="248">
        <v>351</v>
      </c>
      <c r="I17" s="249">
        <v>2070900</v>
      </c>
    </row>
    <row r="18" spans="1:9" ht="34.5" customHeight="1" thickBot="1">
      <c r="A18" s="414" t="s">
        <v>135</v>
      </c>
      <c r="B18" s="415"/>
      <c r="C18" s="415"/>
      <c r="D18" s="105">
        <v>3331</v>
      </c>
      <c r="E18" s="106">
        <v>19981000</v>
      </c>
      <c r="F18" s="105">
        <v>3438</v>
      </c>
      <c r="G18" s="106">
        <v>20623000</v>
      </c>
      <c r="H18" s="254">
        <v>3496</v>
      </c>
      <c r="I18" s="255">
        <v>20971000</v>
      </c>
    </row>
    <row r="19" ht="20.25" customHeight="1" thickTop="1">
      <c r="A19" s="107" t="s">
        <v>156</v>
      </c>
    </row>
  </sheetData>
  <sheetProtection/>
  <mergeCells count="19">
    <mergeCell ref="H3:I3"/>
    <mergeCell ref="A3:C4"/>
    <mergeCell ref="A5:C5"/>
    <mergeCell ref="D3:E3"/>
    <mergeCell ref="B11:C11"/>
    <mergeCell ref="B16:C16"/>
    <mergeCell ref="A6:A9"/>
    <mergeCell ref="B6:C6"/>
    <mergeCell ref="B7:C7"/>
    <mergeCell ref="B8:C8"/>
    <mergeCell ref="B9:C9"/>
    <mergeCell ref="A16:A17"/>
    <mergeCell ref="F3:G3"/>
    <mergeCell ref="B17:C17"/>
    <mergeCell ref="A18:C18"/>
    <mergeCell ref="A10:A15"/>
    <mergeCell ref="B14:B15"/>
    <mergeCell ref="B12:B13"/>
    <mergeCell ref="B10:C10"/>
  </mergeCells>
  <printOptions/>
  <pageMargins left="0.8267716535433072" right="0" top="0.8661417322834646" bottom="0.551181102362204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A1" sqref="A1"/>
    </sheetView>
  </sheetViews>
  <sheetFormatPr defaultColWidth="8.796875" defaultRowHeight="14.25"/>
  <cols>
    <col min="1" max="1" width="3.3984375" style="37" customWidth="1"/>
    <col min="2" max="2" width="2.69921875" style="37" customWidth="1"/>
    <col min="3" max="3" width="20.5" style="37" customWidth="1"/>
    <col min="4" max="4" width="1.203125" style="37" customWidth="1"/>
    <col min="5" max="8" width="16.09765625" style="37" customWidth="1"/>
    <col min="9" max="9" width="4.3984375" style="37" customWidth="1"/>
    <col min="10" max="12" width="3.5" style="37" customWidth="1"/>
    <col min="13" max="16" width="2.8984375" style="37" customWidth="1"/>
    <col min="17" max="18" width="4.3984375" style="37" customWidth="1"/>
    <col min="19" max="20" width="3.59765625" style="37" customWidth="1"/>
    <col min="21" max="37" width="2.69921875" style="37" customWidth="1"/>
    <col min="38" max="16384" width="9" style="37" customWidth="1"/>
  </cols>
  <sheetData>
    <row r="1" spans="1:2" s="35" customFormat="1" ht="27" customHeight="1">
      <c r="A1" s="34" t="s">
        <v>203</v>
      </c>
      <c r="B1" s="34"/>
    </row>
    <row r="2" spans="1:8" ht="15" customHeight="1" thickBot="1">
      <c r="A2" s="36"/>
      <c r="B2" s="36"/>
      <c r="G2" s="478" t="s">
        <v>195</v>
      </c>
      <c r="H2" s="478"/>
    </row>
    <row r="3" spans="1:8" ht="19.5" customHeight="1" thickTop="1">
      <c r="A3" s="479" t="s">
        <v>15</v>
      </c>
      <c r="B3" s="479"/>
      <c r="C3" s="479"/>
      <c r="D3" s="480"/>
      <c r="E3" s="483" t="s">
        <v>164</v>
      </c>
      <c r="F3" s="484"/>
      <c r="G3" s="484"/>
      <c r="H3" s="484"/>
    </row>
    <row r="4" spans="1:8" ht="30" customHeight="1">
      <c r="A4" s="481"/>
      <c r="B4" s="481"/>
      <c r="C4" s="481"/>
      <c r="D4" s="482"/>
      <c r="E4" s="108" t="s">
        <v>34</v>
      </c>
      <c r="F4" s="108" t="s">
        <v>35</v>
      </c>
      <c r="G4" s="108" t="s">
        <v>159</v>
      </c>
      <c r="H4" s="109" t="s">
        <v>36</v>
      </c>
    </row>
    <row r="5" spans="1:8" ht="19.5" customHeight="1">
      <c r="A5" s="458" t="s">
        <v>181</v>
      </c>
      <c r="B5" s="459"/>
      <c r="C5" s="435" t="s">
        <v>185</v>
      </c>
      <c r="D5" s="436"/>
      <c r="E5" s="134">
        <v>57403</v>
      </c>
      <c r="F5" s="135">
        <v>5987566</v>
      </c>
      <c r="G5" s="136">
        <v>187296151</v>
      </c>
      <c r="H5" s="137">
        <v>31281</v>
      </c>
    </row>
    <row r="6" spans="1:8" ht="18" customHeight="1">
      <c r="A6" s="460"/>
      <c r="B6" s="461"/>
      <c r="C6" s="437" t="s">
        <v>186</v>
      </c>
      <c r="D6" s="438"/>
      <c r="E6" s="114">
        <v>682</v>
      </c>
      <c r="F6" s="115">
        <v>23403</v>
      </c>
      <c r="G6" s="116">
        <v>42464</v>
      </c>
      <c r="H6" s="138">
        <v>1814</v>
      </c>
    </row>
    <row r="7" spans="1:8" ht="18" customHeight="1">
      <c r="A7" s="462"/>
      <c r="B7" s="463"/>
      <c r="C7" s="437" t="s">
        <v>187</v>
      </c>
      <c r="D7" s="438"/>
      <c r="E7" s="139">
        <v>56721</v>
      </c>
      <c r="F7" s="140">
        <v>5964163</v>
      </c>
      <c r="G7" s="141">
        <v>187253687</v>
      </c>
      <c r="H7" s="142">
        <v>31396</v>
      </c>
    </row>
    <row r="8" spans="1:8" ht="19.5" customHeight="1">
      <c r="A8" s="431" t="s">
        <v>182</v>
      </c>
      <c r="B8" s="432"/>
      <c r="C8" s="435" t="s">
        <v>185</v>
      </c>
      <c r="D8" s="436"/>
      <c r="E8" s="114">
        <v>12726</v>
      </c>
      <c r="F8" s="115">
        <v>4948133</v>
      </c>
      <c r="G8" s="116">
        <v>246796571</v>
      </c>
      <c r="H8" s="113">
        <v>49877</v>
      </c>
    </row>
    <row r="9" spans="1:8" ht="18" customHeight="1">
      <c r="A9" s="431"/>
      <c r="B9" s="432"/>
      <c r="C9" s="437" t="s">
        <v>186</v>
      </c>
      <c r="D9" s="438"/>
      <c r="E9" s="114">
        <v>58</v>
      </c>
      <c r="F9" s="115">
        <v>1001</v>
      </c>
      <c r="G9" s="116">
        <v>6449</v>
      </c>
      <c r="H9" s="113">
        <v>6443</v>
      </c>
    </row>
    <row r="10" spans="1:8" ht="18" customHeight="1">
      <c r="A10" s="431"/>
      <c r="B10" s="432"/>
      <c r="C10" s="437" t="s">
        <v>187</v>
      </c>
      <c r="D10" s="438"/>
      <c r="E10" s="114">
        <v>12688</v>
      </c>
      <c r="F10" s="115">
        <v>4947132</v>
      </c>
      <c r="G10" s="116">
        <v>246790122</v>
      </c>
      <c r="H10" s="113">
        <v>49885</v>
      </c>
    </row>
    <row r="11" spans="1:8" ht="19.5" customHeight="1">
      <c r="A11" s="429" t="s">
        <v>183</v>
      </c>
      <c r="B11" s="430"/>
      <c r="C11" s="435" t="s">
        <v>185</v>
      </c>
      <c r="D11" s="436"/>
      <c r="E11" s="134">
        <v>70129</v>
      </c>
      <c r="F11" s="135">
        <v>10935699</v>
      </c>
      <c r="G11" s="136">
        <v>434092722</v>
      </c>
      <c r="H11" s="137">
        <v>39695</v>
      </c>
    </row>
    <row r="12" spans="1:8" ht="18" customHeight="1">
      <c r="A12" s="431"/>
      <c r="B12" s="432"/>
      <c r="C12" s="437" t="s">
        <v>186</v>
      </c>
      <c r="D12" s="438"/>
      <c r="E12" s="114">
        <v>740</v>
      </c>
      <c r="F12" s="115">
        <v>24404</v>
      </c>
      <c r="G12" s="116">
        <v>48913</v>
      </c>
      <c r="H12" s="138">
        <v>2004</v>
      </c>
    </row>
    <row r="13" spans="1:8" ht="18" customHeight="1">
      <c r="A13" s="433"/>
      <c r="B13" s="434"/>
      <c r="C13" s="439" t="s">
        <v>187</v>
      </c>
      <c r="D13" s="440"/>
      <c r="E13" s="139">
        <v>69389</v>
      </c>
      <c r="F13" s="140">
        <v>10911295</v>
      </c>
      <c r="G13" s="141">
        <v>434043809</v>
      </c>
      <c r="H13" s="142">
        <v>39779</v>
      </c>
    </row>
    <row r="14" spans="1:8" ht="19.5" customHeight="1" thickBot="1">
      <c r="A14" s="443" t="s">
        <v>184</v>
      </c>
      <c r="B14" s="443"/>
      <c r="C14" s="443"/>
      <c r="D14" s="444"/>
      <c r="E14" s="117">
        <v>696</v>
      </c>
      <c r="F14" s="118">
        <v>308230</v>
      </c>
      <c r="G14" s="145"/>
      <c r="H14" s="146"/>
    </row>
    <row r="15" spans="1:8" s="35" customFormat="1" ht="19.5" customHeight="1" thickTop="1">
      <c r="A15" s="479" t="s">
        <v>15</v>
      </c>
      <c r="B15" s="479"/>
      <c r="C15" s="479"/>
      <c r="D15" s="480"/>
      <c r="E15" s="483" t="s">
        <v>194</v>
      </c>
      <c r="F15" s="484"/>
      <c r="G15" s="484"/>
      <c r="H15" s="484"/>
    </row>
    <row r="16" spans="1:8" s="35" customFormat="1" ht="30" customHeight="1">
      <c r="A16" s="481"/>
      <c r="B16" s="481"/>
      <c r="C16" s="481"/>
      <c r="D16" s="482"/>
      <c r="E16" s="108" t="s">
        <v>34</v>
      </c>
      <c r="F16" s="108" t="s">
        <v>35</v>
      </c>
      <c r="G16" s="108" t="s">
        <v>159</v>
      </c>
      <c r="H16" s="109" t="s">
        <v>36</v>
      </c>
    </row>
    <row r="17" spans="1:8" s="35" customFormat="1" ht="19.5" customHeight="1">
      <c r="A17" s="458" t="s">
        <v>181</v>
      </c>
      <c r="B17" s="459"/>
      <c r="C17" s="435" t="s">
        <v>185</v>
      </c>
      <c r="D17" s="436"/>
      <c r="E17" s="134">
        <v>57748</v>
      </c>
      <c r="F17" s="135">
        <v>6032257</v>
      </c>
      <c r="G17" s="136">
        <v>180182471</v>
      </c>
      <c r="H17" s="137">
        <v>29870</v>
      </c>
    </row>
    <row r="18" spans="1:8" s="35" customFormat="1" ht="18" customHeight="1">
      <c r="A18" s="460"/>
      <c r="B18" s="461"/>
      <c r="C18" s="437" t="s">
        <v>186</v>
      </c>
      <c r="D18" s="438"/>
      <c r="E18" s="114">
        <v>708</v>
      </c>
      <c r="F18" s="115">
        <v>29916</v>
      </c>
      <c r="G18" s="116">
        <v>285327</v>
      </c>
      <c r="H18" s="138">
        <v>9538</v>
      </c>
    </row>
    <row r="19" spans="1:8" s="35" customFormat="1" ht="18" customHeight="1">
      <c r="A19" s="462"/>
      <c r="B19" s="463"/>
      <c r="C19" s="437" t="s">
        <v>187</v>
      </c>
      <c r="D19" s="438"/>
      <c r="E19" s="139">
        <v>57040</v>
      </c>
      <c r="F19" s="140">
        <v>6002341</v>
      </c>
      <c r="G19" s="141">
        <v>179897144</v>
      </c>
      <c r="H19" s="142">
        <v>29971</v>
      </c>
    </row>
    <row r="20" spans="1:8" s="35" customFormat="1" ht="19.5" customHeight="1">
      <c r="A20" s="431" t="s">
        <v>182</v>
      </c>
      <c r="B20" s="432"/>
      <c r="C20" s="435" t="s">
        <v>185</v>
      </c>
      <c r="D20" s="436"/>
      <c r="E20" s="114">
        <v>12811</v>
      </c>
      <c r="F20" s="115">
        <v>4959419</v>
      </c>
      <c r="G20" s="116">
        <v>243715913</v>
      </c>
      <c r="H20" s="113">
        <v>49142</v>
      </c>
    </row>
    <row r="21" spans="1:8" s="35" customFormat="1" ht="18.75" customHeight="1">
      <c r="A21" s="431"/>
      <c r="B21" s="432"/>
      <c r="C21" s="437" t="s">
        <v>186</v>
      </c>
      <c r="D21" s="438"/>
      <c r="E21" s="114">
        <v>137</v>
      </c>
      <c r="F21" s="115">
        <v>59246</v>
      </c>
      <c r="G21" s="116">
        <v>2759646</v>
      </c>
      <c r="H21" s="113">
        <v>46579</v>
      </c>
    </row>
    <row r="22" spans="1:8" s="35" customFormat="1" ht="18" customHeight="1">
      <c r="A22" s="431"/>
      <c r="B22" s="432"/>
      <c r="C22" s="437" t="s">
        <v>187</v>
      </c>
      <c r="D22" s="438"/>
      <c r="E22" s="114">
        <v>12674</v>
      </c>
      <c r="F22" s="115">
        <v>4900173</v>
      </c>
      <c r="G22" s="116">
        <v>240956267</v>
      </c>
      <c r="H22" s="113">
        <v>49173</v>
      </c>
    </row>
    <row r="23" spans="1:8" s="35" customFormat="1" ht="19.5" customHeight="1">
      <c r="A23" s="429" t="s">
        <v>183</v>
      </c>
      <c r="B23" s="430"/>
      <c r="C23" s="435" t="s">
        <v>185</v>
      </c>
      <c r="D23" s="436"/>
      <c r="E23" s="134">
        <v>70559</v>
      </c>
      <c r="F23" s="135">
        <v>10991676</v>
      </c>
      <c r="G23" s="136">
        <v>423898384</v>
      </c>
      <c r="H23" s="137">
        <v>38565</v>
      </c>
    </row>
    <row r="24" spans="1:8" s="35" customFormat="1" ht="18" customHeight="1">
      <c r="A24" s="431"/>
      <c r="B24" s="432"/>
      <c r="C24" s="437" t="s">
        <v>186</v>
      </c>
      <c r="D24" s="438"/>
      <c r="E24" s="114">
        <v>845</v>
      </c>
      <c r="F24" s="115">
        <v>89162</v>
      </c>
      <c r="G24" s="116">
        <v>3044973</v>
      </c>
      <c r="H24" s="138">
        <v>34151</v>
      </c>
    </row>
    <row r="25" spans="1:8" s="35" customFormat="1" ht="18" customHeight="1">
      <c r="A25" s="433"/>
      <c r="B25" s="434"/>
      <c r="C25" s="439" t="s">
        <v>187</v>
      </c>
      <c r="D25" s="440"/>
      <c r="E25" s="139">
        <v>69714</v>
      </c>
      <c r="F25" s="140">
        <v>10902514</v>
      </c>
      <c r="G25" s="141">
        <v>420853411</v>
      </c>
      <c r="H25" s="142">
        <v>38602</v>
      </c>
    </row>
    <row r="26" spans="1:8" s="35" customFormat="1" ht="19.5" customHeight="1" thickBot="1">
      <c r="A26" s="443" t="s">
        <v>184</v>
      </c>
      <c r="B26" s="443"/>
      <c r="C26" s="443"/>
      <c r="D26" s="444"/>
      <c r="E26" s="117">
        <v>698</v>
      </c>
      <c r="F26" s="118">
        <v>315080</v>
      </c>
      <c r="G26" s="145"/>
      <c r="H26" s="146"/>
    </row>
    <row r="27" spans="1:8" s="35" customFormat="1" ht="20.25" customHeight="1" thickTop="1">
      <c r="A27" s="474" t="s">
        <v>15</v>
      </c>
      <c r="B27" s="474"/>
      <c r="C27" s="474"/>
      <c r="D27" s="475"/>
      <c r="E27" s="464" t="s">
        <v>222</v>
      </c>
      <c r="F27" s="465"/>
      <c r="G27" s="465"/>
      <c r="H27" s="465"/>
    </row>
    <row r="28" spans="1:8" s="35" customFormat="1" ht="30" customHeight="1">
      <c r="A28" s="476"/>
      <c r="B28" s="476"/>
      <c r="C28" s="476"/>
      <c r="D28" s="477"/>
      <c r="E28" s="143" t="s">
        <v>34</v>
      </c>
      <c r="F28" s="143" t="s">
        <v>35</v>
      </c>
      <c r="G28" s="143" t="s">
        <v>159</v>
      </c>
      <c r="H28" s="144" t="s">
        <v>36</v>
      </c>
    </row>
    <row r="29" spans="1:8" s="35" customFormat="1" ht="19.5" customHeight="1">
      <c r="A29" s="445" t="s">
        <v>181</v>
      </c>
      <c r="B29" s="446"/>
      <c r="C29" s="451" t="s">
        <v>185</v>
      </c>
      <c r="D29" s="452"/>
      <c r="E29" s="256">
        <v>58267</v>
      </c>
      <c r="F29" s="257">
        <v>6100019</v>
      </c>
      <c r="G29" s="258">
        <v>189666891</v>
      </c>
      <c r="H29" s="259">
        <v>31093</v>
      </c>
    </row>
    <row r="30" spans="1:8" s="35" customFormat="1" ht="19.5" customHeight="1">
      <c r="A30" s="447"/>
      <c r="B30" s="448"/>
      <c r="C30" s="453" t="s">
        <v>186</v>
      </c>
      <c r="D30" s="454"/>
      <c r="E30" s="260">
        <v>651</v>
      </c>
      <c r="F30" s="261">
        <v>22315</v>
      </c>
      <c r="G30" s="262">
        <v>40573</v>
      </c>
      <c r="H30" s="263">
        <v>1818</v>
      </c>
    </row>
    <row r="31" spans="1:8" s="35" customFormat="1" ht="19.5" customHeight="1">
      <c r="A31" s="449"/>
      <c r="B31" s="450"/>
      <c r="C31" s="453" t="s">
        <v>187</v>
      </c>
      <c r="D31" s="454"/>
      <c r="E31" s="264">
        <v>57616</v>
      </c>
      <c r="F31" s="265">
        <v>6077704</v>
      </c>
      <c r="G31" s="266">
        <v>189626318</v>
      </c>
      <c r="H31" s="267">
        <v>31200</v>
      </c>
    </row>
    <row r="32" spans="1:8" s="35" customFormat="1" ht="19.5" customHeight="1">
      <c r="A32" s="468" t="s">
        <v>182</v>
      </c>
      <c r="B32" s="469"/>
      <c r="C32" s="451" t="s">
        <v>185</v>
      </c>
      <c r="D32" s="452"/>
      <c r="E32" s="260">
        <v>12837</v>
      </c>
      <c r="F32" s="261">
        <v>5039321</v>
      </c>
      <c r="G32" s="262">
        <v>253367141</v>
      </c>
      <c r="H32" s="268">
        <v>50278</v>
      </c>
    </row>
    <row r="33" spans="1:8" s="35" customFormat="1" ht="19.5" customHeight="1">
      <c r="A33" s="468"/>
      <c r="B33" s="469"/>
      <c r="C33" s="453" t="s">
        <v>186</v>
      </c>
      <c r="D33" s="454"/>
      <c r="E33" s="260">
        <v>58</v>
      </c>
      <c r="F33" s="261">
        <v>955</v>
      </c>
      <c r="G33" s="262">
        <v>5957</v>
      </c>
      <c r="H33" s="268">
        <v>6238</v>
      </c>
    </row>
    <row r="34" spans="1:8" s="35" customFormat="1" ht="19.5" customHeight="1">
      <c r="A34" s="468"/>
      <c r="B34" s="469"/>
      <c r="C34" s="453" t="s">
        <v>187</v>
      </c>
      <c r="D34" s="454"/>
      <c r="E34" s="260">
        <v>12779</v>
      </c>
      <c r="F34" s="261">
        <v>5038366</v>
      </c>
      <c r="G34" s="262">
        <v>253361184</v>
      </c>
      <c r="H34" s="268">
        <v>50286</v>
      </c>
    </row>
    <row r="35" spans="1:8" s="35" customFormat="1" ht="19.5" customHeight="1">
      <c r="A35" s="466" t="s">
        <v>183</v>
      </c>
      <c r="B35" s="467"/>
      <c r="C35" s="451" t="s">
        <v>185</v>
      </c>
      <c r="D35" s="452"/>
      <c r="E35" s="256">
        <v>71104</v>
      </c>
      <c r="F35" s="257">
        <v>11139340</v>
      </c>
      <c r="G35" s="258">
        <v>443034032</v>
      </c>
      <c r="H35" s="259">
        <v>39772</v>
      </c>
    </row>
    <row r="36" spans="1:8" s="35" customFormat="1" ht="19.5" customHeight="1">
      <c r="A36" s="468"/>
      <c r="B36" s="469"/>
      <c r="C36" s="453" t="s">
        <v>186</v>
      </c>
      <c r="D36" s="454"/>
      <c r="E36" s="260">
        <v>709</v>
      </c>
      <c r="F36" s="261">
        <v>23270</v>
      </c>
      <c r="G36" s="262">
        <v>46530</v>
      </c>
      <c r="H36" s="263">
        <v>2000</v>
      </c>
    </row>
    <row r="37" spans="1:8" s="35" customFormat="1" ht="19.5" customHeight="1">
      <c r="A37" s="470"/>
      <c r="B37" s="471"/>
      <c r="C37" s="472" t="s">
        <v>187</v>
      </c>
      <c r="D37" s="473"/>
      <c r="E37" s="264">
        <v>70395</v>
      </c>
      <c r="F37" s="265">
        <v>11116070</v>
      </c>
      <c r="G37" s="266">
        <v>442987502</v>
      </c>
      <c r="H37" s="267">
        <v>39851</v>
      </c>
    </row>
    <row r="38" spans="1:8" s="35" customFormat="1" ht="19.5" customHeight="1" thickBot="1">
      <c r="A38" s="441" t="s">
        <v>184</v>
      </c>
      <c r="B38" s="441"/>
      <c r="C38" s="441"/>
      <c r="D38" s="442"/>
      <c r="E38" s="269">
        <v>696</v>
      </c>
      <c r="F38" s="270">
        <v>313236</v>
      </c>
      <c r="G38" s="191"/>
      <c r="H38" s="192"/>
    </row>
    <row r="39" spans="1:8" ht="18" customHeight="1" thickTop="1">
      <c r="A39" s="174" t="s">
        <v>138</v>
      </c>
      <c r="B39" s="38"/>
      <c r="C39" s="39"/>
      <c r="D39" s="40"/>
      <c r="E39" s="41"/>
      <c r="F39" s="41"/>
      <c r="G39" s="42"/>
      <c r="H39" s="42"/>
    </row>
    <row r="40" spans="1:8" ht="18" customHeight="1">
      <c r="A40" s="455" t="s">
        <v>179</v>
      </c>
      <c r="B40" s="455"/>
      <c r="C40" s="455"/>
      <c r="D40" s="455"/>
      <c r="E40" s="455"/>
      <c r="F40" s="455"/>
      <c r="G40" s="455"/>
      <c r="H40" s="455"/>
    </row>
    <row r="41" spans="1:8" ht="18" customHeight="1">
      <c r="A41" s="456" t="s">
        <v>180</v>
      </c>
      <c r="B41" s="456"/>
      <c r="C41" s="456"/>
      <c r="D41" s="456"/>
      <c r="E41" s="456"/>
      <c r="F41" s="456"/>
      <c r="G41" s="456"/>
      <c r="H41" s="456"/>
    </row>
    <row r="42" spans="1:8" ht="15" customHeight="1">
      <c r="A42" s="457"/>
      <c r="B42" s="457"/>
      <c r="C42" s="457"/>
      <c r="D42" s="457"/>
      <c r="E42" s="457"/>
      <c r="F42" s="457"/>
      <c r="G42" s="457"/>
      <c r="H42" s="457"/>
    </row>
  </sheetData>
  <sheetProtection/>
  <mergeCells count="49">
    <mergeCell ref="G2:H2"/>
    <mergeCell ref="A3:D4"/>
    <mergeCell ref="E3:H3"/>
    <mergeCell ref="A17:B19"/>
    <mergeCell ref="C17:D17"/>
    <mergeCell ref="C18:D18"/>
    <mergeCell ref="C19:D19"/>
    <mergeCell ref="A15:D16"/>
    <mergeCell ref="E15:H15"/>
    <mergeCell ref="C9:D9"/>
    <mergeCell ref="E27:H27"/>
    <mergeCell ref="A35:B37"/>
    <mergeCell ref="C35:D35"/>
    <mergeCell ref="C36:D36"/>
    <mergeCell ref="C37:D37"/>
    <mergeCell ref="A27:D28"/>
    <mergeCell ref="A32:B34"/>
    <mergeCell ref="C32:D32"/>
    <mergeCell ref="C33:D33"/>
    <mergeCell ref="C34:D34"/>
    <mergeCell ref="A40:H40"/>
    <mergeCell ref="A41:H41"/>
    <mergeCell ref="A42:H42"/>
    <mergeCell ref="A5:B7"/>
    <mergeCell ref="A8:B10"/>
    <mergeCell ref="A11:B13"/>
    <mergeCell ref="C5:D5"/>
    <mergeCell ref="C6:D6"/>
    <mergeCell ref="C7:D7"/>
    <mergeCell ref="C8:D8"/>
    <mergeCell ref="C10:D10"/>
    <mergeCell ref="C11:D11"/>
    <mergeCell ref="C12:D12"/>
    <mergeCell ref="C13:D13"/>
    <mergeCell ref="A14:D14"/>
    <mergeCell ref="A20:B22"/>
    <mergeCell ref="C20:D20"/>
    <mergeCell ref="C21:D21"/>
    <mergeCell ref="C22:D22"/>
    <mergeCell ref="A23:B25"/>
    <mergeCell ref="C23:D23"/>
    <mergeCell ref="C24:D24"/>
    <mergeCell ref="C25:D25"/>
    <mergeCell ref="A38:D38"/>
    <mergeCell ref="A26:D26"/>
    <mergeCell ref="A29:B31"/>
    <mergeCell ref="C29:D29"/>
    <mergeCell ref="C30:D30"/>
    <mergeCell ref="C31:D31"/>
  </mergeCells>
  <printOptions/>
  <pageMargins left="0.5511811023622047" right="0.5511811023622047" top="0.8661417322834646" bottom="0" header="0.3937007874015748" footer="0.4724409448818898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workbookViewId="0" topLeftCell="A13">
      <selection activeCell="A1" sqref="A1"/>
    </sheetView>
  </sheetViews>
  <sheetFormatPr defaultColWidth="8.796875" defaultRowHeight="14.2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A1" sqref="A1"/>
    </sheetView>
  </sheetViews>
  <sheetFormatPr defaultColWidth="6.5" defaultRowHeight="14.25"/>
  <cols>
    <col min="1" max="1" width="2.3984375" style="9" customWidth="1"/>
    <col min="2" max="2" width="24.69921875" style="9" customWidth="1"/>
    <col min="3" max="3" width="1" style="9" customWidth="1"/>
    <col min="4" max="5" width="17" style="45" customWidth="1"/>
    <col min="6" max="7" width="17" style="9" customWidth="1"/>
    <col min="8" max="9" width="3.19921875" style="9" customWidth="1"/>
    <col min="10" max="16384" width="6.5" style="9" customWidth="1"/>
  </cols>
  <sheetData>
    <row r="1" spans="1:7" s="18" customFormat="1" ht="27" customHeight="1">
      <c r="A1" s="16" t="s">
        <v>196</v>
      </c>
      <c r="B1" s="17"/>
      <c r="C1" s="17"/>
      <c r="D1" s="153"/>
      <c r="E1" s="153"/>
      <c r="F1" s="17"/>
      <c r="G1" s="17"/>
    </row>
    <row r="2" spans="1:7" ht="15" customHeight="1" thickBot="1">
      <c r="A2" s="19"/>
      <c r="B2" s="19"/>
      <c r="C2" s="19"/>
      <c r="D2" s="20"/>
      <c r="E2" s="19"/>
      <c r="F2" s="19"/>
      <c r="G2" s="148" t="s">
        <v>188</v>
      </c>
    </row>
    <row r="3" spans="1:7" ht="25.5" customHeight="1" thickTop="1">
      <c r="A3" s="289" t="s">
        <v>29</v>
      </c>
      <c r="B3" s="289"/>
      <c r="C3" s="290"/>
      <c r="D3" s="293" t="s">
        <v>212</v>
      </c>
      <c r="E3" s="294"/>
      <c r="F3" s="295" t="s">
        <v>213</v>
      </c>
      <c r="G3" s="296"/>
    </row>
    <row r="4" spans="1:7" ht="25.5" customHeight="1">
      <c r="A4" s="291"/>
      <c r="B4" s="291"/>
      <c r="C4" s="292"/>
      <c r="D4" s="47" t="s">
        <v>37</v>
      </c>
      <c r="E4" s="48" t="s">
        <v>30</v>
      </c>
      <c r="F4" s="90" t="s">
        <v>37</v>
      </c>
      <c r="G4" s="48" t="s">
        <v>30</v>
      </c>
    </row>
    <row r="5" spans="1:9" ht="25.5" customHeight="1">
      <c r="A5" s="297" t="s">
        <v>31</v>
      </c>
      <c r="B5" s="297"/>
      <c r="C5" s="50"/>
      <c r="D5" s="195">
        <v>109365411270</v>
      </c>
      <c r="E5" s="196">
        <v>106330768558</v>
      </c>
      <c r="F5" s="215">
        <v>93187534306</v>
      </c>
      <c r="G5" s="216">
        <v>91196552683</v>
      </c>
      <c r="I5" s="21"/>
    </row>
    <row r="6" spans="1:7" ht="25.5" customHeight="1">
      <c r="A6" s="297" t="s">
        <v>16</v>
      </c>
      <c r="B6" s="297"/>
      <c r="C6" s="53"/>
      <c r="D6" s="195">
        <f>SUM(D7:D11)</f>
        <v>35847464000</v>
      </c>
      <c r="E6" s="195">
        <f>SUM(E7:E11)</f>
        <v>37146245285</v>
      </c>
      <c r="F6" s="215">
        <f>SUM(F7:F11)</f>
        <v>36205182000</v>
      </c>
      <c r="G6" s="215">
        <f>SUM(G7:G11)</f>
        <v>36779347852</v>
      </c>
    </row>
    <row r="7" spans="1:7" ht="19.5" customHeight="1">
      <c r="A7" s="54"/>
      <c r="B7" s="55" t="s">
        <v>38</v>
      </c>
      <c r="C7" s="56"/>
      <c r="D7" s="57">
        <v>17383091000</v>
      </c>
      <c r="E7" s="57">
        <v>18256820209</v>
      </c>
      <c r="F7" s="217">
        <v>17730106000</v>
      </c>
      <c r="G7" s="217">
        <v>17944581443</v>
      </c>
    </row>
    <row r="8" spans="1:7" ht="19.5" customHeight="1">
      <c r="A8" s="54"/>
      <c r="B8" s="55" t="s">
        <v>0</v>
      </c>
      <c r="C8" s="56"/>
      <c r="D8" s="57">
        <v>13796982000</v>
      </c>
      <c r="E8" s="57">
        <v>14103792040</v>
      </c>
      <c r="F8" s="217">
        <v>13780115000</v>
      </c>
      <c r="G8" s="217">
        <v>14004339047</v>
      </c>
    </row>
    <row r="9" spans="1:7" ht="19.5" customHeight="1">
      <c r="A9" s="54"/>
      <c r="B9" s="55" t="s">
        <v>1</v>
      </c>
      <c r="C9" s="56"/>
      <c r="D9" s="57">
        <v>314302000</v>
      </c>
      <c r="E9" s="57">
        <v>312967324</v>
      </c>
      <c r="F9" s="217">
        <v>326609000</v>
      </c>
      <c r="G9" s="217">
        <v>325905812</v>
      </c>
    </row>
    <row r="10" spans="1:7" ht="19.5" customHeight="1">
      <c r="A10" s="54"/>
      <c r="B10" s="55" t="s">
        <v>2</v>
      </c>
      <c r="C10" s="56"/>
      <c r="D10" s="57">
        <v>975901000</v>
      </c>
      <c r="E10" s="57">
        <v>1044769012</v>
      </c>
      <c r="F10" s="217">
        <v>1015180000</v>
      </c>
      <c r="G10" s="217">
        <v>1121201150</v>
      </c>
    </row>
    <row r="11" spans="1:7" ht="19.5" customHeight="1">
      <c r="A11" s="54"/>
      <c r="B11" s="55" t="s">
        <v>4</v>
      </c>
      <c r="C11" s="56"/>
      <c r="D11" s="57">
        <v>3377188000</v>
      </c>
      <c r="E11" s="57">
        <v>3427896700</v>
      </c>
      <c r="F11" s="217">
        <v>3353172000</v>
      </c>
      <c r="G11" s="217">
        <v>3383320400</v>
      </c>
    </row>
    <row r="12" spans="1:7" ht="25.5" customHeight="1">
      <c r="A12" s="297" t="s">
        <v>17</v>
      </c>
      <c r="B12" s="297"/>
      <c r="C12" s="53"/>
      <c r="D12" s="195">
        <f>SUM(D13:D15)</f>
        <v>409359000</v>
      </c>
      <c r="E12" s="195">
        <f>SUM(E13:E15)</f>
        <v>384336000</v>
      </c>
      <c r="F12" s="215">
        <f>SUM(F13:F15)</f>
        <v>357359000</v>
      </c>
      <c r="G12" s="215">
        <f>SUM(G13:G15)</f>
        <v>390836000</v>
      </c>
    </row>
    <row r="13" spans="1:7" ht="19.5" customHeight="1">
      <c r="A13" s="54"/>
      <c r="B13" s="55" t="s">
        <v>39</v>
      </c>
      <c r="C13" s="56"/>
      <c r="D13" s="57">
        <v>296000000</v>
      </c>
      <c r="E13" s="57">
        <v>271618000</v>
      </c>
      <c r="F13" s="217">
        <v>259000000</v>
      </c>
      <c r="G13" s="217">
        <v>275093000</v>
      </c>
    </row>
    <row r="14" spans="1:7" ht="19.5" customHeight="1">
      <c r="A14" s="54"/>
      <c r="B14" s="55" t="s">
        <v>157</v>
      </c>
      <c r="C14" s="56"/>
      <c r="D14" s="57">
        <v>94000000</v>
      </c>
      <c r="E14" s="197">
        <v>93358000</v>
      </c>
      <c r="F14" s="217">
        <v>79000000</v>
      </c>
      <c r="G14" s="218">
        <v>96215000</v>
      </c>
    </row>
    <row r="15" spans="1:7" ht="19.5" customHeight="1">
      <c r="A15" s="54"/>
      <c r="B15" s="55" t="s">
        <v>165</v>
      </c>
      <c r="C15" s="56"/>
      <c r="D15" s="57">
        <v>19359000</v>
      </c>
      <c r="E15" s="197">
        <v>19360000</v>
      </c>
      <c r="F15" s="217">
        <v>19359000</v>
      </c>
      <c r="G15" s="218">
        <v>19528000</v>
      </c>
    </row>
    <row r="16" spans="1:7" ht="25.5" customHeight="1">
      <c r="A16" s="297" t="s">
        <v>18</v>
      </c>
      <c r="B16" s="297"/>
      <c r="C16" s="53"/>
      <c r="D16" s="195">
        <v>18000000</v>
      </c>
      <c r="E16" s="195">
        <v>23911000</v>
      </c>
      <c r="F16" s="215">
        <v>17000000</v>
      </c>
      <c r="G16" s="215">
        <v>20057000</v>
      </c>
    </row>
    <row r="17" spans="1:7" ht="25.5" customHeight="1">
      <c r="A17" s="297" t="s">
        <v>40</v>
      </c>
      <c r="B17" s="297"/>
      <c r="C17" s="53"/>
      <c r="D17" s="195">
        <v>187000000</v>
      </c>
      <c r="E17" s="195">
        <v>202125000</v>
      </c>
      <c r="F17" s="215">
        <v>194000000</v>
      </c>
      <c r="G17" s="215">
        <v>299321000</v>
      </c>
    </row>
    <row r="18" spans="1:7" ht="25.5" customHeight="1">
      <c r="A18" s="297" t="s">
        <v>41</v>
      </c>
      <c r="B18" s="297"/>
      <c r="C18" s="53"/>
      <c r="D18" s="195">
        <v>93000000</v>
      </c>
      <c r="E18" s="195">
        <v>239332000</v>
      </c>
      <c r="F18" s="215">
        <v>170000000</v>
      </c>
      <c r="G18" s="215">
        <v>381391000</v>
      </c>
    </row>
    <row r="19" spans="1:7" ht="25.5" customHeight="1">
      <c r="A19" s="297" t="s">
        <v>204</v>
      </c>
      <c r="B19" s="297"/>
      <c r="C19" s="53"/>
      <c r="D19" s="195">
        <v>126000000</v>
      </c>
      <c r="E19" s="195">
        <v>140715000</v>
      </c>
      <c r="F19" s="215">
        <v>213000000</v>
      </c>
      <c r="G19" s="215">
        <v>249109000</v>
      </c>
    </row>
    <row r="20" spans="1:7" ht="25.5" customHeight="1">
      <c r="A20" s="297" t="s">
        <v>19</v>
      </c>
      <c r="B20" s="297"/>
      <c r="C20" s="53"/>
      <c r="D20" s="195">
        <v>4323000000</v>
      </c>
      <c r="E20" s="195">
        <v>4501817000</v>
      </c>
      <c r="F20" s="215">
        <v>4492000000</v>
      </c>
      <c r="G20" s="215">
        <v>4937819000</v>
      </c>
    </row>
    <row r="21" spans="1:7" ht="25.5" customHeight="1">
      <c r="A21" s="297" t="s">
        <v>174</v>
      </c>
      <c r="B21" s="297"/>
      <c r="C21" s="53"/>
      <c r="D21" s="195">
        <v>46000000</v>
      </c>
      <c r="E21" s="195">
        <v>39026180</v>
      </c>
      <c r="F21" s="215">
        <v>35000000</v>
      </c>
      <c r="G21" s="215">
        <v>47632732</v>
      </c>
    </row>
    <row r="22" spans="1:7" ht="25.5" customHeight="1">
      <c r="A22" s="297" t="s">
        <v>5</v>
      </c>
      <c r="B22" s="297"/>
      <c r="C22" s="53"/>
      <c r="D22" s="195">
        <v>1000</v>
      </c>
      <c r="E22" s="195">
        <v>106723</v>
      </c>
      <c r="F22" s="219" t="s">
        <v>147</v>
      </c>
      <c r="G22" s="219" t="s">
        <v>147</v>
      </c>
    </row>
    <row r="23" spans="1:7" ht="25.5" customHeight="1">
      <c r="A23" s="297" t="s">
        <v>166</v>
      </c>
      <c r="B23" s="297"/>
      <c r="C23" s="53"/>
      <c r="D23" s="195">
        <v>177000000</v>
      </c>
      <c r="E23" s="195">
        <v>66907000</v>
      </c>
      <c r="F23" s="215">
        <v>67000000</v>
      </c>
      <c r="G23" s="215">
        <v>71652187</v>
      </c>
    </row>
    <row r="24" spans="1:7" ht="25.5" customHeight="1">
      <c r="A24" s="297" t="s">
        <v>144</v>
      </c>
      <c r="B24" s="297"/>
      <c r="C24" s="53"/>
      <c r="D24" s="195">
        <f>SUM(D25:D25)</f>
        <v>335000000</v>
      </c>
      <c r="E24" s="195">
        <f>SUM(E25:E25)</f>
        <v>329624000</v>
      </c>
      <c r="F24" s="215">
        <f>SUM(F25:F26)</f>
        <v>584000000</v>
      </c>
      <c r="G24" s="215">
        <f>SUM(G25:G26)</f>
        <v>468114000</v>
      </c>
    </row>
    <row r="25" spans="1:7" ht="25.5" customHeight="1">
      <c r="A25" s="54"/>
      <c r="B25" s="55" t="s">
        <v>167</v>
      </c>
      <c r="C25" s="56"/>
      <c r="D25" s="57">
        <v>335000000</v>
      </c>
      <c r="E25" s="57">
        <v>329624000</v>
      </c>
      <c r="F25" s="217">
        <v>322000000</v>
      </c>
      <c r="G25" s="217">
        <v>322737000</v>
      </c>
    </row>
    <row r="26" spans="1:7" ht="25.5" customHeight="1">
      <c r="A26" s="54"/>
      <c r="B26" s="224" t="s">
        <v>226</v>
      </c>
      <c r="C26" s="56"/>
      <c r="D26" s="198">
        <v>0</v>
      </c>
      <c r="E26" s="199">
        <v>0</v>
      </c>
      <c r="F26" s="220">
        <v>262000000</v>
      </c>
      <c r="G26" s="221">
        <v>145377000</v>
      </c>
    </row>
    <row r="27" spans="1:7" ht="19.5" customHeight="1">
      <c r="A27" s="297" t="s">
        <v>20</v>
      </c>
      <c r="B27" s="297"/>
      <c r="C27" s="53"/>
      <c r="D27" s="195">
        <v>1673680000</v>
      </c>
      <c r="E27" s="195">
        <v>1774391000</v>
      </c>
      <c r="F27" s="215">
        <v>3539298000</v>
      </c>
      <c r="G27" s="215">
        <v>3693794000</v>
      </c>
    </row>
    <row r="28" spans="1:7" ht="19.5" customHeight="1">
      <c r="A28" s="297" t="s">
        <v>42</v>
      </c>
      <c r="B28" s="297"/>
      <c r="C28" s="53"/>
      <c r="D28" s="195">
        <v>21000000</v>
      </c>
      <c r="E28" s="195">
        <v>24525000</v>
      </c>
      <c r="F28" s="215">
        <v>22000000</v>
      </c>
      <c r="G28" s="215">
        <v>24302000</v>
      </c>
    </row>
    <row r="29" spans="1:7" ht="20.25" customHeight="1">
      <c r="A29" s="297" t="s">
        <v>6</v>
      </c>
      <c r="B29" s="297"/>
      <c r="C29" s="53"/>
      <c r="D29" s="195">
        <v>628841000</v>
      </c>
      <c r="E29" s="195">
        <v>554906087</v>
      </c>
      <c r="F29" s="215">
        <v>663788000</v>
      </c>
      <c r="G29" s="215">
        <v>597281200</v>
      </c>
    </row>
    <row r="30" spans="1:7" ht="25.5" customHeight="1">
      <c r="A30" s="297" t="s">
        <v>7</v>
      </c>
      <c r="B30" s="297"/>
      <c r="C30" s="53"/>
      <c r="D30" s="195">
        <f>SUM(D31:D33)</f>
        <v>836793000</v>
      </c>
      <c r="E30" s="195">
        <f>SUM(E31:E33)</f>
        <v>815578834</v>
      </c>
      <c r="F30" s="215">
        <f>SUM(F31:F33)</f>
        <v>1034047000</v>
      </c>
      <c r="G30" s="215">
        <f>SUM(G31:G33)</f>
        <v>1045602463</v>
      </c>
    </row>
    <row r="31" spans="1:7" ht="19.5" customHeight="1">
      <c r="A31" s="54"/>
      <c r="B31" s="55" t="s">
        <v>43</v>
      </c>
      <c r="C31" s="56"/>
      <c r="D31" s="57">
        <v>313099000</v>
      </c>
      <c r="E31" s="57">
        <v>309303269</v>
      </c>
      <c r="F31" s="217">
        <v>351939000</v>
      </c>
      <c r="G31" s="217">
        <v>356331833</v>
      </c>
    </row>
    <row r="32" spans="1:7" ht="19.5" customHeight="1">
      <c r="A32" s="54"/>
      <c r="B32" s="55" t="s">
        <v>44</v>
      </c>
      <c r="C32" s="56"/>
      <c r="D32" s="57">
        <v>485978000</v>
      </c>
      <c r="E32" s="57">
        <v>471545565</v>
      </c>
      <c r="F32" s="217">
        <v>622796000</v>
      </c>
      <c r="G32" s="217">
        <v>645923030</v>
      </c>
    </row>
    <row r="33" spans="1:7" ht="19.5" customHeight="1">
      <c r="A33" s="54"/>
      <c r="B33" s="55" t="s">
        <v>45</v>
      </c>
      <c r="C33" s="56"/>
      <c r="D33" s="57">
        <v>37716000</v>
      </c>
      <c r="E33" s="57">
        <v>34730000</v>
      </c>
      <c r="F33" s="217">
        <v>59312000</v>
      </c>
      <c r="G33" s="217">
        <v>43347600</v>
      </c>
    </row>
    <row r="34" spans="1:7" ht="25.5" customHeight="1">
      <c r="A34" s="298" t="s">
        <v>21</v>
      </c>
      <c r="B34" s="298"/>
      <c r="C34" s="58"/>
      <c r="D34" s="195">
        <f>SUM(D35:D37)</f>
        <v>44819192680</v>
      </c>
      <c r="E34" s="195">
        <f>SUM(E35:E37)</f>
        <v>41104300095</v>
      </c>
      <c r="F34" s="215">
        <f>SUM(F35:F37)</f>
        <v>26796995453</v>
      </c>
      <c r="G34" s="215">
        <f>SUM(G35:G37)</f>
        <v>22420955884</v>
      </c>
    </row>
    <row r="35" spans="1:7" ht="19.5" customHeight="1">
      <c r="A35" s="54"/>
      <c r="B35" s="55" t="s">
        <v>46</v>
      </c>
      <c r="C35" s="56"/>
      <c r="D35" s="57">
        <v>12824975000</v>
      </c>
      <c r="E35" s="57">
        <v>11517788329</v>
      </c>
      <c r="F35" s="217">
        <v>13765830000</v>
      </c>
      <c r="G35" s="217">
        <v>13228960643</v>
      </c>
    </row>
    <row r="36" spans="1:7" ht="19.5" customHeight="1">
      <c r="A36" s="54"/>
      <c r="B36" s="55" t="s">
        <v>47</v>
      </c>
      <c r="C36" s="56"/>
      <c r="D36" s="57">
        <v>31942777680</v>
      </c>
      <c r="E36" s="57">
        <v>29523316851</v>
      </c>
      <c r="F36" s="217">
        <v>12978051453</v>
      </c>
      <c r="G36" s="217">
        <v>9126989355</v>
      </c>
    </row>
    <row r="37" spans="1:7" ht="19.5" customHeight="1" thickBot="1">
      <c r="A37" s="59"/>
      <c r="B37" s="60" t="s">
        <v>48</v>
      </c>
      <c r="C37" s="61"/>
      <c r="D37" s="119">
        <v>51440000</v>
      </c>
      <c r="E37" s="119">
        <v>63194915</v>
      </c>
      <c r="F37" s="222">
        <v>53114000</v>
      </c>
      <c r="G37" s="222">
        <v>65005886</v>
      </c>
    </row>
    <row r="38" spans="1:7" ht="19.5" customHeight="1" thickTop="1">
      <c r="A38" s="225" t="s">
        <v>227</v>
      </c>
      <c r="B38" s="55"/>
      <c r="C38" s="55"/>
      <c r="D38" s="210"/>
      <c r="E38" s="210"/>
      <c r="F38" s="223"/>
      <c r="G38" s="223"/>
    </row>
    <row r="39" ht="18" customHeight="1">
      <c r="A39" s="24" t="s">
        <v>58</v>
      </c>
    </row>
    <row r="40" ht="18" customHeight="1"/>
    <row r="41" ht="18" customHeight="1"/>
    <row r="42" ht="18" customHeight="1"/>
    <row r="43" ht="18" customHeight="1"/>
    <row r="44" ht="18" customHeight="1"/>
    <row r="45" ht="13.5" customHeight="1"/>
    <row r="46" ht="6" customHeight="1" hidden="1"/>
    <row r="49" ht="13.5" customHeight="1"/>
    <row r="50" ht="6.75" customHeight="1"/>
    <row r="51" ht="13.5" customHeight="1"/>
    <row r="54" ht="12.75" customHeight="1"/>
    <row r="56" ht="12.75" customHeight="1"/>
    <row r="58" ht="12.75" customHeight="1"/>
    <row r="66" ht="12.75" customHeight="1"/>
    <row r="72" ht="12.75" customHeight="1"/>
    <row r="76" ht="12.75" customHeight="1"/>
    <row r="78" ht="12.75" customHeight="1"/>
    <row r="82" ht="12.75" customHeight="1"/>
    <row r="84" ht="12.75" customHeight="1"/>
    <row r="91" ht="12.75" customHeight="1"/>
    <row r="93" ht="12.75" customHeight="1"/>
    <row r="101" ht="12.75" customHeight="1"/>
    <row r="103" ht="12.75" customHeight="1"/>
    <row r="105" ht="13.5" customHeight="1"/>
  </sheetData>
  <sheetProtection/>
  <mergeCells count="20">
    <mergeCell ref="A30:B30"/>
    <mergeCell ref="A34:B34"/>
    <mergeCell ref="A22:B22"/>
    <mergeCell ref="A23:B23"/>
    <mergeCell ref="A24:B24"/>
    <mergeCell ref="A27:B27"/>
    <mergeCell ref="A28:B28"/>
    <mergeCell ref="A29:B29"/>
    <mergeCell ref="A16:B16"/>
    <mergeCell ref="A17:B17"/>
    <mergeCell ref="A18:B18"/>
    <mergeCell ref="A19:B19"/>
    <mergeCell ref="A20:B20"/>
    <mergeCell ref="A21:B21"/>
    <mergeCell ref="A3:C4"/>
    <mergeCell ref="D3:E3"/>
    <mergeCell ref="F3:G3"/>
    <mergeCell ref="A5:B5"/>
    <mergeCell ref="A6:B6"/>
    <mergeCell ref="A12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  <headerFooter>
    <oddHeader>&amp;L&amp;"-,太字"&amp;16О　財政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A1" sqref="A1"/>
    </sheetView>
  </sheetViews>
  <sheetFormatPr defaultColWidth="6.5" defaultRowHeight="14.25"/>
  <cols>
    <col min="1" max="1" width="2.3984375" style="9" customWidth="1"/>
    <col min="2" max="2" width="24.69921875" style="9" customWidth="1"/>
    <col min="3" max="3" width="1" style="9" customWidth="1"/>
    <col min="4" max="7" width="17" style="9" customWidth="1"/>
    <col min="8" max="8" width="3.69921875" style="9" customWidth="1"/>
    <col min="9" max="9" width="2.69921875" style="9" customWidth="1"/>
    <col min="10" max="16384" width="6.5" style="9" customWidth="1"/>
  </cols>
  <sheetData>
    <row r="1" spans="1:7" ht="26.25" customHeight="1">
      <c r="A1" s="22"/>
      <c r="B1" s="23"/>
      <c r="C1" s="23"/>
      <c r="D1" s="23"/>
      <c r="E1" s="23"/>
      <c r="F1" s="23"/>
      <c r="G1" s="23"/>
    </row>
    <row r="2" spans="1:7" ht="15" customHeight="1" thickBot="1">
      <c r="A2" s="19"/>
      <c r="B2" s="19"/>
      <c r="C2" s="19"/>
      <c r="D2" s="20"/>
      <c r="E2" s="19"/>
      <c r="F2" s="19"/>
      <c r="G2" s="148" t="s">
        <v>188</v>
      </c>
    </row>
    <row r="3" spans="1:7" ht="25.5" customHeight="1" thickTop="1">
      <c r="A3" s="294" t="s">
        <v>29</v>
      </c>
      <c r="B3" s="294"/>
      <c r="C3" s="83"/>
      <c r="D3" s="293" t="s">
        <v>214</v>
      </c>
      <c r="E3" s="294"/>
      <c r="F3" s="295" t="s">
        <v>215</v>
      </c>
      <c r="G3" s="296"/>
    </row>
    <row r="4" spans="1:7" ht="25.5" customHeight="1">
      <c r="A4" s="300"/>
      <c r="B4" s="300"/>
      <c r="C4" s="84"/>
      <c r="D4" s="47" t="s">
        <v>37</v>
      </c>
      <c r="E4" s="48" t="s">
        <v>30</v>
      </c>
      <c r="F4" s="90" t="s">
        <v>37</v>
      </c>
      <c r="G4" s="152" t="s">
        <v>30</v>
      </c>
    </row>
    <row r="5" spans="1:7" ht="25.5" customHeight="1">
      <c r="A5" s="297" t="s">
        <v>22</v>
      </c>
      <c r="B5" s="297"/>
      <c r="C5" s="53"/>
      <c r="D5" s="194">
        <f>SUM(D6:D8)</f>
        <v>6086322000</v>
      </c>
      <c r="E5" s="194">
        <f>SUM(E6:E8)</f>
        <v>5751647821</v>
      </c>
      <c r="F5" s="226">
        <f>SUM(F6:F8)</f>
        <v>6400426000</v>
      </c>
      <c r="G5" s="226">
        <f>SUM(G6:G8)</f>
        <v>6030237083</v>
      </c>
    </row>
    <row r="6" spans="1:7" ht="20.25" customHeight="1">
      <c r="A6" s="54"/>
      <c r="B6" s="55" t="s">
        <v>49</v>
      </c>
      <c r="C6" s="56"/>
      <c r="D6" s="87">
        <v>4227795000</v>
      </c>
      <c r="E6" s="87">
        <v>4114779349</v>
      </c>
      <c r="F6" s="227">
        <v>4452491000</v>
      </c>
      <c r="G6" s="227">
        <v>4209290133</v>
      </c>
    </row>
    <row r="7" spans="1:7" ht="20.25" customHeight="1">
      <c r="A7" s="54"/>
      <c r="B7" s="55" t="s">
        <v>50</v>
      </c>
      <c r="C7" s="56"/>
      <c r="D7" s="87">
        <v>1362333000</v>
      </c>
      <c r="E7" s="87">
        <v>1143594523</v>
      </c>
      <c r="F7" s="227">
        <v>1463834000</v>
      </c>
      <c r="G7" s="227">
        <v>1330273202</v>
      </c>
    </row>
    <row r="8" spans="1:7" ht="20.25" customHeight="1">
      <c r="A8" s="54"/>
      <c r="B8" s="55" t="s">
        <v>48</v>
      </c>
      <c r="C8" s="56"/>
      <c r="D8" s="87">
        <v>496194000</v>
      </c>
      <c r="E8" s="87">
        <v>493273949</v>
      </c>
      <c r="F8" s="227">
        <v>484101000</v>
      </c>
      <c r="G8" s="227">
        <v>490673748</v>
      </c>
    </row>
    <row r="9" spans="1:7" ht="25.5" customHeight="1">
      <c r="A9" s="297" t="s">
        <v>23</v>
      </c>
      <c r="B9" s="297"/>
      <c r="C9" s="53"/>
      <c r="D9" s="194">
        <f>SUM(D10:D11)</f>
        <v>657578000</v>
      </c>
      <c r="E9" s="194">
        <f>SUM(E10:E11)</f>
        <v>679033309</v>
      </c>
      <c r="F9" s="226">
        <f>SUM(F10:F11)</f>
        <v>152996000</v>
      </c>
      <c r="G9" s="226">
        <f>SUM(G10:G11)</f>
        <v>181518547</v>
      </c>
    </row>
    <row r="10" spans="1:7" ht="20.25" customHeight="1">
      <c r="A10" s="54"/>
      <c r="B10" s="55" t="s">
        <v>51</v>
      </c>
      <c r="C10" s="56"/>
      <c r="D10" s="87">
        <v>76078000</v>
      </c>
      <c r="E10" s="87">
        <v>78238801</v>
      </c>
      <c r="F10" s="227">
        <v>92936000</v>
      </c>
      <c r="G10" s="227">
        <v>115751667</v>
      </c>
    </row>
    <row r="11" spans="1:7" ht="20.25" customHeight="1">
      <c r="A11" s="54"/>
      <c r="B11" s="55" t="s">
        <v>52</v>
      </c>
      <c r="C11" s="56"/>
      <c r="D11" s="87">
        <v>581500000</v>
      </c>
      <c r="E11" s="87">
        <v>600794508</v>
      </c>
      <c r="F11" s="227">
        <v>60060000</v>
      </c>
      <c r="G11" s="227">
        <v>65766880</v>
      </c>
    </row>
    <row r="12" spans="1:7" ht="25.5" customHeight="1">
      <c r="A12" s="297" t="s">
        <v>24</v>
      </c>
      <c r="B12" s="297"/>
      <c r="C12" s="53"/>
      <c r="D12" s="194">
        <v>94598000</v>
      </c>
      <c r="E12" s="194">
        <v>101243314</v>
      </c>
      <c r="F12" s="226">
        <v>171193000</v>
      </c>
      <c r="G12" s="226">
        <v>167502130</v>
      </c>
    </row>
    <row r="13" spans="1:7" ht="25.5" customHeight="1">
      <c r="A13" s="297" t="s">
        <v>25</v>
      </c>
      <c r="B13" s="297"/>
      <c r="C13" s="53"/>
      <c r="D13" s="194">
        <f>SUM(D15:D15)</f>
        <v>9448000</v>
      </c>
      <c r="E13" s="194">
        <f>SUM(E15:E15)</f>
        <v>9292825</v>
      </c>
      <c r="F13" s="226">
        <f>SUM(F14:F15)</f>
        <v>635843000</v>
      </c>
      <c r="G13" s="226">
        <f>SUM(G14:G15)</f>
        <v>572412684</v>
      </c>
    </row>
    <row r="14" spans="1:7" ht="20.25" customHeight="1">
      <c r="A14" s="54"/>
      <c r="B14" s="55" t="s">
        <v>53</v>
      </c>
      <c r="C14" s="56"/>
      <c r="D14" s="87">
        <v>206227000</v>
      </c>
      <c r="E14" s="87">
        <v>194775048</v>
      </c>
      <c r="F14" s="227">
        <v>635689000</v>
      </c>
      <c r="G14" s="227">
        <v>572259394</v>
      </c>
    </row>
    <row r="15" spans="1:7" ht="25.5" customHeight="1">
      <c r="A15" s="49"/>
      <c r="B15" s="55" t="s">
        <v>153</v>
      </c>
      <c r="C15" s="53"/>
      <c r="D15" s="87">
        <v>9448000</v>
      </c>
      <c r="E15" s="87">
        <v>9292825</v>
      </c>
      <c r="F15" s="227">
        <v>154000</v>
      </c>
      <c r="G15" s="227">
        <v>153290</v>
      </c>
    </row>
    <row r="16" spans="1:7" ht="25.5" customHeight="1">
      <c r="A16" s="297" t="s">
        <v>26</v>
      </c>
      <c r="B16" s="297"/>
      <c r="C16" s="53"/>
      <c r="D16" s="194">
        <v>2897217590</v>
      </c>
      <c r="E16" s="194">
        <v>3843412374</v>
      </c>
      <c r="F16" s="226">
        <v>4424942853</v>
      </c>
      <c r="G16" s="226">
        <v>6742861994</v>
      </c>
    </row>
    <row r="17" spans="1:7" ht="25.5" customHeight="1">
      <c r="A17" s="297" t="s">
        <v>27</v>
      </c>
      <c r="B17" s="297"/>
      <c r="C17" s="53"/>
      <c r="D17" s="194">
        <f>SUM(D18:D22)</f>
        <v>2974976000</v>
      </c>
      <c r="E17" s="194">
        <f>SUM(E18:E22)</f>
        <v>3063003663</v>
      </c>
      <c r="F17" s="226">
        <f>SUM(F18:F22)</f>
        <v>3012737000</v>
      </c>
      <c r="G17" s="226">
        <f>SUM(G18:G22)</f>
        <v>3018777927</v>
      </c>
    </row>
    <row r="18" spans="1:7" ht="20.25" customHeight="1">
      <c r="A18" s="54"/>
      <c r="B18" s="88" t="s">
        <v>54</v>
      </c>
      <c r="C18" s="89"/>
      <c r="D18" s="87">
        <v>60000000</v>
      </c>
      <c r="E18" s="87">
        <v>62199046</v>
      </c>
      <c r="F18" s="227">
        <v>55000000</v>
      </c>
      <c r="G18" s="227">
        <v>57986945</v>
      </c>
    </row>
    <row r="19" spans="1:7" ht="20.25" customHeight="1">
      <c r="A19" s="54"/>
      <c r="B19" s="55" t="s">
        <v>55</v>
      </c>
      <c r="C19" s="56"/>
      <c r="D19" s="87">
        <v>50000</v>
      </c>
      <c r="E19" s="87">
        <v>41273</v>
      </c>
      <c r="F19" s="227">
        <v>50000</v>
      </c>
      <c r="G19" s="227">
        <v>9197</v>
      </c>
    </row>
    <row r="20" spans="1:7" ht="20.25" customHeight="1">
      <c r="A20" s="54"/>
      <c r="B20" s="55" t="s">
        <v>145</v>
      </c>
      <c r="C20" s="56"/>
      <c r="D20" s="87">
        <v>1808947000</v>
      </c>
      <c r="E20" s="87">
        <v>1808947000</v>
      </c>
      <c r="F20" s="227">
        <v>1808947000</v>
      </c>
      <c r="G20" s="227">
        <v>1808947000</v>
      </c>
    </row>
    <row r="21" spans="1:7" ht="20.25" customHeight="1">
      <c r="A21" s="54"/>
      <c r="B21" s="55" t="s">
        <v>56</v>
      </c>
      <c r="C21" s="56"/>
      <c r="D21" s="87">
        <v>324752000</v>
      </c>
      <c r="E21" s="87">
        <v>312644458</v>
      </c>
      <c r="F21" s="227">
        <v>281675000</v>
      </c>
      <c r="G21" s="227">
        <v>279665914</v>
      </c>
    </row>
    <row r="22" spans="1:7" ht="20.25" customHeight="1">
      <c r="A22" s="54"/>
      <c r="B22" s="55" t="s">
        <v>57</v>
      </c>
      <c r="C22" s="56"/>
      <c r="D22" s="87">
        <v>781227000</v>
      </c>
      <c r="E22" s="87">
        <v>879171886</v>
      </c>
      <c r="F22" s="227">
        <v>867065000</v>
      </c>
      <c r="G22" s="227">
        <v>872168871</v>
      </c>
    </row>
    <row r="23" spans="1:7" ht="25.5" customHeight="1" thickBot="1">
      <c r="A23" s="299" t="s">
        <v>28</v>
      </c>
      <c r="B23" s="299"/>
      <c r="C23" s="82"/>
      <c r="D23" s="200">
        <v>6897714000</v>
      </c>
      <c r="E23" s="200">
        <v>5340514000</v>
      </c>
      <c r="F23" s="228">
        <v>3998727000</v>
      </c>
      <c r="G23" s="228">
        <v>3056027000</v>
      </c>
    </row>
    <row r="24" ht="18" customHeight="1" thickTop="1">
      <c r="A24" s="24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3.5" customHeight="1"/>
    <row r="32" ht="6" customHeight="1" hidden="1"/>
    <row r="35" ht="13.5" customHeight="1"/>
    <row r="36" ht="6.75" customHeight="1"/>
    <row r="37" ht="13.5" customHeight="1"/>
    <row r="40" ht="12.75" customHeight="1"/>
    <row r="42" ht="12.75" customHeight="1"/>
    <row r="44" ht="12.75" customHeight="1"/>
    <row r="52" ht="12.75" customHeight="1"/>
    <row r="58" ht="12.75" customHeight="1"/>
    <row r="62" ht="12.75" customHeight="1"/>
    <row r="64" ht="12.75" customHeight="1"/>
    <row r="68" ht="12.75" customHeight="1"/>
    <row r="70" ht="12.75" customHeight="1"/>
    <row r="77" ht="12.75" customHeight="1"/>
    <row r="79" ht="12.75" customHeight="1"/>
    <row r="87" ht="12.75" customHeight="1"/>
    <row r="89" ht="12.75" customHeight="1"/>
    <row r="91" ht="13.5" customHeight="1"/>
  </sheetData>
  <sheetProtection/>
  <mergeCells count="10">
    <mergeCell ref="A17:B17"/>
    <mergeCell ref="A23:B23"/>
    <mergeCell ref="A3:B4"/>
    <mergeCell ref="D3:E3"/>
    <mergeCell ref="F3:G3"/>
    <mergeCell ref="A5:B5"/>
    <mergeCell ref="A9:B9"/>
    <mergeCell ref="A12:B12"/>
    <mergeCell ref="A13:B13"/>
    <mergeCell ref="A16:B16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1">
      <selection activeCell="A1" sqref="A1"/>
    </sheetView>
  </sheetViews>
  <sheetFormatPr defaultColWidth="6.5" defaultRowHeight="14.25"/>
  <cols>
    <col min="1" max="1" width="2.3984375" style="9" customWidth="1"/>
    <col min="2" max="2" width="24.59765625" style="9" customWidth="1"/>
    <col min="3" max="3" width="1" style="9" customWidth="1"/>
    <col min="4" max="7" width="17" style="9" customWidth="1"/>
    <col min="8" max="16384" width="6.5" style="9" customWidth="1"/>
  </cols>
  <sheetData>
    <row r="1" spans="1:7" s="18" customFormat="1" ht="27" customHeight="1" thickBot="1">
      <c r="A1" s="16" t="s">
        <v>197</v>
      </c>
      <c r="B1" s="25"/>
      <c r="C1" s="25"/>
      <c r="D1" s="25"/>
      <c r="E1" s="25"/>
      <c r="F1" s="25"/>
      <c r="G1" s="151" t="s">
        <v>228</v>
      </c>
    </row>
    <row r="2" spans="1:7" ht="16.5" customHeight="1" thickTop="1">
      <c r="A2" s="302" t="s">
        <v>29</v>
      </c>
      <c r="B2" s="302"/>
      <c r="C2" s="85"/>
      <c r="D2" s="304" t="s">
        <v>192</v>
      </c>
      <c r="E2" s="293"/>
      <c r="F2" s="305" t="s">
        <v>216</v>
      </c>
      <c r="G2" s="306"/>
    </row>
    <row r="3" spans="1:7" ht="16.5" customHeight="1">
      <c r="A3" s="303"/>
      <c r="B3" s="303"/>
      <c r="C3" s="86"/>
      <c r="D3" s="47" t="s">
        <v>37</v>
      </c>
      <c r="E3" s="152" t="s">
        <v>30</v>
      </c>
      <c r="F3" s="91" t="s">
        <v>37</v>
      </c>
      <c r="G3" s="193" t="s">
        <v>30</v>
      </c>
    </row>
    <row r="4" spans="1:7" ht="21" customHeight="1">
      <c r="A4" s="301" t="s">
        <v>31</v>
      </c>
      <c r="B4" s="301"/>
      <c r="C4" s="49"/>
      <c r="D4" s="195">
        <v>109365411270</v>
      </c>
      <c r="E4" s="201">
        <v>99587906564</v>
      </c>
      <c r="F4" s="271">
        <f>F5+F6+F13+F17+F20+F21+F24+F25+F31+F32+F38+F39+F40</f>
        <v>93187534306</v>
      </c>
      <c r="G4" s="272">
        <f>G5+G6+G13+G17+G20+G21+G24+G25+G31+G32+G38+G39+G40</f>
        <v>83447722139</v>
      </c>
    </row>
    <row r="5" spans="1:7" ht="21" customHeight="1">
      <c r="A5" s="301" t="s">
        <v>32</v>
      </c>
      <c r="B5" s="301"/>
      <c r="C5" s="49"/>
      <c r="D5" s="195">
        <v>410484000</v>
      </c>
      <c r="E5" s="201">
        <v>396755647</v>
      </c>
      <c r="F5" s="229">
        <v>410677000</v>
      </c>
      <c r="G5" s="230">
        <v>392995540</v>
      </c>
    </row>
    <row r="6" spans="1:7" ht="21" customHeight="1">
      <c r="A6" s="301" t="s">
        <v>33</v>
      </c>
      <c r="B6" s="301"/>
      <c r="C6" s="49"/>
      <c r="D6" s="195">
        <f>SUM(D7:D12)</f>
        <v>9798203325</v>
      </c>
      <c r="E6" s="201">
        <f>SUM(E7:E12)</f>
        <v>9018817907</v>
      </c>
      <c r="F6" s="229">
        <f>SUM(F7:F12)</f>
        <v>11098575000</v>
      </c>
      <c r="G6" s="230">
        <f>SUM(G7:G12)</f>
        <v>10408337380</v>
      </c>
    </row>
    <row r="7" spans="1:7" ht="21" customHeight="1">
      <c r="A7" s="132"/>
      <c r="B7" s="131" t="s">
        <v>59</v>
      </c>
      <c r="C7" s="55"/>
      <c r="D7" s="51">
        <v>7879286125</v>
      </c>
      <c r="E7" s="52">
        <v>7304628204</v>
      </c>
      <c r="F7" s="231">
        <v>9128673000</v>
      </c>
      <c r="G7" s="232">
        <v>8735738505</v>
      </c>
    </row>
    <row r="8" spans="1:7" ht="21" customHeight="1">
      <c r="A8" s="132"/>
      <c r="B8" s="131" t="s">
        <v>60</v>
      </c>
      <c r="C8" s="55"/>
      <c r="D8" s="51">
        <v>826404000</v>
      </c>
      <c r="E8" s="52">
        <v>789276383</v>
      </c>
      <c r="F8" s="231">
        <v>810431000</v>
      </c>
      <c r="G8" s="232">
        <v>766103007</v>
      </c>
    </row>
    <row r="9" spans="1:7" ht="21" customHeight="1">
      <c r="A9" s="132"/>
      <c r="B9" s="131" t="s">
        <v>61</v>
      </c>
      <c r="C9" s="55"/>
      <c r="D9" s="51">
        <v>810006200</v>
      </c>
      <c r="E9" s="52">
        <v>672306027</v>
      </c>
      <c r="F9" s="231">
        <v>908238000</v>
      </c>
      <c r="G9" s="232">
        <v>691781474</v>
      </c>
    </row>
    <row r="10" spans="1:7" ht="21" customHeight="1">
      <c r="A10" s="132"/>
      <c r="B10" s="131" t="s">
        <v>62</v>
      </c>
      <c r="C10" s="55"/>
      <c r="D10" s="51">
        <v>48619000</v>
      </c>
      <c r="E10" s="52">
        <v>44830585</v>
      </c>
      <c r="F10" s="231">
        <v>142182000</v>
      </c>
      <c r="G10" s="232">
        <v>125542119</v>
      </c>
    </row>
    <row r="11" spans="1:7" ht="21" customHeight="1">
      <c r="A11" s="132"/>
      <c r="B11" s="131" t="s">
        <v>63</v>
      </c>
      <c r="C11" s="55"/>
      <c r="D11" s="51">
        <v>163194000</v>
      </c>
      <c r="E11" s="52">
        <v>137270801</v>
      </c>
      <c r="F11" s="231">
        <v>39054000</v>
      </c>
      <c r="G11" s="232">
        <v>20731895</v>
      </c>
    </row>
    <row r="12" spans="1:7" ht="21" customHeight="1">
      <c r="A12" s="132"/>
      <c r="B12" s="131" t="s">
        <v>64</v>
      </c>
      <c r="C12" s="55"/>
      <c r="D12" s="51">
        <v>70694000</v>
      </c>
      <c r="E12" s="52">
        <v>70505907</v>
      </c>
      <c r="F12" s="231">
        <v>69997000</v>
      </c>
      <c r="G12" s="232">
        <v>68440380</v>
      </c>
    </row>
    <row r="13" spans="1:7" ht="21" customHeight="1">
      <c r="A13" s="301" t="s">
        <v>65</v>
      </c>
      <c r="B13" s="301"/>
      <c r="C13" s="49"/>
      <c r="D13" s="195">
        <f>SUM(D14:D16)</f>
        <v>61198900860</v>
      </c>
      <c r="E13" s="201">
        <f>SUM(E14:E16)</f>
        <v>58437895729</v>
      </c>
      <c r="F13" s="229">
        <f>SUM(F14:F16)</f>
        <v>44100381000</v>
      </c>
      <c r="G13" s="230">
        <f>SUM(G14:G16)</f>
        <v>39498949126</v>
      </c>
    </row>
    <row r="14" spans="1:7" ht="21" customHeight="1">
      <c r="A14" s="132"/>
      <c r="B14" s="131" t="s">
        <v>66</v>
      </c>
      <c r="C14" s="55"/>
      <c r="D14" s="51">
        <v>39668064902</v>
      </c>
      <c r="E14" s="52">
        <v>38678845754</v>
      </c>
      <c r="F14" s="231">
        <v>18834183000</v>
      </c>
      <c r="G14" s="232">
        <v>16048099708</v>
      </c>
    </row>
    <row r="15" spans="1:7" ht="21" customHeight="1">
      <c r="A15" s="132"/>
      <c r="B15" s="131" t="s">
        <v>67</v>
      </c>
      <c r="C15" s="55"/>
      <c r="D15" s="51">
        <v>17251831958</v>
      </c>
      <c r="E15" s="52">
        <v>15728576008</v>
      </c>
      <c r="F15" s="231">
        <v>20694331000</v>
      </c>
      <c r="G15" s="232">
        <v>19067748575</v>
      </c>
    </row>
    <row r="16" spans="1:7" ht="21" customHeight="1">
      <c r="A16" s="132"/>
      <c r="B16" s="131" t="s">
        <v>68</v>
      </c>
      <c r="C16" s="55"/>
      <c r="D16" s="51">
        <v>4279004000</v>
      </c>
      <c r="E16" s="52">
        <v>4030473967</v>
      </c>
      <c r="F16" s="231">
        <v>4571867000</v>
      </c>
      <c r="G16" s="232">
        <v>4383100843</v>
      </c>
    </row>
    <row r="17" spans="1:7" ht="21" customHeight="1">
      <c r="A17" s="301" t="s">
        <v>69</v>
      </c>
      <c r="B17" s="301"/>
      <c r="C17" s="49"/>
      <c r="D17" s="195">
        <f>SUM(D18:D19)</f>
        <v>9923430000</v>
      </c>
      <c r="E17" s="201">
        <f>SUM(E18:E19)</f>
        <v>7851377969</v>
      </c>
      <c r="F17" s="229">
        <f>SUM(F18:F19)</f>
        <v>13093785543</v>
      </c>
      <c r="G17" s="230">
        <f>SUM(G18:G19)</f>
        <v>10891728090</v>
      </c>
    </row>
    <row r="18" spans="1:7" ht="21" customHeight="1">
      <c r="A18" s="132"/>
      <c r="B18" s="131" t="s">
        <v>70</v>
      </c>
      <c r="C18" s="55"/>
      <c r="D18" s="51">
        <v>6514644000</v>
      </c>
      <c r="E18" s="52">
        <v>4526538084</v>
      </c>
      <c r="F18" s="231">
        <v>9214474543</v>
      </c>
      <c r="G18" s="232">
        <v>7108651333</v>
      </c>
    </row>
    <row r="19" spans="1:7" ht="21" customHeight="1">
      <c r="A19" s="132"/>
      <c r="B19" s="131" t="s">
        <v>71</v>
      </c>
      <c r="C19" s="55"/>
      <c r="D19" s="51">
        <v>3408786000</v>
      </c>
      <c r="E19" s="52">
        <v>3324839885</v>
      </c>
      <c r="F19" s="231">
        <v>3879311000</v>
      </c>
      <c r="G19" s="232">
        <v>3783076757</v>
      </c>
    </row>
    <row r="20" spans="1:7" ht="21" customHeight="1">
      <c r="A20" s="301" t="s">
        <v>72</v>
      </c>
      <c r="B20" s="301"/>
      <c r="C20" s="49"/>
      <c r="D20" s="195">
        <v>246934000</v>
      </c>
      <c r="E20" s="201">
        <v>226966608</v>
      </c>
      <c r="F20" s="229">
        <v>245572000</v>
      </c>
      <c r="G20" s="230">
        <v>229842251</v>
      </c>
    </row>
    <row r="21" spans="1:7" ht="21" customHeight="1">
      <c r="A21" s="301" t="s">
        <v>73</v>
      </c>
      <c r="B21" s="301"/>
      <c r="C21" s="49"/>
      <c r="D21" s="195">
        <f>SUM(D22:D23)</f>
        <v>441500000</v>
      </c>
      <c r="E21" s="201">
        <f>SUM(E22:E23)</f>
        <v>288046530</v>
      </c>
      <c r="F21" s="229">
        <f>SUM(F22:F23)</f>
        <v>339898000</v>
      </c>
      <c r="G21" s="230">
        <f>SUM(G22:G23)</f>
        <v>307947112</v>
      </c>
    </row>
    <row r="22" spans="1:7" ht="21" customHeight="1">
      <c r="A22" s="132"/>
      <c r="B22" s="131" t="s">
        <v>74</v>
      </c>
      <c r="C22" s="55"/>
      <c r="D22" s="51">
        <v>242127000</v>
      </c>
      <c r="E22" s="52">
        <v>183985397</v>
      </c>
      <c r="F22" s="231">
        <v>168360000</v>
      </c>
      <c r="G22" s="232">
        <v>141917414</v>
      </c>
    </row>
    <row r="23" spans="1:7" ht="21" customHeight="1">
      <c r="A23" s="132"/>
      <c r="B23" s="131" t="s">
        <v>75</v>
      </c>
      <c r="C23" s="55"/>
      <c r="D23" s="51">
        <v>199373000</v>
      </c>
      <c r="E23" s="52">
        <v>104061133</v>
      </c>
      <c r="F23" s="231">
        <v>171538000</v>
      </c>
      <c r="G23" s="232">
        <v>166029698</v>
      </c>
    </row>
    <row r="24" spans="1:7" ht="21" customHeight="1">
      <c r="A24" s="301" t="s">
        <v>76</v>
      </c>
      <c r="B24" s="301"/>
      <c r="C24" s="49"/>
      <c r="D24" s="195">
        <v>3571128630</v>
      </c>
      <c r="E24" s="201">
        <v>2518796174</v>
      </c>
      <c r="F24" s="229">
        <v>2594067600</v>
      </c>
      <c r="G24" s="230">
        <v>2351902078</v>
      </c>
    </row>
    <row r="25" spans="1:7" ht="21" customHeight="1">
      <c r="A25" s="301" t="s">
        <v>77</v>
      </c>
      <c r="B25" s="301"/>
      <c r="C25" s="49"/>
      <c r="D25" s="195">
        <f>SUM(D26:D30)</f>
        <v>8016103245</v>
      </c>
      <c r="E25" s="201">
        <f>SUM(E26:E30)</f>
        <v>6690216661</v>
      </c>
      <c r="F25" s="229">
        <f>SUM(F26:F30)</f>
        <v>6282266323</v>
      </c>
      <c r="G25" s="230">
        <f>SUM(G26:G30)</f>
        <v>5560997138</v>
      </c>
    </row>
    <row r="26" spans="1:7" ht="21" customHeight="1">
      <c r="A26" s="132"/>
      <c r="B26" s="131" t="s">
        <v>146</v>
      </c>
      <c r="C26" s="55"/>
      <c r="D26" s="51">
        <v>751408000</v>
      </c>
      <c r="E26" s="52">
        <v>694130066</v>
      </c>
      <c r="F26" s="231">
        <v>557897000</v>
      </c>
      <c r="G26" s="232">
        <v>513338963</v>
      </c>
    </row>
    <row r="27" spans="1:7" ht="21" customHeight="1">
      <c r="A27" s="132"/>
      <c r="B27" s="131" t="s">
        <v>78</v>
      </c>
      <c r="C27" s="55"/>
      <c r="D27" s="51">
        <v>1641162726</v>
      </c>
      <c r="E27" s="52">
        <v>1031445577</v>
      </c>
      <c r="F27" s="231">
        <v>1733867323</v>
      </c>
      <c r="G27" s="232">
        <v>1377949107</v>
      </c>
    </row>
    <row r="28" spans="1:7" ht="21" customHeight="1">
      <c r="A28" s="132"/>
      <c r="B28" s="131" t="s">
        <v>79</v>
      </c>
      <c r="C28" s="55"/>
      <c r="D28" s="51">
        <v>305529000</v>
      </c>
      <c r="E28" s="52">
        <v>277593415</v>
      </c>
      <c r="F28" s="231">
        <v>377534000</v>
      </c>
      <c r="G28" s="232">
        <v>272980798</v>
      </c>
    </row>
    <row r="29" spans="1:7" ht="21" customHeight="1">
      <c r="A29" s="132"/>
      <c r="B29" s="131" t="s">
        <v>80</v>
      </c>
      <c r="C29" s="55"/>
      <c r="D29" s="51">
        <v>4205897500</v>
      </c>
      <c r="E29" s="52">
        <v>3667974668</v>
      </c>
      <c r="F29" s="231">
        <v>3322581000</v>
      </c>
      <c r="G29" s="232">
        <v>3112283045</v>
      </c>
    </row>
    <row r="30" spans="1:7" ht="21" customHeight="1">
      <c r="A30" s="132"/>
      <c r="B30" s="131" t="s">
        <v>81</v>
      </c>
      <c r="C30" s="55"/>
      <c r="D30" s="51">
        <v>1112106019</v>
      </c>
      <c r="E30" s="52">
        <v>1019072935</v>
      </c>
      <c r="F30" s="231">
        <v>290387000</v>
      </c>
      <c r="G30" s="232">
        <v>284445225</v>
      </c>
    </row>
    <row r="31" spans="1:7" ht="21" customHeight="1">
      <c r="A31" s="301" t="s">
        <v>82</v>
      </c>
      <c r="B31" s="301"/>
      <c r="C31" s="49"/>
      <c r="D31" s="195">
        <v>2562773130</v>
      </c>
      <c r="E31" s="201">
        <v>2421981367</v>
      </c>
      <c r="F31" s="229">
        <v>2531378000</v>
      </c>
      <c r="G31" s="230">
        <v>2443197659</v>
      </c>
    </row>
    <row r="32" spans="1:7" ht="21" customHeight="1">
      <c r="A32" s="301" t="s">
        <v>83</v>
      </c>
      <c r="B32" s="301"/>
      <c r="C32" s="49"/>
      <c r="D32" s="195">
        <f>SUM(D33:D37)</f>
        <v>8143145080</v>
      </c>
      <c r="E32" s="201">
        <f>SUM(E33:E37)</f>
        <v>6951968624</v>
      </c>
      <c r="F32" s="229">
        <f>SUM(F33:F37)</f>
        <v>7096199840</v>
      </c>
      <c r="G32" s="230">
        <f>SUM(G33:G37)</f>
        <v>6153463586</v>
      </c>
    </row>
    <row r="33" spans="1:7" ht="21" customHeight="1">
      <c r="A33" s="132"/>
      <c r="B33" s="131" t="s">
        <v>84</v>
      </c>
      <c r="C33" s="55"/>
      <c r="D33" s="51">
        <v>1122081000</v>
      </c>
      <c r="E33" s="52">
        <v>993491494</v>
      </c>
      <c r="F33" s="231">
        <v>1145319400</v>
      </c>
      <c r="G33" s="232">
        <v>1088042285</v>
      </c>
    </row>
    <row r="34" spans="1:7" ht="21" customHeight="1">
      <c r="A34" s="132"/>
      <c r="B34" s="131" t="s">
        <v>85</v>
      </c>
      <c r="C34" s="55"/>
      <c r="D34" s="51">
        <v>2824496000</v>
      </c>
      <c r="E34" s="52">
        <v>2450642164</v>
      </c>
      <c r="F34" s="231">
        <v>1982235040</v>
      </c>
      <c r="G34" s="232">
        <v>1665510659</v>
      </c>
    </row>
    <row r="35" spans="1:7" ht="21" customHeight="1">
      <c r="A35" s="132"/>
      <c r="B35" s="131" t="s">
        <v>86</v>
      </c>
      <c r="C35" s="55"/>
      <c r="D35" s="51">
        <v>1424716000</v>
      </c>
      <c r="E35" s="52">
        <v>1143530552</v>
      </c>
      <c r="F35" s="231">
        <v>1146343500</v>
      </c>
      <c r="G35" s="232">
        <v>833682508</v>
      </c>
    </row>
    <row r="36" spans="1:7" ht="21" customHeight="1">
      <c r="A36" s="132"/>
      <c r="B36" s="131" t="s">
        <v>87</v>
      </c>
      <c r="C36" s="55"/>
      <c r="D36" s="51">
        <v>692888080</v>
      </c>
      <c r="E36" s="52">
        <v>651460567</v>
      </c>
      <c r="F36" s="231">
        <v>540656000</v>
      </c>
      <c r="G36" s="232">
        <v>515299656</v>
      </c>
    </row>
    <row r="37" spans="1:7" ht="21" customHeight="1">
      <c r="A37" s="132"/>
      <c r="B37" s="131" t="s">
        <v>88</v>
      </c>
      <c r="C37" s="55"/>
      <c r="D37" s="51">
        <v>2078964000</v>
      </c>
      <c r="E37" s="52">
        <v>1712843847</v>
      </c>
      <c r="F37" s="231">
        <v>2281645900</v>
      </c>
      <c r="G37" s="232">
        <v>2050928478</v>
      </c>
    </row>
    <row r="38" spans="1:7" ht="21" customHeight="1">
      <c r="A38" s="301" t="s">
        <v>89</v>
      </c>
      <c r="B38" s="301"/>
      <c r="C38" s="49"/>
      <c r="D38" s="195">
        <v>3000000</v>
      </c>
      <c r="E38" s="202">
        <v>0</v>
      </c>
      <c r="F38" s="229">
        <v>3000000</v>
      </c>
      <c r="G38" s="233">
        <v>1552100</v>
      </c>
    </row>
    <row r="39" spans="1:7" ht="21" customHeight="1">
      <c r="A39" s="301" t="s">
        <v>90</v>
      </c>
      <c r="B39" s="301"/>
      <c r="C39" s="49"/>
      <c r="D39" s="195">
        <v>4916386000</v>
      </c>
      <c r="E39" s="201">
        <v>4785083348</v>
      </c>
      <c r="F39" s="229">
        <v>5275935000</v>
      </c>
      <c r="G39" s="230">
        <v>5206810079</v>
      </c>
    </row>
    <row r="40" spans="1:7" ht="21" customHeight="1" thickBot="1">
      <c r="A40" s="307" t="s">
        <v>91</v>
      </c>
      <c r="B40" s="307"/>
      <c r="C40" s="81"/>
      <c r="D40" s="203">
        <v>133423000</v>
      </c>
      <c r="E40" s="204">
        <v>0</v>
      </c>
      <c r="F40" s="234">
        <v>115799000</v>
      </c>
      <c r="G40" s="235">
        <v>0</v>
      </c>
    </row>
    <row r="41" spans="1:7" ht="18" customHeight="1" thickTop="1">
      <c r="A41" s="26" t="s">
        <v>58</v>
      </c>
      <c r="B41" s="10"/>
      <c r="C41" s="10"/>
      <c r="D41" s="10"/>
      <c r="E41" s="10"/>
      <c r="F41" s="11"/>
      <c r="G41" s="11"/>
    </row>
    <row r="42" spans="1:7" ht="18" customHeight="1">
      <c r="A42" s="12"/>
      <c r="B42" s="10"/>
      <c r="C42" s="10"/>
      <c r="D42" s="10"/>
      <c r="E42" s="10"/>
      <c r="F42" s="11"/>
      <c r="G42" s="11"/>
    </row>
    <row r="43" spans="1:7" ht="18" customHeight="1">
      <c r="A43" s="211"/>
      <c r="B43" s="211"/>
      <c r="C43" s="211"/>
      <c r="D43" s="211"/>
      <c r="E43" s="211"/>
      <c r="F43" s="211"/>
      <c r="G43" s="211"/>
    </row>
    <row r="44" spans="1:7" ht="18" customHeight="1">
      <c r="A44" s="211"/>
      <c r="B44" s="211"/>
      <c r="C44" s="211"/>
      <c r="D44" s="211"/>
      <c r="E44" s="211"/>
      <c r="F44" s="211"/>
      <c r="G44" s="211"/>
    </row>
    <row r="45" spans="1:7" ht="18" customHeight="1">
      <c r="A45" s="211"/>
      <c r="B45" s="211"/>
      <c r="C45" s="211"/>
      <c r="D45" s="211"/>
      <c r="E45" s="211"/>
      <c r="F45" s="211"/>
      <c r="G45" s="211"/>
    </row>
    <row r="46" spans="1:7" ht="18" customHeight="1">
      <c r="A46" s="211"/>
      <c r="B46" s="211"/>
      <c r="C46" s="211"/>
      <c r="D46" s="211"/>
      <c r="E46" s="211"/>
      <c r="F46" s="211"/>
      <c r="G46" s="211"/>
    </row>
    <row r="47" spans="1:7" ht="18" customHeight="1">
      <c r="A47" s="211"/>
      <c r="B47" s="211"/>
      <c r="C47" s="211"/>
      <c r="D47" s="211"/>
      <c r="E47" s="211"/>
      <c r="F47" s="211"/>
      <c r="G47" s="211"/>
    </row>
    <row r="48" spans="1:7" ht="18" customHeight="1">
      <c r="A48" s="211"/>
      <c r="B48" s="211"/>
      <c r="C48" s="211"/>
      <c r="D48" s="211"/>
      <c r="E48" s="211"/>
      <c r="F48" s="211"/>
      <c r="G48" s="211"/>
    </row>
    <row r="49" spans="1:7" ht="18" customHeight="1">
      <c r="A49" s="211"/>
      <c r="B49" s="211"/>
      <c r="C49" s="211"/>
      <c r="D49" s="211"/>
      <c r="E49" s="211"/>
      <c r="F49" s="211"/>
      <c r="G49" s="211"/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3.5" customHeight="1"/>
    <row r="60" ht="6" customHeight="1" hidden="1"/>
    <row r="63" ht="13.5" customHeight="1"/>
    <row r="64" ht="6.75" customHeight="1"/>
  </sheetData>
  <sheetProtection/>
  <mergeCells count="17">
    <mergeCell ref="A31:B31"/>
    <mergeCell ref="A32:B32"/>
    <mergeCell ref="A38:B38"/>
    <mergeCell ref="A39:B39"/>
    <mergeCell ref="A40:B40"/>
    <mergeCell ref="A13:B13"/>
    <mergeCell ref="A17:B17"/>
    <mergeCell ref="A20:B20"/>
    <mergeCell ref="A21:B21"/>
    <mergeCell ref="A24:B24"/>
    <mergeCell ref="A25:B25"/>
    <mergeCell ref="A2:B3"/>
    <mergeCell ref="D2:E2"/>
    <mergeCell ref="F2:G2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A1" sqref="A1"/>
    </sheetView>
  </sheetViews>
  <sheetFormatPr defaultColWidth="8.796875" defaultRowHeight="14.25"/>
  <cols>
    <col min="1" max="1" width="2.69921875" style="9" customWidth="1"/>
    <col min="2" max="2" width="7.8984375" style="9" customWidth="1"/>
    <col min="3" max="3" width="10" style="9" customWidth="1"/>
    <col min="4" max="4" width="17.3984375" style="9" customWidth="1"/>
    <col min="5" max="16" width="4.5" style="9" customWidth="1"/>
    <col min="17" max="18" width="4" style="9" customWidth="1"/>
    <col min="19" max="16384" width="9" style="9" customWidth="1"/>
  </cols>
  <sheetData>
    <row r="1" spans="1:8" s="18" customFormat="1" ht="27" customHeight="1">
      <c r="A1" s="16" t="s">
        <v>217</v>
      </c>
      <c r="B1" s="16"/>
      <c r="C1" s="16"/>
      <c r="D1" s="16"/>
      <c r="E1" s="16"/>
      <c r="F1" s="43"/>
      <c r="G1" s="43"/>
      <c r="H1" s="43"/>
    </row>
    <row r="2" spans="1:16" ht="15" customHeight="1" thickBot="1">
      <c r="A2" s="22"/>
      <c r="B2" s="22"/>
      <c r="C2" s="22"/>
      <c r="D2" s="22"/>
      <c r="E2" s="22"/>
      <c r="F2" s="44"/>
      <c r="G2" s="44"/>
      <c r="H2" s="44"/>
      <c r="I2" s="45"/>
      <c r="J2" s="27"/>
      <c r="K2" s="27"/>
      <c r="L2" s="27"/>
      <c r="M2" s="314" t="s">
        <v>190</v>
      </c>
      <c r="N2" s="314"/>
      <c r="O2" s="314"/>
      <c r="P2" s="314"/>
    </row>
    <row r="3" spans="1:16" ht="34.5" customHeight="1" thickTop="1">
      <c r="A3" s="294" t="s">
        <v>92</v>
      </c>
      <c r="B3" s="294"/>
      <c r="C3" s="294"/>
      <c r="D3" s="294"/>
      <c r="E3" s="293" t="s">
        <v>37</v>
      </c>
      <c r="F3" s="294"/>
      <c r="G3" s="294"/>
      <c r="H3" s="324"/>
      <c r="I3" s="293" t="s">
        <v>93</v>
      </c>
      <c r="J3" s="308"/>
      <c r="K3" s="308"/>
      <c r="L3" s="308"/>
      <c r="M3" s="293" t="s">
        <v>94</v>
      </c>
      <c r="N3" s="308"/>
      <c r="O3" s="308"/>
      <c r="P3" s="308"/>
    </row>
    <row r="4" spans="1:16" s="46" customFormat="1" ht="27.75" customHeight="1">
      <c r="A4" s="311" t="s">
        <v>95</v>
      </c>
      <c r="B4" s="311"/>
      <c r="C4" s="311"/>
      <c r="D4" s="312"/>
      <c r="E4" s="329">
        <f>E5+E6</f>
        <v>137248093306</v>
      </c>
      <c r="F4" s="313"/>
      <c r="G4" s="313"/>
      <c r="H4" s="313"/>
      <c r="I4" s="313">
        <f>I5+I6</f>
        <v>135402895860</v>
      </c>
      <c r="J4" s="313"/>
      <c r="K4" s="313"/>
      <c r="L4" s="313"/>
      <c r="M4" s="313">
        <f>M5+M6</f>
        <v>126484752582</v>
      </c>
      <c r="N4" s="313"/>
      <c r="O4" s="313"/>
      <c r="P4" s="313"/>
    </row>
    <row r="5" spans="1:16" ht="27.75" customHeight="1">
      <c r="A5" s="315" t="s">
        <v>96</v>
      </c>
      <c r="B5" s="315"/>
      <c r="C5" s="315"/>
      <c r="D5" s="315"/>
      <c r="E5" s="316">
        <v>93187534306</v>
      </c>
      <c r="F5" s="310"/>
      <c r="G5" s="310"/>
      <c r="H5" s="310"/>
      <c r="I5" s="309">
        <v>91196552683</v>
      </c>
      <c r="J5" s="309"/>
      <c r="K5" s="309"/>
      <c r="L5" s="309"/>
      <c r="M5" s="309">
        <v>83447722139</v>
      </c>
      <c r="N5" s="310"/>
      <c r="O5" s="310"/>
      <c r="P5" s="310"/>
    </row>
    <row r="6" spans="1:16" ht="27.75" customHeight="1">
      <c r="A6" s="315" t="s">
        <v>97</v>
      </c>
      <c r="B6" s="315"/>
      <c r="C6" s="315"/>
      <c r="D6" s="315"/>
      <c r="E6" s="316">
        <f>E7+E8+E9+E10</f>
        <v>44060559000</v>
      </c>
      <c r="F6" s="317"/>
      <c r="G6" s="317"/>
      <c r="H6" s="317"/>
      <c r="I6" s="309">
        <f>I7+I8+I9+I10</f>
        <v>44206343177</v>
      </c>
      <c r="J6" s="317"/>
      <c r="K6" s="317"/>
      <c r="L6" s="317"/>
      <c r="M6" s="309">
        <f>M7+M8+M9+M10</f>
        <v>43037030443</v>
      </c>
      <c r="N6" s="310"/>
      <c r="O6" s="310"/>
      <c r="P6" s="310"/>
    </row>
    <row r="7" spans="1:16" ht="27.75" customHeight="1">
      <c r="A7" s="92"/>
      <c r="B7" s="325" t="s">
        <v>98</v>
      </c>
      <c r="C7" s="325"/>
      <c r="D7" s="325"/>
      <c r="E7" s="327">
        <v>22638201000</v>
      </c>
      <c r="F7" s="321"/>
      <c r="G7" s="321"/>
      <c r="H7" s="321"/>
      <c r="I7" s="320">
        <v>22799298026</v>
      </c>
      <c r="J7" s="320"/>
      <c r="K7" s="320"/>
      <c r="L7" s="320"/>
      <c r="M7" s="320">
        <v>22183873775</v>
      </c>
      <c r="N7" s="321"/>
      <c r="O7" s="321"/>
      <c r="P7" s="321"/>
    </row>
    <row r="8" spans="1:16" ht="27.75" customHeight="1">
      <c r="A8" s="92"/>
      <c r="B8" s="325" t="s">
        <v>140</v>
      </c>
      <c r="C8" s="325"/>
      <c r="D8" s="326"/>
      <c r="E8" s="327">
        <v>3854516000</v>
      </c>
      <c r="F8" s="320"/>
      <c r="G8" s="320"/>
      <c r="H8" s="320"/>
      <c r="I8" s="320">
        <v>3756971233</v>
      </c>
      <c r="J8" s="320"/>
      <c r="K8" s="320"/>
      <c r="L8" s="320"/>
      <c r="M8" s="320">
        <v>3754566940</v>
      </c>
      <c r="N8" s="320"/>
      <c r="O8" s="320"/>
      <c r="P8" s="320"/>
    </row>
    <row r="9" spans="1:16" ht="27.75" customHeight="1">
      <c r="A9" s="92"/>
      <c r="B9" s="325" t="s">
        <v>99</v>
      </c>
      <c r="C9" s="325"/>
      <c r="D9" s="325"/>
      <c r="E9" s="327">
        <v>17490992000</v>
      </c>
      <c r="F9" s="328"/>
      <c r="G9" s="328"/>
      <c r="H9" s="328"/>
      <c r="I9" s="320">
        <v>17573227696</v>
      </c>
      <c r="J9" s="320"/>
      <c r="K9" s="320"/>
      <c r="L9" s="320"/>
      <c r="M9" s="320">
        <v>17021743506</v>
      </c>
      <c r="N9" s="321"/>
      <c r="O9" s="321"/>
      <c r="P9" s="321"/>
    </row>
    <row r="10" spans="1:16" ht="27.75" customHeight="1" thickBot="1">
      <c r="A10" s="93"/>
      <c r="B10" s="318" t="s">
        <v>100</v>
      </c>
      <c r="C10" s="318"/>
      <c r="D10" s="319"/>
      <c r="E10" s="323">
        <v>76850000</v>
      </c>
      <c r="F10" s="322"/>
      <c r="G10" s="322"/>
      <c r="H10" s="322"/>
      <c r="I10" s="322">
        <v>76846222</v>
      </c>
      <c r="J10" s="322"/>
      <c r="K10" s="322"/>
      <c r="L10" s="322"/>
      <c r="M10" s="322">
        <v>76846222</v>
      </c>
      <c r="N10" s="322"/>
      <c r="O10" s="322"/>
      <c r="P10" s="322"/>
    </row>
    <row r="11" spans="1:16" ht="18" customHeight="1" thickTop="1">
      <c r="A11" s="24" t="s">
        <v>58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ht="37.5" customHeight="1"/>
    <row r="13" spans="1:16" ht="27" customHeight="1">
      <c r="A13" s="16" t="s">
        <v>218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5" thickBot="1">
      <c r="A14" s="22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334" t="s">
        <v>190</v>
      </c>
      <c r="N14" s="334"/>
      <c r="O14" s="334"/>
      <c r="P14" s="334"/>
    </row>
    <row r="15" spans="1:16" ht="24" customHeight="1" thickTop="1">
      <c r="A15" s="289" t="s">
        <v>92</v>
      </c>
      <c r="B15" s="289"/>
      <c r="C15" s="289"/>
      <c r="D15" s="290"/>
      <c r="E15" s="293" t="s">
        <v>136</v>
      </c>
      <c r="F15" s="294"/>
      <c r="G15" s="294"/>
      <c r="H15" s="294"/>
      <c r="I15" s="294"/>
      <c r="J15" s="324"/>
      <c r="K15" s="293" t="s">
        <v>137</v>
      </c>
      <c r="L15" s="294"/>
      <c r="M15" s="294"/>
      <c r="N15" s="294"/>
      <c r="O15" s="294"/>
      <c r="P15" s="294"/>
    </row>
    <row r="16" spans="1:16" ht="24" customHeight="1">
      <c r="A16" s="291"/>
      <c r="B16" s="291"/>
      <c r="C16" s="291"/>
      <c r="D16" s="292"/>
      <c r="E16" s="330" t="s">
        <v>101</v>
      </c>
      <c r="F16" s="300"/>
      <c r="G16" s="331"/>
      <c r="H16" s="330" t="s">
        <v>30</v>
      </c>
      <c r="I16" s="300"/>
      <c r="J16" s="331"/>
      <c r="K16" s="330" t="s">
        <v>101</v>
      </c>
      <c r="L16" s="300"/>
      <c r="M16" s="331"/>
      <c r="N16" s="330" t="s">
        <v>30</v>
      </c>
      <c r="O16" s="300"/>
      <c r="P16" s="300"/>
    </row>
    <row r="17" spans="1:16" ht="54" customHeight="1">
      <c r="A17" s="337" t="s">
        <v>143</v>
      </c>
      <c r="B17" s="337"/>
      <c r="C17" s="338"/>
      <c r="D17" s="94" t="s">
        <v>148</v>
      </c>
      <c r="E17" s="332">
        <v>5752155000</v>
      </c>
      <c r="F17" s="333"/>
      <c r="G17" s="333"/>
      <c r="H17" s="333">
        <v>5716245655</v>
      </c>
      <c r="I17" s="333"/>
      <c r="J17" s="333"/>
      <c r="K17" s="333">
        <v>5178611000</v>
      </c>
      <c r="L17" s="333"/>
      <c r="M17" s="333"/>
      <c r="N17" s="333">
        <v>5106431302</v>
      </c>
      <c r="O17" s="333"/>
      <c r="P17" s="333"/>
    </row>
    <row r="18" spans="1:16" ht="54" customHeight="1">
      <c r="A18" s="339"/>
      <c r="B18" s="339"/>
      <c r="C18" s="340"/>
      <c r="D18" s="95" t="s">
        <v>149</v>
      </c>
      <c r="E18" s="344">
        <v>1943209000</v>
      </c>
      <c r="F18" s="335"/>
      <c r="G18" s="335"/>
      <c r="H18" s="335">
        <v>1217345021</v>
      </c>
      <c r="I18" s="335"/>
      <c r="J18" s="335"/>
      <c r="K18" s="335">
        <v>3944149000</v>
      </c>
      <c r="L18" s="335"/>
      <c r="M18" s="335"/>
      <c r="N18" s="335">
        <v>3204257719</v>
      </c>
      <c r="O18" s="335"/>
      <c r="P18" s="335"/>
    </row>
    <row r="19" spans="1:16" ht="54" customHeight="1">
      <c r="A19" s="337" t="s">
        <v>142</v>
      </c>
      <c r="B19" s="337"/>
      <c r="C19" s="338"/>
      <c r="D19" s="94" t="s">
        <v>148</v>
      </c>
      <c r="E19" s="332">
        <f>11776903000+2084641000</f>
        <v>13861544000</v>
      </c>
      <c r="F19" s="333"/>
      <c r="G19" s="333"/>
      <c r="H19" s="333">
        <v>13433704999</v>
      </c>
      <c r="I19" s="333"/>
      <c r="J19" s="333"/>
      <c r="K19" s="333">
        <f>12434135000+266708000</f>
        <v>12700843000</v>
      </c>
      <c r="L19" s="333"/>
      <c r="M19" s="333"/>
      <c r="N19" s="333">
        <v>12401279566</v>
      </c>
      <c r="O19" s="333"/>
      <c r="P19" s="333"/>
    </row>
    <row r="20" spans="1:16" ht="54" customHeight="1" thickBot="1">
      <c r="A20" s="341"/>
      <c r="B20" s="341"/>
      <c r="C20" s="342"/>
      <c r="D20" s="97" t="s">
        <v>149</v>
      </c>
      <c r="E20" s="343">
        <f>1021627000-37725000+240000000</f>
        <v>1223902000</v>
      </c>
      <c r="F20" s="336"/>
      <c r="G20" s="336"/>
      <c r="H20" s="336">
        <v>1384613651</v>
      </c>
      <c r="I20" s="336"/>
      <c r="J20" s="336"/>
      <c r="K20" s="336">
        <f>1402673000-37763000+240000000</f>
        <v>1604910000</v>
      </c>
      <c r="L20" s="336"/>
      <c r="M20" s="336"/>
      <c r="N20" s="336">
        <v>1579935826</v>
      </c>
      <c r="O20" s="336"/>
      <c r="P20" s="336"/>
    </row>
    <row r="21" ht="18" customHeight="1" thickTop="1">
      <c r="A21" s="24" t="s">
        <v>152</v>
      </c>
    </row>
  </sheetData>
  <sheetProtection/>
  <mergeCells count="59">
    <mergeCell ref="A15:D16"/>
    <mergeCell ref="E15:J15"/>
    <mergeCell ref="K15:P15"/>
    <mergeCell ref="E16:G16"/>
    <mergeCell ref="H16:J16"/>
    <mergeCell ref="A19:C20"/>
    <mergeCell ref="E20:G20"/>
    <mergeCell ref="E19:G19"/>
    <mergeCell ref="E18:G18"/>
    <mergeCell ref="K20:M20"/>
    <mergeCell ref="K19:M19"/>
    <mergeCell ref="K18:M18"/>
    <mergeCell ref="H20:J20"/>
    <mergeCell ref="H19:J19"/>
    <mergeCell ref="A17:C18"/>
    <mergeCell ref="N20:P20"/>
    <mergeCell ref="N19:P19"/>
    <mergeCell ref="H18:J18"/>
    <mergeCell ref="N18:P18"/>
    <mergeCell ref="K16:M16"/>
    <mergeCell ref="E17:G17"/>
    <mergeCell ref="H17:J17"/>
    <mergeCell ref="K17:M17"/>
    <mergeCell ref="N17:P17"/>
    <mergeCell ref="M14:P14"/>
    <mergeCell ref="N16:P16"/>
    <mergeCell ref="M5:P5"/>
    <mergeCell ref="I6:L6"/>
    <mergeCell ref="M7:P7"/>
    <mergeCell ref="M4:P4"/>
    <mergeCell ref="I5:L5"/>
    <mergeCell ref="E4:H4"/>
    <mergeCell ref="E7:H7"/>
    <mergeCell ref="E5:H5"/>
    <mergeCell ref="E3:H3"/>
    <mergeCell ref="B9:D9"/>
    <mergeCell ref="B7:D7"/>
    <mergeCell ref="B8:D8"/>
    <mergeCell ref="E8:H8"/>
    <mergeCell ref="I8:L8"/>
    <mergeCell ref="E9:H9"/>
    <mergeCell ref="B10:D10"/>
    <mergeCell ref="M9:P9"/>
    <mergeCell ref="I9:L9"/>
    <mergeCell ref="I7:L7"/>
    <mergeCell ref="M10:P10"/>
    <mergeCell ref="I10:L10"/>
    <mergeCell ref="E10:H10"/>
    <mergeCell ref="M8:P8"/>
    <mergeCell ref="M3:P3"/>
    <mergeCell ref="M6:P6"/>
    <mergeCell ref="A4:D4"/>
    <mergeCell ref="I4:L4"/>
    <mergeCell ref="M2:P2"/>
    <mergeCell ref="A3:D3"/>
    <mergeCell ref="A5:D5"/>
    <mergeCell ref="A6:D6"/>
    <mergeCell ref="E6:H6"/>
    <mergeCell ref="I3:L3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" style="9" customWidth="1"/>
    <col min="2" max="2" width="7.8984375" style="9" customWidth="1"/>
    <col min="3" max="3" width="13.5" style="9" customWidth="1"/>
    <col min="4" max="4" width="14.59765625" style="9" customWidth="1"/>
    <col min="5" max="8" width="13.19921875" style="9" customWidth="1"/>
    <col min="9" max="10" width="4" style="9" customWidth="1"/>
    <col min="11" max="16384" width="9" style="9" customWidth="1"/>
  </cols>
  <sheetData>
    <row r="1" spans="1:8" s="18" customFormat="1" ht="27" customHeight="1" thickBot="1">
      <c r="A1" s="16" t="s">
        <v>219</v>
      </c>
      <c r="H1" s="147" t="s">
        <v>189</v>
      </c>
    </row>
    <row r="2" spans="1:8" ht="30" customHeight="1" thickTop="1">
      <c r="A2" s="354" t="s">
        <v>198</v>
      </c>
      <c r="B2" s="355"/>
      <c r="C2" s="356"/>
      <c r="D2" s="126" t="s">
        <v>101</v>
      </c>
      <c r="E2" s="126" t="s">
        <v>102</v>
      </c>
      <c r="F2" s="126" t="s">
        <v>93</v>
      </c>
      <c r="G2" s="126" t="s">
        <v>103</v>
      </c>
      <c r="H2" s="127" t="s">
        <v>104</v>
      </c>
    </row>
    <row r="3" spans="1:8" ht="30" customHeight="1">
      <c r="A3" s="348" t="s">
        <v>105</v>
      </c>
      <c r="B3" s="349"/>
      <c r="C3" s="357"/>
      <c r="D3" s="120">
        <f>D4+D18</f>
        <v>36205182000</v>
      </c>
      <c r="E3" s="121">
        <f>E4+E18</f>
        <v>37283370313</v>
      </c>
      <c r="F3" s="121">
        <f>F4+F18</f>
        <v>36779347852</v>
      </c>
      <c r="G3" s="128">
        <f>G4+G18</f>
        <v>39835862</v>
      </c>
      <c r="H3" s="125">
        <f>H4+H18</f>
        <v>464186599</v>
      </c>
    </row>
    <row r="4" spans="1:8" ht="30" customHeight="1">
      <c r="A4" s="358" t="s">
        <v>106</v>
      </c>
      <c r="B4" s="359"/>
      <c r="C4" s="359"/>
      <c r="D4" s="120">
        <f>D5+D8+D12+D15+D17</f>
        <v>35980276000</v>
      </c>
      <c r="E4" s="121">
        <f>E5+E8+E12+E15+E17</f>
        <v>36705928226</v>
      </c>
      <c r="F4" s="121">
        <f>F5+F8+F12+F15+F17</f>
        <v>36494337337</v>
      </c>
      <c r="G4" s="122">
        <f>G5+G8+G12+G15+G17</f>
        <v>324984</v>
      </c>
      <c r="H4" s="121">
        <f>H5+H8+H12+H17</f>
        <v>211265905</v>
      </c>
    </row>
    <row r="5" spans="1:8" ht="30" customHeight="1">
      <c r="A5" s="96"/>
      <c r="B5" s="345" t="s">
        <v>38</v>
      </c>
      <c r="C5" s="346"/>
      <c r="D5" s="185">
        <f>SUM(D6:D7)</f>
        <v>17603144000</v>
      </c>
      <c r="E5" s="186">
        <f>SUM(E6:E7)</f>
        <v>17923423276</v>
      </c>
      <c r="F5" s="186">
        <f>SUM(F6:F7)</f>
        <v>17793320812</v>
      </c>
      <c r="G5" s="187">
        <f>SUM(G6:G7)</f>
        <v>259784</v>
      </c>
      <c r="H5" s="186">
        <f>SUM(H6:H7)</f>
        <v>129842680</v>
      </c>
    </row>
    <row r="6" spans="1:8" ht="30" customHeight="1">
      <c r="A6" s="96"/>
      <c r="B6" s="96"/>
      <c r="C6" s="96" t="s">
        <v>107</v>
      </c>
      <c r="D6" s="99">
        <v>16603022000</v>
      </c>
      <c r="E6" s="110">
        <v>16782937176</v>
      </c>
      <c r="F6" s="110">
        <v>16660806312</v>
      </c>
      <c r="G6" s="111">
        <v>259784</v>
      </c>
      <c r="H6" s="110">
        <f>E6-F6-G6</f>
        <v>121871080</v>
      </c>
    </row>
    <row r="7" spans="1:8" ht="30" customHeight="1">
      <c r="A7" s="96"/>
      <c r="B7" s="96"/>
      <c r="C7" s="96" t="s">
        <v>108</v>
      </c>
      <c r="D7" s="99">
        <v>1000122000</v>
      </c>
      <c r="E7" s="110">
        <v>1140486100</v>
      </c>
      <c r="F7" s="110">
        <v>1132514500</v>
      </c>
      <c r="G7" s="236">
        <v>0</v>
      </c>
      <c r="H7" s="110">
        <f>E7-F7-G7</f>
        <v>7971600</v>
      </c>
    </row>
    <row r="8" spans="1:8" ht="30" customHeight="1">
      <c r="A8" s="96"/>
      <c r="B8" s="345" t="s">
        <v>0</v>
      </c>
      <c r="C8" s="346"/>
      <c r="D8" s="185">
        <f>SUM(D9:D11)</f>
        <v>13704598000</v>
      </c>
      <c r="E8" s="186">
        <f>SUM(E9:E11)</f>
        <v>13959349800</v>
      </c>
      <c r="F8" s="186">
        <f>SUM(F9:F11)</f>
        <v>13896841945</v>
      </c>
      <c r="G8" s="186">
        <f>SUM(G9:G11)</f>
        <v>52400</v>
      </c>
      <c r="H8" s="186">
        <f>SUM(H9:H11)</f>
        <v>62455455</v>
      </c>
    </row>
    <row r="9" spans="1:8" ht="30" customHeight="1">
      <c r="A9" s="96"/>
      <c r="B9" s="96"/>
      <c r="C9" s="96" t="s">
        <v>109</v>
      </c>
      <c r="D9" s="99">
        <v>12185233000</v>
      </c>
      <c r="E9" s="110">
        <v>12411704100</v>
      </c>
      <c r="F9" s="110">
        <v>12355775045</v>
      </c>
      <c r="G9" s="237">
        <v>52400</v>
      </c>
      <c r="H9" s="110">
        <f>E9-F9-G9</f>
        <v>55876655</v>
      </c>
    </row>
    <row r="10" spans="1:8" ht="30" customHeight="1">
      <c r="A10" s="96"/>
      <c r="B10" s="96"/>
      <c r="C10" s="96" t="s">
        <v>110</v>
      </c>
      <c r="D10" s="99">
        <v>1430936000</v>
      </c>
      <c r="E10" s="110">
        <v>1459216700</v>
      </c>
      <c r="F10" s="110">
        <v>1452637900</v>
      </c>
      <c r="G10" s="236">
        <v>0</v>
      </c>
      <c r="H10" s="110">
        <f>E10-F10-G10</f>
        <v>6578800</v>
      </c>
    </row>
    <row r="11" spans="1:8" ht="30" customHeight="1">
      <c r="A11" s="96"/>
      <c r="B11" s="96"/>
      <c r="C11" s="96" t="s">
        <v>168</v>
      </c>
      <c r="D11" s="99">
        <v>88429000</v>
      </c>
      <c r="E11" s="110">
        <v>88429000</v>
      </c>
      <c r="F11" s="110">
        <v>88429000</v>
      </c>
      <c r="G11" s="236">
        <v>0</v>
      </c>
      <c r="H11" s="110">
        <f>E11-F11-G11</f>
        <v>0</v>
      </c>
    </row>
    <row r="12" spans="1:8" ht="30" customHeight="1">
      <c r="A12" s="96"/>
      <c r="B12" s="345" t="s">
        <v>1</v>
      </c>
      <c r="C12" s="346"/>
      <c r="D12" s="185">
        <f>SUM(D13:D14)</f>
        <v>322666000</v>
      </c>
      <c r="E12" s="186">
        <f>SUM(E13:E14)</f>
        <v>326722600</v>
      </c>
      <c r="F12" s="186">
        <f>SUM(F13:F14)</f>
        <v>322957330</v>
      </c>
      <c r="G12" s="188">
        <f>SUM(G13:G14)</f>
        <v>0</v>
      </c>
      <c r="H12" s="186">
        <f>SUM(H13:H14)</f>
        <v>3765270</v>
      </c>
    </row>
    <row r="13" spans="1:8" ht="30" customHeight="1">
      <c r="A13" s="96"/>
      <c r="B13" s="96"/>
      <c r="C13" s="96" t="s">
        <v>172</v>
      </c>
      <c r="D13" s="99">
        <v>312061000</v>
      </c>
      <c r="E13" s="110">
        <v>314566100</v>
      </c>
      <c r="F13" s="110">
        <v>310800830</v>
      </c>
      <c r="G13" s="236">
        <v>0</v>
      </c>
      <c r="H13" s="110">
        <f>E13-F13-G13</f>
        <v>3765270</v>
      </c>
    </row>
    <row r="14" spans="1:8" ht="30" customHeight="1">
      <c r="A14" s="96"/>
      <c r="B14" s="96"/>
      <c r="C14" s="96" t="s">
        <v>170</v>
      </c>
      <c r="D14" s="99">
        <v>10605000</v>
      </c>
      <c r="E14" s="110">
        <v>12156500</v>
      </c>
      <c r="F14" s="110">
        <v>12156500</v>
      </c>
      <c r="G14" s="236">
        <v>0</v>
      </c>
      <c r="H14" s="110">
        <f>E14-F14-G14</f>
        <v>0</v>
      </c>
    </row>
    <row r="15" spans="1:8" ht="30" customHeight="1">
      <c r="A15" s="129"/>
      <c r="B15" s="345" t="s">
        <v>2</v>
      </c>
      <c r="C15" s="346"/>
      <c r="D15" s="185">
        <v>1015180000</v>
      </c>
      <c r="E15" s="186">
        <v>1121201150</v>
      </c>
      <c r="F15" s="186">
        <v>1121201150</v>
      </c>
      <c r="G15" s="188">
        <v>0</v>
      </c>
      <c r="H15" s="186">
        <f>E15-F15-G15</f>
        <v>0</v>
      </c>
    </row>
    <row r="16" spans="1:8" ht="30" customHeight="1">
      <c r="A16" s="129"/>
      <c r="B16" s="345" t="s">
        <v>3</v>
      </c>
      <c r="C16" s="346"/>
      <c r="D16" s="238" t="s">
        <v>147</v>
      </c>
      <c r="E16" s="188" t="s">
        <v>147</v>
      </c>
      <c r="F16" s="188" t="s">
        <v>147</v>
      </c>
      <c r="G16" s="188" t="s">
        <v>147</v>
      </c>
      <c r="H16" s="188" t="s">
        <v>147</v>
      </c>
    </row>
    <row r="17" spans="1:8" ht="30" customHeight="1">
      <c r="A17" s="129"/>
      <c r="B17" s="345" t="s">
        <v>4</v>
      </c>
      <c r="C17" s="346"/>
      <c r="D17" s="185">
        <v>3334688000</v>
      </c>
      <c r="E17" s="186">
        <v>3375231400</v>
      </c>
      <c r="F17" s="186">
        <v>3360016100</v>
      </c>
      <c r="G17" s="239">
        <v>12800</v>
      </c>
      <c r="H17" s="186">
        <f>E17-F17-G17</f>
        <v>15202500</v>
      </c>
    </row>
    <row r="18" spans="1:8" ht="30" customHeight="1">
      <c r="A18" s="348" t="s">
        <v>111</v>
      </c>
      <c r="B18" s="349"/>
      <c r="C18" s="349"/>
      <c r="D18" s="124">
        <f>D19+D22+D23+D26</f>
        <v>224906000</v>
      </c>
      <c r="E18" s="125">
        <f>E19+E22+E23+E26</f>
        <v>577442087</v>
      </c>
      <c r="F18" s="125">
        <f>F19+F22+F23+F26</f>
        <v>285010515</v>
      </c>
      <c r="G18" s="125">
        <f>G19+G22+G23+G26</f>
        <v>39510878</v>
      </c>
      <c r="H18" s="125">
        <f>H19+H22+H23+H26</f>
        <v>252920694</v>
      </c>
    </row>
    <row r="19" spans="1:8" ht="30" customHeight="1">
      <c r="A19" s="96"/>
      <c r="B19" s="345" t="s">
        <v>38</v>
      </c>
      <c r="C19" s="347"/>
      <c r="D19" s="185">
        <f>SUM(D20:D21)</f>
        <v>126962000</v>
      </c>
      <c r="E19" s="186">
        <f>SUM(E20:E21)</f>
        <v>401473785</v>
      </c>
      <c r="F19" s="186">
        <f>SUM(F20:F21)</f>
        <v>151260631</v>
      </c>
      <c r="G19" s="186">
        <f>SUM(G20:G21)</f>
        <v>27961339</v>
      </c>
      <c r="H19" s="186">
        <f>SUM(H20:H21)</f>
        <v>222251815</v>
      </c>
    </row>
    <row r="20" spans="1:8" ht="30" customHeight="1">
      <c r="A20" s="96"/>
      <c r="B20" s="96"/>
      <c r="C20" s="96" t="s">
        <v>107</v>
      </c>
      <c r="D20" s="99">
        <v>123406000</v>
      </c>
      <c r="E20" s="110">
        <v>375992322</v>
      </c>
      <c r="F20" s="110">
        <v>140758831</v>
      </c>
      <c r="G20" s="110">
        <v>26834376</v>
      </c>
      <c r="H20" s="110">
        <f aca="true" t="shared" si="0" ref="H20:H26">E20-F20-G20</f>
        <v>208399115</v>
      </c>
    </row>
    <row r="21" spans="1:8" ht="30" customHeight="1">
      <c r="A21" s="96"/>
      <c r="B21" s="96"/>
      <c r="C21" s="96" t="s">
        <v>108</v>
      </c>
      <c r="D21" s="99">
        <v>3556000</v>
      </c>
      <c r="E21" s="110">
        <v>25481463</v>
      </c>
      <c r="F21" s="110">
        <v>10501800</v>
      </c>
      <c r="G21" s="110">
        <v>1126963</v>
      </c>
      <c r="H21" s="110">
        <f t="shared" si="0"/>
        <v>13852700</v>
      </c>
    </row>
    <row r="22" spans="1:8" ht="30" customHeight="1">
      <c r="A22" s="96"/>
      <c r="B22" s="345" t="s">
        <v>0</v>
      </c>
      <c r="C22" s="347"/>
      <c r="D22" s="185">
        <v>75517000</v>
      </c>
      <c r="E22" s="186">
        <v>128124915</v>
      </c>
      <c r="F22" s="186">
        <v>107497102</v>
      </c>
      <c r="G22" s="186">
        <v>8145039</v>
      </c>
      <c r="H22" s="186">
        <f t="shared" si="0"/>
        <v>12482774</v>
      </c>
    </row>
    <row r="23" spans="1:8" ht="30" customHeight="1">
      <c r="A23" s="96"/>
      <c r="B23" s="345" t="s">
        <v>1</v>
      </c>
      <c r="C23" s="347"/>
      <c r="D23" s="185">
        <v>3943000</v>
      </c>
      <c r="E23" s="186">
        <v>16737687</v>
      </c>
      <c r="F23" s="186">
        <v>2948482</v>
      </c>
      <c r="G23" s="186">
        <v>1275400</v>
      </c>
      <c r="H23" s="186">
        <f t="shared" si="0"/>
        <v>12513805</v>
      </c>
    </row>
    <row r="24" spans="1:8" ht="30" customHeight="1">
      <c r="A24" s="96"/>
      <c r="B24" s="350" t="s">
        <v>2</v>
      </c>
      <c r="C24" s="351"/>
      <c r="D24" s="240">
        <v>0</v>
      </c>
      <c r="E24" s="236">
        <v>0</v>
      </c>
      <c r="F24" s="236">
        <v>0</v>
      </c>
      <c r="G24" s="236">
        <v>0</v>
      </c>
      <c r="H24" s="110">
        <f t="shared" si="0"/>
        <v>0</v>
      </c>
    </row>
    <row r="25" spans="1:8" ht="30" customHeight="1">
      <c r="A25" s="96"/>
      <c r="B25" s="350" t="s">
        <v>3</v>
      </c>
      <c r="C25" s="351"/>
      <c r="D25" s="240" t="s">
        <v>147</v>
      </c>
      <c r="E25" s="236" t="s">
        <v>147</v>
      </c>
      <c r="F25" s="236" t="s">
        <v>147</v>
      </c>
      <c r="G25" s="236" t="s">
        <v>147</v>
      </c>
      <c r="H25" s="236" t="s">
        <v>147</v>
      </c>
    </row>
    <row r="26" spans="1:8" ht="30" customHeight="1" thickBot="1">
      <c r="A26" s="130"/>
      <c r="B26" s="352" t="s">
        <v>4</v>
      </c>
      <c r="C26" s="353"/>
      <c r="D26" s="241">
        <v>18484000</v>
      </c>
      <c r="E26" s="242">
        <v>31105700</v>
      </c>
      <c r="F26" s="242">
        <v>23304300</v>
      </c>
      <c r="G26" s="242">
        <v>2129100</v>
      </c>
      <c r="H26" s="242">
        <f t="shared" si="0"/>
        <v>5672300</v>
      </c>
    </row>
    <row r="27" spans="1:8" ht="30" customHeight="1" thickTop="1">
      <c r="A27" s="150" t="s">
        <v>173</v>
      </c>
      <c r="B27" s="149"/>
      <c r="C27" s="27"/>
      <c r="D27" s="27"/>
      <c r="E27" s="27"/>
      <c r="F27" s="27"/>
      <c r="G27" s="27"/>
      <c r="H27" s="27"/>
    </row>
  </sheetData>
  <sheetProtection/>
  <mergeCells count="16">
    <mergeCell ref="B25:C25"/>
    <mergeCell ref="B26:C26"/>
    <mergeCell ref="B5:C5"/>
    <mergeCell ref="A2:C2"/>
    <mergeCell ref="A3:C3"/>
    <mergeCell ref="A4:C4"/>
    <mergeCell ref="B23:C23"/>
    <mergeCell ref="B24:C24"/>
    <mergeCell ref="B15:C15"/>
    <mergeCell ref="B17:C17"/>
    <mergeCell ref="B8:C8"/>
    <mergeCell ref="B12:C12"/>
    <mergeCell ref="B22:C22"/>
    <mergeCell ref="B16:C16"/>
    <mergeCell ref="A18:C18"/>
    <mergeCell ref="B19:C19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A1" sqref="A1"/>
    </sheetView>
  </sheetViews>
  <sheetFormatPr defaultColWidth="8.796875" defaultRowHeight="14.25"/>
  <cols>
    <col min="1" max="1" width="4.3984375" style="14" customWidth="1"/>
    <col min="2" max="2" width="2.69921875" style="14" customWidth="1"/>
    <col min="3" max="3" width="9.59765625" style="14" customWidth="1"/>
    <col min="4" max="5" width="13.8984375" style="14" bestFit="1" customWidth="1"/>
    <col min="6" max="6" width="8" style="14" bestFit="1" customWidth="1"/>
    <col min="7" max="7" width="13.8984375" style="14" bestFit="1" customWidth="1"/>
    <col min="8" max="8" width="8" style="14" bestFit="1" customWidth="1"/>
    <col min="9" max="9" width="11.19921875" style="14" bestFit="1" customWidth="1"/>
    <col min="10" max="10" width="6.19921875" style="14" bestFit="1" customWidth="1"/>
    <col min="11" max="16384" width="9" style="14" customWidth="1"/>
  </cols>
  <sheetData>
    <row r="1" spans="1:4" s="29" customFormat="1" ht="27" customHeight="1" thickBot="1">
      <c r="A1" s="28" t="s">
        <v>199</v>
      </c>
      <c r="B1" s="28"/>
      <c r="C1" s="28"/>
      <c r="D1" s="28"/>
    </row>
    <row r="2" spans="1:10" s="30" customFormat="1" ht="19.5" customHeight="1" thickTop="1">
      <c r="A2" s="381" t="s">
        <v>15</v>
      </c>
      <c r="B2" s="382"/>
      <c r="C2" s="382"/>
      <c r="D2" s="360" t="s">
        <v>11</v>
      </c>
      <c r="E2" s="360" t="s">
        <v>9</v>
      </c>
      <c r="F2" s="360"/>
      <c r="G2" s="360" t="s">
        <v>8</v>
      </c>
      <c r="H2" s="360"/>
      <c r="I2" s="360" t="s">
        <v>10</v>
      </c>
      <c r="J2" s="361"/>
    </row>
    <row r="3" spans="1:10" s="30" customFormat="1" ht="19.5" customHeight="1">
      <c r="A3" s="383"/>
      <c r="B3" s="384"/>
      <c r="C3" s="384"/>
      <c r="D3" s="364"/>
      <c r="E3" s="71" t="s">
        <v>12</v>
      </c>
      <c r="F3" s="71" t="s">
        <v>13</v>
      </c>
      <c r="G3" s="71" t="s">
        <v>14</v>
      </c>
      <c r="H3" s="71" t="s">
        <v>13</v>
      </c>
      <c r="I3" s="71" t="s">
        <v>14</v>
      </c>
      <c r="J3" s="72" t="s">
        <v>13</v>
      </c>
    </row>
    <row r="4" spans="1:10" s="30" customFormat="1" ht="19.5" customHeight="1">
      <c r="A4" s="74" t="s">
        <v>162</v>
      </c>
      <c r="B4" s="365" t="s">
        <v>107</v>
      </c>
      <c r="C4" s="366"/>
      <c r="D4" s="110">
        <v>15983048000</v>
      </c>
      <c r="E4" s="78">
        <f aca="true" t="shared" si="0" ref="E4:J4">SUM(E5:E6)</f>
        <v>16868829500</v>
      </c>
      <c r="F4" s="78">
        <f t="shared" si="0"/>
        <v>123138</v>
      </c>
      <c r="G4" s="110">
        <f>SUM(G5:G6)</f>
        <v>16702221895</v>
      </c>
      <c r="H4" s="78">
        <f t="shared" si="0"/>
        <v>120483</v>
      </c>
      <c r="I4" s="78">
        <f t="shared" si="0"/>
        <v>166558276</v>
      </c>
      <c r="J4" s="78">
        <f t="shared" si="0"/>
        <v>2648</v>
      </c>
    </row>
    <row r="5" spans="1:10" s="30" customFormat="1" ht="17.25" customHeight="1">
      <c r="A5" s="75" t="s">
        <v>163</v>
      </c>
      <c r="B5" s="76"/>
      <c r="C5" s="75" t="s">
        <v>112</v>
      </c>
      <c r="D5" s="154" t="s">
        <v>158</v>
      </c>
      <c r="E5" s="110">
        <v>4358470661</v>
      </c>
      <c r="F5" s="110">
        <v>48638</v>
      </c>
      <c r="G5" s="110">
        <v>4205626470</v>
      </c>
      <c r="H5" s="110">
        <v>46340</v>
      </c>
      <c r="I5" s="110">
        <v>152794862</v>
      </c>
      <c r="J5" s="110">
        <v>2291</v>
      </c>
    </row>
    <row r="6" spans="1:10" s="30" customFormat="1" ht="17.25" customHeight="1">
      <c r="A6" s="75" t="s">
        <v>161</v>
      </c>
      <c r="B6" s="76"/>
      <c r="C6" s="75" t="s">
        <v>113</v>
      </c>
      <c r="D6" s="154" t="s">
        <v>158</v>
      </c>
      <c r="E6" s="110">
        <v>12510358839</v>
      </c>
      <c r="F6" s="110">
        <v>74500</v>
      </c>
      <c r="G6" s="110">
        <v>12496595425</v>
      </c>
      <c r="H6" s="110">
        <v>74143</v>
      </c>
      <c r="I6" s="110">
        <v>13763414</v>
      </c>
      <c r="J6" s="110">
        <v>357</v>
      </c>
    </row>
    <row r="7" spans="1:10" s="30" customFormat="1" ht="19.5" customHeight="1">
      <c r="A7" s="75" t="s">
        <v>150</v>
      </c>
      <c r="B7" s="365" t="s">
        <v>108</v>
      </c>
      <c r="C7" s="366"/>
      <c r="D7" s="99">
        <v>1281554000</v>
      </c>
      <c r="E7" s="110">
        <v>1676501900</v>
      </c>
      <c r="F7" s="110">
        <v>6242</v>
      </c>
      <c r="G7" s="110">
        <v>1667874700</v>
      </c>
      <c r="H7" s="110">
        <v>6176</v>
      </c>
      <c r="I7" s="110">
        <v>8585600</v>
      </c>
      <c r="J7" s="110">
        <v>65</v>
      </c>
    </row>
    <row r="8" spans="1:10" s="30" customFormat="1" ht="19.5" customHeight="1">
      <c r="A8" s="155" t="s">
        <v>151</v>
      </c>
      <c r="B8" s="367" t="s">
        <v>95</v>
      </c>
      <c r="C8" s="368"/>
      <c r="D8" s="123">
        <f aca="true" t="shared" si="1" ref="D8:J8">D4+D7</f>
        <v>17264602000</v>
      </c>
      <c r="E8" s="123">
        <f t="shared" si="1"/>
        <v>18545331400</v>
      </c>
      <c r="F8" s="123">
        <f t="shared" si="1"/>
        <v>129380</v>
      </c>
      <c r="G8" s="123">
        <f>G4+G7</f>
        <v>18370096595</v>
      </c>
      <c r="H8" s="123">
        <f t="shared" si="1"/>
        <v>126659</v>
      </c>
      <c r="I8" s="123">
        <f t="shared" si="1"/>
        <v>175143876</v>
      </c>
      <c r="J8" s="123">
        <f t="shared" si="1"/>
        <v>2713</v>
      </c>
    </row>
    <row r="9" spans="1:10" s="30" customFormat="1" ht="19.5" customHeight="1">
      <c r="A9" s="75" t="s">
        <v>162</v>
      </c>
      <c r="B9" s="365" t="s">
        <v>107</v>
      </c>
      <c r="C9" s="366"/>
      <c r="D9" s="110">
        <v>16128904000</v>
      </c>
      <c r="E9" s="110">
        <f aca="true" t="shared" si="2" ref="E9:J9">SUM(E10:E11)</f>
        <v>17135045995</v>
      </c>
      <c r="F9" s="110">
        <f t="shared" si="2"/>
        <v>123981</v>
      </c>
      <c r="G9" s="110">
        <f>SUM(G10:G11)</f>
        <v>16985019522</v>
      </c>
      <c r="H9" s="110">
        <f t="shared" si="2"/>
        <v>121403</v>
      </c>
      <c r="I9" s="110">
        <f t="shared" si="2"/>
        <v>149967063</v>
      </c>
      <c r="J9" s="110">
        <f t="shared" si="2"/>
        <v>2570</v>
      </c>
    </row>
    <row r="10" spans="1:10" s="30" customFormat="1" ht="17.25" customHeight="1">
      <c r="A10" s="75" t="s">
        <v>163</v>
      </c>
      <c r="B10" s="76"/>
      <c r="C10" s="75" t="s">
        <v>112</v>
      </c>
      <c r="D10" s="154" t="s">
        <v>158</v>
      </c>
      <c r="E10" s="110">
        <v>4435843146</v>
      </c>
      <c r="F10" s="110">
        <v>48671</v>
      </c>
      <c r="G10" s="110">
        <v>4292689019</v>
      </c>
      <c r="H10" s="110">
        <v>46366</v>
      </c>
      <c r="I10" s="110">
        <v>143094717</v>
      </c>
      <c r="J10" s="110">
        <v>2297</v>
      </c>
    </row>
    <row r="11" spans="1:10" s="30" customFormat="1" ht="17.25" customHeight="1">
      <c r="A11" s="75">
        <v>2</v>
      </c>
      <c r="B11" s="76"/>
      <c r="C11" s="75" t="s">
        <v>113</v>
      </c>
      <c r="D11" s="154" t="s">
        <v>158</v>
      </c>
      <c r="E11" s="110">
        <v>12699202849</v>
      </c>
      <c r="F11" s="110">
        <v>75310</v>
      </c>
      <c r="G11" s="110">
        <v>12692330503</v>
      </c>
      <c r="H11" s="110">
        <v>75037</v>
      </c>
      <c r="I11" s="110">
        <v>6872346</v>
      </c>
      <c r="J11" s="110">
        <v>273</v>
      </c>
    </row>
    <row r="12" spans="1:10" s="30" customFormat="1" ht="19.5" customHeight="1">
      <c r="A12" s="75" t="s">
        <v>150</v>
      </c>
      <c r="B12" s="365" t="s">
        <v>108</v>
      </c>
      <c r="C12" s="366"/>
      <c r="D12" s="99">
        <v>1134937000</v>
      </c>
      <c r="E12" s="110">
        <v>1135076600</v>
      </c>
      <c r="F12" s="110">
        <v>6270</v>
      </c>
      <c r="G12" s="110">
        <v>1119940400</v>
      </c>
      <c r="H12" s="110">
        <v>6189</v>
      </c>
      <c r="I12" s="110">
        <v>15136200</v>
      </c>
      <c r="J12" s="110">
        <v>81</v>
      </c>
    </row>
    <row r="13" spans="1:10" s="30" customFormat="1" ht="19.5" customHeight="1">
      <c r="A13" s="155" t="s">
        <v>151</v>
      </c>
      <c r="B13" s="367" t="s">
        <v>95</v>
      </c>
      <c r="C13" s="368"/>
      <c r="D13" s="123">
        <f aca="true" t="shared" si="3" ref="D13:J13">D9+D12</f>
        <v>17263841000</v>
      </c>
      <c r="E13" s="123">
        <f t="shared" si="3"/>
        <v>18270122595</v>
      </c>
      <c r="F13" s="123">
        <f t="shared" si="3"/>
        <v>130251</v>
      </c>
      <c r="G13" s="123">
        <f t="shared" si="3"/>
        <v>18104959922</v>
      </c>
      <c r="H13" s="123">
        <f t="shared" si="3"/>
        <v>127592</v>
      </c>
      <c r="I13" s="123">
        <f t="shared" si="3"/>
        <v>165103263</v>
      </c>
      <c r="J13" s="123">
        <f t="shared" si="3"/>
        <v>2651</v>
      </c>
    </row>
    <row r="14" spans="1:10" s="31" customFormat="1" ht="19.5" customHeight="1">
      <c r="A14" s="179" t="s">
        <v>162</v>
      </c>
      <c r="B14" s="369" t="s">
        <v>107</v>
      </c>
      <c r="C14" s="370"/>
      <c r="D14" s="177">
        <v>16603022000</v>
      </c>
      <c r="E14" s="177">
        <f>E15+E16</f>
        <v>16782937176</v>
      </c>
      <c r="F14" s="177">
        <f>F15+F16</f>
        <v>124486</v>
      </c>
      <c r="G14" s="177">
        <f>G15+G16</f>
        <v>16660806312</v>
      </c>
      <c r="H14" s="177">
        <f>H15+H16</f>
        <v>122234</v>
      </c>
      <c r="I14" s="177">
        <f>I15+I16</f>
        <v>121871080</v>
      </c>
      <c r="J14" s="177">
        <f>F14-H14-8</f>
        <v>2244</v>
      </c>
    </row>
    <row r="15" spans="1:10" s="31" customFormat="1" ht="17.25" customHeight="1">
      <c r="A15" s="179" t="s">
        <v>163</v>
      </c>
      <c r="B15" s="178"/>
      <c r="C15" s="179" t="s">
        <v>112</v>
      </c>
      <c r="D15" s="243" t="s">
        <v>147</v>
      </c>
      <c r="E15" s="177">
        <v>4274685266</v>
      </c>
      <c r="F15" s="177">
        <v>48764</v>
      </c>
      <c r="G15" s="177">
        <v>4168298839</v>
      </c>
      <c r="H15" s="177">
        <v>46792</v>
      </c>
      <c r="I15" s="177">
        <f>E15-G15-259784</f>
        <v>106126643</v>
      </c>
      <c r="J15" s="177">
        <f>F15-H15-8</f>
        <v>1964</v>
      </c>
    </row>
    <row r="16" spans="1:10" s="31" customFormat="1" ht="17.25" customHeight="1">
      <c r="A16" s="179">
        <v>3</v>
      </c>
      <c r="B16" s="178"/>
      <c r="C16" s="179" t="s">
        <v>113</v>
      </c>
      <c r="D16" s="243" t="s">
        <v>147</v>
      </c>
      <c r="E16" s="177">
        <v>12508251910</v>
      </c>
      <c r="F16" s="177">
        <v>75722</v>
      </c>
      <c r="G16" s="177">
        <v>12492507473</v>
      </c>
      <c r="H16" s="177">
        <v>75442</v>
      </c>
      <c r="I16" s="177">
        <f>E16-G16</f>
        <v>15744437</v>
      </c>
      <c r="J16" s="177">
        <f>F16-H16</f>
        <v>280</v>
      </c>
    </row>
    <row r="17" spans="1:10" s="31" customFormat="1" ht="19.5" customHeight="1">
      <c r="A17" s="179" t="s">
        <v>150</v>
      </c>
      <c r="B17" s="369" t="s">
        <v>108</v>
      </c>
      <c r="C17" s="370"/>
      <c r="D17" s="244">
        <v>1000122000</v>
      </c>
      <c r="E17" s="177">
        <v>1140486100</v>
      </c>
      <c r="F17" s="177">
        <v>6512</v>
      </c>
      <c r="G17" s="177">
        <v>1132514500</v>
      </c>
      <c r="H17" s="177">
        <v>6462</v>
      </c>
      <c r="I17" s="177">
        <f>E17-G17</f>
        <v>7971600</v>
      </c>
      <c r="J17" s="177">
        <f>F17-H17</f>
        <v>50</v>
      </c>
    </row>
    <row r="18" spans="1:10" s="31" customFormat="1" ht="19.5" customHeight="1" thickBot="1">
      <c r="A18" s="189" t="s">
        <v>151</v>
      </c>
      <c r="B18" s="362" t="s">
        <v>95</v>
      </c>
      <c r="C18" s="363"/>
      <c r="D18" s="190">
        <f aca="true" t="shared" si="4" ref="D18:J18">D14+D17</f>
        <v>17603144000</v>
      </c>
      <c r="E18" s="190">
        <f t="shared" si="4"/>
        <v>17923423276</v>
      </c>
      <c r="F18" s="190">
        <f t="shared" si="4"/>
        <v>130998</v>
      </c>
      <c r="G18" s="190">
        <f t="shared" si="4"/>
        <v>17793320812</v>
      </c>
      <c r="H18" s="190">
        <f>H14+H17</f>
        <v>128696</v>
      </c>
      <c r="I18" s="190">
        <f>I14+I17</f>
        <v>129842680</v>
      </c>
      <c r="J18" s="190">
        <f t="shared" si="4"/>
        <v>2294</v>
      </c>
    </row>
    <row r="19" spans="1:10" ht="18" customHeight="1" thickTop="1">
      <c r="A19" s="24" t="s">
        <v>141</v>
      </c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24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29" customFormat="1" ht="27" customHeight="1" thickBot="1">
      <c r="A21" s="28" t="s">
        <v>200</v>
      </c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19.5" customHeight="1" thickTop="1">
      <c r="A22" s="375" t="s">
        <v>15</v>
      </c>
      <c r="B22" s="385"/>
      <c r="C22" s="385"/>
      <c r="D22" s="375" t="s">
        <v>11</v>
      </c>
      <c r="E22" s="371" t="s">
        <v>9</v>
      </c>
      <c r="F22" s="371"/>
      <c r="G22" s="371" t="s">
        <v>8</v>
      </c>
      <c r="H22" s="371"/>
      <c r="I22" s="371" t="s">
        <v>10</v>
      </c>
      <c r="J22" s="372"/>
    </row>
    <row r="23" spans="1:10" ht="19.5" customHeight="1">
      <c r="A23" s="376"/>
      <c r="B23" s="386"/>
      <c r="C23" s="386"/>
      <c r="D23" s="376"/>
      <c r="E23" s="62" t="s">
        <v>12</v>
      </c>
      <c r="F23" s="62" t="s">
        <v>13</v>
      </c>
      <c r="G23" s="62" t="s">
        <v>14</v>
      </c>
      <c r="H23" s="62" t="s">
        <v>13</v>
      </c>
      <c r="I23" s="62" t="s">
        <v>14</v>
      </c>
      <c r="J23" s="77" t="s">
        <v>13</v>
      </c>
    </row>
    <row r="24" spans="1:10" ht="20.25" customHeight="1">
      <c r="A24" s="79" t="s">
        <v>162</v>
      </c>
      <c r="B24" s="373" t="s">
        <v>0</v>
      </c>
      <c r="C24" s="374"/>
      <c r="D24" s="110">
        <f>SUM(D25:D27)</f>
        <v>13657562000</v>
      </c>
      <c r="E24" s="110">
        <f>SUM(E25:E27)</f>
        <v>13787649600</v>
      </c>
      <c r="F24" s="110">
        <f>SUM(F25:F27)</f>
        <v>87663</v>
      </c>
      <c r="G24" s="110">
        <f>SUM(G25:G27)</f>
        <v>13719427242</v>
      </c>
      <c r="H24" s="110">
        <v>86087</v>
      </c>
      <c r="I24" s="110">
        <f>SUM(I25:I27)</f>
        <v>68222358</v>
      </c>
      <c r="J24" s="110">
        <v>1576</v>
      </c>
    </row>
    <row r="25" spans="1:10" ht="17.25" customHeight="1">
      <c r="A25" s="79" t="s">
        <v>163</v>
      </c>
      <c r="B25" s="80"/>
      <c r="C25" s="79" t="s">
        <v>109</v>
      </c>
      <c r="D25" s="99">
        <v>12205453000</v>
      </c>
      <c r="E25" s="110">
        <v>12375342200</v>
      </c>
      <c r="F25" s="110">
        <v>85620</v>
      </c>
      <c r="G25" s="110">
        <v>12313702742</v>
      </c>
      <c r="H25" s="111" t="s">
        <v>147</v>
      </c>
      <c r="I25" s="110">
        <v>61639458</v>
      </c>
      <c r="J25" s="111" t="s">
        <v>147</v>
      </c>
    </row>
    <row r="26" spans="1:10" ht="17.25" customHeight="1">
      <c r="A26" s="79" t="s">
        <v>161</v>
      </c>
      <c r="B26" s="80"/>
      <c r="C26" s="79" t="s">
        <v>110</v>
      </c>
      <c r="D26" s="99">
        <v>1361709000</v>
      </c>
      <c r="E26" s="110">
        <v>1321906800</v>
      </c>
      <c r="F26" s="110">
        <v>2041</v>
      </c>
      <c r="G26" s="110">
        <v>1315323900</v>
      </c>
      <c r="H26" s="111" t="s">
        <v>147</v>
      </c>
      <c r="I26" s="110">
        <v>6582900</v>
      </c>
      <c r="J26" s="111" t="s">
        <v>147</v>
      </c>
    </row>
    <row r="27" spans="1:10" ht="17.25" customHeight="1">
      <c r="A27" s="79" t="s">
        <v>150</v>
      </c>
      <c r="B27" s="80"/>
      <c r="C27" s="79" t="s">
        <v>139</v>
      </c>
      <c r="D27" s="99">
        <v>90400000</v>
      </c>
      <c r="E27" s="110">
        <v>90400600</v>
      </c>
      <c r="F27" s="110">
        <v>2</v>
      </c>
      <c r="G27" s="110">
        <v>90400600</v>
      </c>
      <c r="H27" s="110">
        <v>2</v>
      </c>
      <c r="I27" s="73">
        <v>0</v>
      </c>
      <c r="J27" s="73">
        <v>0</v>
      </c>
    </row>
    <row r="28" spans="1:10" ht="20.25" customHeight="1">
      <c r="A28" s="79" t="s">
        <v>151</v>
      </c>
      <c r="B28" s="373" t="s">
        <v>4</v>
      </c>
      <c r="C28" s="374"/>
      <c r="D28" s="99">
        <v>3358322000</v>
      </c>
      <c r="E28" s="110">
        <v>3379014800</v>
      </c>
      <c r="F28" s="98" t="s">
        <v>147</v>
      </c>
      <c r="G28" s="110">
        <v>3362187500</v>
      </c>
      <c r="H28" s="111" t="s">
        <v>147</v>
      </c>
      <c r="I28" s="110">
        <v>16827300</v>
      </c>
      <c r="J28" s="111" t="s">
        <v>147</v>
      </c>
    </row>
    <row r="29" spans="1:10" ht="20.25" customHeight="1">
      <c r="A29" s="79"/>
      <c r="B29" s="373" t="s">
        <v>95</v>
      </c>
      <c r="C29" s="374"/>
      <c r="D29" s="205">
        <f>D24+D28</f>
        <v>17015884000</v>
      </c>
      <c r="E29" s="133">
        <f>E24+E28</f>
        <v>17166664400</v>
      </c>
      <c r="F29" s="133">
        <f>F24</f>
        <v>87663</v>
      </c>
      <c r="G29" s="133">
        <f>G24+G28</f>
        <v>17081614742</v>
      </c>
      <c r="H29" s="133">
        <f>H24</f>
        <v>86087</v>
      </c>
      <c r="I29" s="133">
        <f>I24+I28</f>
        <v>85049658</v>
      </c>
      <c r="J29" s="133">
        <f>J24</f>
        <v>1576</v>
      </c>
    </row>
    <row r="30" spans="1:10" s="30" customFormat="1" ht="20.25" customHeight="1">
      <c r="A30" s="206" t="s">
        <v>162</v>
      </c>
      <c r="B30" s="387" t="s">
        <v>0</v>
      </c>
      <c r="C30" s="388"/>
      <c r="D30" s="110">
        <f>SUM(D31:D33)</f>
        <v>13725464000</v>
      </c>
      <c r="E30" s="110">
        <f>SUM(E31:E33)</f>
        <v>14093312500</v>
      </c>
      <c r="F30" s="110">
        <f>SUM(F31:F33)</f>
        <v>88217</v>
      </c>
      <c r="G30" s="110">
        <f>SUM(G31:G33)</f>
        <v>13998224550</v>
      </c>
      <c r="H30" s="110">
        <v>86661</v>
      </c>
      <c r="I30" s="110">
        <f>SUM(I31:I33)</f>
        <v>95087950</v>
      </c>
      <c r="J30" s="110">
        <v>1556</v>
      </c>
    </row>
    <row r="31" spans="1:10" s="30" customFormat="1" ht="17.25" customHeight="1">
      <c r="A31" s="79" t="s">
        <v>163</v>
      </c>
      <c r="B31" s="80"/>
      <c r="C31" s="79" t="s">
        <v>109</v>
      </c>
      <c r="D31" s="99">
        <v>12340563000</v>
      </c>
      <c r="E31" s="110">
        <v>12590331600</v>
      </c>
      <c r="F31" s="110">
        <v>86158</v>
      </c>
      <c r="G31" s="110">
        <v>12504847350</v>
      </c>
      <c r="H31" s="111" t="s">
        <v>205</v>
      </c>
      <c r="I31" s="110">
        <v>85484250</v>
      </c>
      <c r="J31" s="111" t="s">
        <v>205</v>
      </c>
    </row>
    <row r="32" spans="1:10" s="30" customFormat="1" ht="17.25" customHeight="1">
      <c r="A32" s="79">
        <v>2</v>
      </c>
      <c r="B32" s="80"/>
      <c r="C32" s="79" t="s">
        <v>110</v>
      </c>
      <c r="D32" s="99">
        <v>1296577000</v>
      </c>
      <c r="E32" s="110">
        <v>1414669600</v>
      </c>
      <c r="F32" s="110">
        <v>2057</v>
      </c>
      <c r="G32" s="110">
        <v>1405065900</v>
      </c>
      <c r="H32" s="111" t="s">
        <v>205</v>
      </c>
      <c r="I32" s="110">
        <v>9603700</v>
      </c>
      <c r="J32" s="111" t="s">
        <v>205</v>
      </c>
    </row>
    <row r="33" spans="1:10" s="30" customFormat="1" ht="20.25" customHeight="1">
      <c r="A33" s="79" t="s">
        <v>150</v>
      </c>
      <c r="B33" s="80"/>
      <c r="C33" s="79" t="s">
        <v>139</v>
      </c>
      <c r="D33" s="99">
        <v>88324000</v>
      </c>
      <c r="E33" s="110">
        <v>88311300</v>
      </c>
      <c r="F33" s="110">
        <v>2</v>
      </c>
      <c r="G33" s="110">
        <v>88311300</v>
      </c>
      <c r="H33" s="110">
        <v>2</v>
      </c>
      <c r="I33" s="73">
        <v>0</v>
      </c>
      <c r="J33" s="73">
        <v>0</v>
      </c>
    </row>
    <row r="34" spans="1:10" s="30" customFormat="1" ht="20.25" customHeight="1">
      <c r="A34" s="79" t="s">
        <v>151</v>
      </c>
      <c r="B34" s="373" t="s">
        <v>4</v>
      </c>
      <c r="C34" s="374"/>
      <c r="D34" s="99">
        <v>3359618000</v>
      </c>
      <c r="E34" s="110">
        <v>3425219100</v>
      </c>
      <c r="F34" s="98" t="s">
        <v>147</v>
      </c>
      <c r="G34" s="110">
        <v>3401955300</v>
      </c>
      <c r="H34" s="111" t="s">
        <v>147</v>
      </c>
      <c r="I34" s="110">
        <v>23263800</v>
      </c>
      <c r="J34" s="111" t="s">
        <v>147</v>
      </c>
    </row>
    <row r="35" spans="1:10" s="30" customFormat="1" ht="20.25" customHeight="1">
      <c r="A35" s="207"/>
      <c r="B35" s="389" t="s">
        <v>95</v>
      </c>
      <c r="C35" s="390"/>
      <c r="D35" s="133">
        <f>D30+D34</f>
        <v>17085082000</v>
      </c>
      <c r="E35" s="133">
        <f>E30+E34</f>
        <v>17518531600</v>
      </c>
      <c r="F35" s="133">
        <f>F30</f>
        <v>88217</v>
      </c>
      <c r="G35" s="133">
        <f>G30+G34</f>
        <v>17400179850</v>
      </c>
      <c r="H35" s="133">
        <f>H30</f>
        <v>86661</v>
      </c>
      <c r="I35" s="133">
        <f>I30+I34</f>
        <v>118351750</v>
      </c>
      <c r="J35" s="133">
        <f>J30</f>
        <v>1556</v>
      </c>
    </row>
    <row r="36" spans="1:10" s="15" customFormat="1" ht="20.25" customHeight="1">
      <c r="A36" s="175" t="s">
        <v>162</v>
      </c>
      <c r="B36" s="391" t="s">
        <v>0</v>
      </c>
      <c r="C36" s="378"/>
      <c r="D36" s="177">
        <f aca="true" t="shared" si="5" ref="D36:I36">SUM(D37:D39)</f>
        <v>13704598000</v>
      </c>
      <c r="E36" s="177">
        <f t="shared" si="5"/>
        <v>13959349800</v>
      </c>
      <c r="F36" s="177">
        <f t="shared" si="5"/>
        <v>88659</v>
      </c>
      <c r="G36" s="177">
        <f t="shared" si="5"/>
        <v>13896841945</v>
      </c>
      <c r="H36" s="177">
        <v>87559</v>
      </c>
      <c r="I36" s="177">
        <f t="shared" si="5"/>
        <v>62455455</v>
      </c>
      <c r="J36" s="177">
        <f>F36-H36-6</f>
        <v>1094</v>
      </c>
    </row>
    <row r="37" spans="1:10" s="15" customFormat="1" ht="17.25" customHeight="1">
      <c r="A37" s="175" t="s">
        <v>163</v>
      </c>
      <c r="B37" s="176"/>
      <c r="C37" s="175" t="s">
        <v>109</v>
      </c>
      <c r="D37" s="244">
        <v>12185233000</v>
      </c>
      <c r="E37" s="177">
        <v>12411704100</v>
      </c>
      <c r="F37" s="177">
        <v>86775</v>
      </c>
      <c r="G37" s="177">
        <v>12355775045</v>
      </c>
      <c r="H37" s="245" t="s">
        <v>147</v>
      </c>
      <c r="I37" s="177">
        <f>E37-G37-52400</f>
        <v>55876655</v>
      </c>
      <c r="J37" s="245" t="s">
        <v>147</v>
      </c>
    </row>
    <row r="38" spans="1:10" s="15" customFormat="1" ht="17.25" customHeight="1">
      <c r="A38" s="175">
        <v>3</v>
      </c>
      <c r="B38" s="176"/>
      <c r="C38" s="175" t="s">
        <v>110</v>
      </c>
      <c r="D38" s="244">
        <v>1430936000</v>
      </c>
      <c r="E38" s="177">
        <v>1459216700</v>
      </c>
      <c r="F38" s="177">
        <v>1882</v>
      </c>
      <c r="G38" s="177">
        <v>1452637900</v>
      </c>
      <c r="H38" s="245" t="s">
        <v>147</v>
      </c>
      <c r="I38" s="177">
        <f>E38-G38</f>
        <v>6578800</v>
      </c>
      <c r="J38" s="245" t="s">
        <v>147</v>
      </c>
    </row>
    <row r="39" spans="1:10" s="15" customFormat="1" ht="20.25" customHeight="1">
      <c r="A39" s="175" t="s">
        <v>150</v>
      </c>
      <c r="B39" s="176"/>
      <c r="C39" s="175" t="s">
        <v>139</v>
      </c>
      <c r="D39" s="244">
        <v>88429000</v>
      </c>
      <c r="E39" s="177">
        <v>88429000</v>
      </c>
      <c r="F39" s="177">
        <v>2</v>
      </c>
      <c r="G39" s="177">
        <v>88429000</v>
      </c>
      <c r="H39" s="177">
        <v>2</v>
      </c>
      <c r="I39" s="246">
        <v>0</v>
      </c>
      <c r="J39" s="246">
        <v>0</v>
      </c>
    </row>
    <row r="40" spans="1:10" s="15" customFormat="1" ht="20.25" customHeight="1">
      <c r="A40" s="175" t="s">
        <v>151</v>
      </c>
      <c r="B40" s="377" t="s">
        <v>4</v>
      </c>
      <c r="C40" s="378"/>
      <c r="D40" s="244">
        <v>3334688000</v>
      </c>
      <c r="E40" s="177">
        <v>3375231400</v>
      </c>
      <c r="F40" s="247" t="s">
        <v>147</v>
      </c>
      <c r="G40" s="177">
        <v>3360016100</v>
      </c>
      <c r="H40" s="245" t="s">
        <v>147</v>
      </c>
      <c r="I40" s="177">
        <f>E40-G40-12800</f>
        <v>15202500</v>
      </c>
      <c r="J40" s="245" t="s">
        <v>147</v>
      </c>
    </row>
    <row r="41" spans="1:10" s="15" customFormat="1" ht="20.25" customHeight="1" thickBot="1">
      <c r="A41" s="208"/>
      <c r="B41" s="379" t="s">
        <v>95</v>
      </c>
      <c r="C41" s="380"/>
      <c r="D41" s="209">
        <f>D36+D40</f>
        <v>17039286000</v>
      </c>
      <c r="E41" s="209">
        <f>E36+E40</f>
        <v>17334581200</v>
      </c>
      <c r="F41" s="209">
        <f>F36</f>
        <v>88659</v>
      </c>
      <c r="G41" s="209">
        <f>G36+G40</f>
        <v>17256858045</v>
      </c>
      <c r="H41" s="209">
        <f>H36</f>
        <v>87559</v>
      </c>
      <c r="I41" s="209">
        <f>I36+I40</f>
        <v>77657955</v>
      </c>
      <c r="J41" s="209">
        <f>J36</f>
        <v>1094</v>
      </c>
    </row>
    <row r="42" spans="1:10" ht="18" customHeight="1" thickTop="1">
      <c r="A42" s="24" t="s">
        <v>178</v>
      </c>
      <c r="B42" s="15"/>
      <c r="C42" s="15"/>
      <c r="D42" s="15"/>
      <c r="E42" s="15"/>
      <c r="F42" s="15"/>
      <c r="G42" s="15"/>
      <c r="H42" s="15"/>
      <c r="I42" s="15"/>
      <c r="J42" s="15"/>
    </row>
  </sheetData>
  <sheetProtection/>
  <mergeCells count="28">
    <mergeCell ref="B40:C40"/>
    <mergeCell ref="B41:C41"/>
    <mergeCell ref="A2:C3"/>
    <mergeCell ref="A22:C23"/>
    <mergeCell ref="B30:C30"/>
    <mergeCell ref="B34:C34"/>
    <mergeCell ref="B35:C35"/>
    <mergeCell ref="B36:C36"/>
    <mergeCell ref="B9:C9"/>
    <mergeCell ref="B7:C7"/>
    <mergeCell ref="I22:J22"/>
    <mergeCell ref="B24:C24"/>
    <mergeCell ref="B28:C28"/>
    <mergeCell ref="B8:C8"/>
    <mergeCell ref="B29:C29"/>
    <mergeCell ref="D22:D23"/>
    <mergeCell ref="E22:F22"/>
    <mergeCell ref="G22:H22"/>
    <mergeCell ref="I2:J2"/>
    <mergeCell ref="B18:C18"/>
    <mergeCell ref="D2:D3"/>
    <mergeCell ref="E2:F2"/>
    <mergeCell ref="G2:H2"/>
    <mergeCell ref="B12:C12"/>
    <mergeCell ref="B13:C13"/>
    <mergeCell ref="B14:C14"/>
    <mergeCell ref="B17:C17"/>
    <mergeCell ref="B4:C4"/>
  </mergeCells>
  <printOptions/>
  <pageMargins left="0.5905511811023623" right="0.5905511811023623" top="0.8661417322834646" bottom="0.5511811023622047" header="0.3937007874015748" footer="0.2362204724409449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4.59765625" style="14" customWidth="1"/>
    <col min="2" max="2" width="8.59765625" style="14" customWidth="1"/>
    <col min="3" max="4" width="10.59765625" style="30" customWidth="1"/>
    <col min="5" max="5" width="9" style="31" bestFit="1" customWidth="1"/>
    <col min="6" max="7" width="8.59765625" style="30" customWidth="1"/>
    <col min="8" max="8" width="8.59765625" style="31" customWidth="1"/>
    <col min="9" max="10" width="8.59765625" style="30" customWidth="1"/>
    <col min="11" max="11" width="8.59765625" style="31" customWidth="1"/>
    <col min="12" max="16384" width="9" style="14" customWidth="1"/>
  </cols>
  <sheetData>
    <row r="1" spans="1:11" s="29" customFormat="1" ht="27" customHeight="1">
      <c r="A1" s="28" t="s">
        <v>201</v>
      </c>
      <c r="C1" s="30"/>
      <c r="D1" s="30"/>
      <c r="E1" s="31"/>
      <c r="F1" s="30"/>
      <c r="G1" s="30"/>
      <c r="H1" s="31"/>
      <c r="I1" s="30"/>
      <c r="J1" s="30"/>
      <c r="K1" s="31"/>
    </row>
    <row r="2" spans="1:11" ht="15" customHeight="1" thickBot="1">
      <c r="A2" s="33"/>
      <c r="I2" s="401" t="s">
        <v>177</v>
      </c>
      <c r="J2" s="401"/>
      <c r="K2" s="401"/>
    </row>
    <row r="3" spans="1:11" ht="53.25" customHeight="1" thickTop="1">
      <c r="A3" s="402" t="s">
        <v>92</v>
      </c>
      <c r="B3" s="403"/>
      <c r="C3" s="406" t="s">
        <v>114</v>
      </c>
      <c r="D3" s="407"/>
      <c r="E3" s="408"/>
      <c r="F3" s="409" t="s">
        <v>115</v>
      </c>
      <c r="G3" s="409"/>
      <c r="H3" s="409"/>
      <c r="I3" s="409" t="s">
        <v>119</v>
      </c>
      <c r="J3" s="409"/>
      <c r="K3" s="409"/>
    </row>
    <row r="4" spans="1:11" ht="31.5" customHeight="1">
      <c r="A4" s="404"/>
      <c r="B4" s="405"/>
      <c r="C4" s="63" t="s">
        <v>176</v>
      </c>
      <c r="D4" s="156" t="s">
        <v>193</v>
      </c>
      <c r="E4" s="273" t="s">
        <v>220</v>
      </c>
      <c r="F4" s="63" t="s">
        <v>176</v>
      </c>
      <c r="G4" s="156" t="s">
        <v>193</v>
      </c>
      <c r="H4" s="273" t="s">
        <v>220</v>
      </c>
      <c r="I4" s="63" t="s">
        <v>176</v>
      </c>
      <c r="J4" s="156" t="s">
        <v>193</v>
      </c>
      <c r="K4" s="273" t="s">
        <v>220</v>
      </c>
    </row>
    <row r="5" spans="1:11" ht="31.5" customHeight="1">
      <c r="A5" s="393" t="s">
        <v>116</v>
      </c>
      <c r="B5" s="394"/>
      <c r="C5" s="157">
        <f>C6+C10+C15+C19</f>
        <v>35998868</v>
      </c>
      <c r="D5" s="157">
        <f>D6+D10+D15+D19</f>
        <v>33822003</v>
      </c>
      <c r="E5" s="274">
        <f>E6+E10+E15+E19</f>
        <v>36531207</v>
      </c>
      <c r="F5" s="163">
        <f>F6+F10+F15+F19</f>
        <v>100</v>
      </c>
      <c r="G5" s="163">
        <v>100</v>
      </c>
      <c r="H5" s="280">
        <v>100</v>
      </c>
      <c r="I5" s="169">
        <f>I6+I10+I15+I19</f>
        <v>349939</v>
      </c>
      <c r="J5" s="169">
        <f>J6+J10+J15+J19</f>
        <v>348104</v>
      </c>
      <c r="K5" s="286">
        <f>K6+K10+K15+K19</f>
        <v>351556</v>
      </c>
    </row>
    <row r="6" spans="1:11" ht="31.5" customHeight="1">
      <c r="A6" s="395" t="s">
        <v>38</v>
      </c>
      <c r="B6" s="180" t="s">
        <v>117</v>
      </c>
      <c r="C6" s="158">
        <f>SUM(C7:C9)</f>
        <v>17498523</v>
      </c>
      <c r="D6" s="158">
        <f>SUM(D7:D9)</f>
        <v>15552899</v>
      </c>
      <c r="E6" s="275">
        <f>SUM(E7:E9)</f>
        <v>17479268</v>
      </c>
      <c r="F6" s="164">
        <f>SUM(F7:F9)</f>
        <v>48.599999999999994</v>
      </c>
      <c r="G6" s="164">
        <v>46</v>
      </c>
      <c r="H6" s="281">
        <f>SUM(H7:H9)</f>
        <v>47.84749652536802</v>
      </c>
      <c r="I6" s="158">
        <f>SUM(I7:I9)</f>
        <v>123897</v>
      </c>
      <c r="J6" s="158">
        <f>SUM(J7:J9)</f>
        <v>120625</v>
      </c>
      <c r="K6" s="275">
        <f>SUM(K7:K9)</f>
        <v>121072</v>
      </c>
    </row>
    <row r="7" spans="1:11" ht="31.5" customHeight="1">
      <c r="A7" s="396"/>
      <c r="B7" s="64" t="s">
        <v>107</v>
      </c>
      <c r="C7" s="158">
        <v>16138495</v>
      </c>
      <c r="D7" s="158">
        <v>14591943</v>
      </c>
      <c r="E7" s="275">
        <v>16240864</v>
      </c>
      <c r="F7" s="165">
        <v>44.8</v>
      </c>
      <c r="G7" s="165">
        <v>43.1</v>
      </c>
      <c r="H7" s="282">
        <f>E7/E5*100</f>
        <v>44.457507248528636</v>
      </c>
      <c r="I7" s="158">
        <v>119372</v>
      </c>
      <c r="J7" s="158">
        <v>116058</v>
      </c>
      <c r="K7" s="275">
        <v>116386</v>
      </c>
    </row>
    <row r="8" spans="1:11" ht="31.5" customHeight="1">
      <c r="A8" s="396"/>
      <c r="B8" s="64" t="s">
        <v>108</v>
      </c>
      <c r="C8" s="158">
        <v>1240778</v>
      </c>
      <c r="D8" s="158">
        <v>833994</v>
      </c>
      <c r="E8" s="275">
        <v>1110123</v>
      </c>
      <c r="F8" s="165">
        <v>3.5</v>
      </c>
      <c r="G8" s="165">
        <v>2.5</v>
      </c>
      <c r="H8" s="282">
        <f>E8/E5*100</f>
        <v>3.038834714659168</v>
      </c>
      <c r="I8" s="158">
        <v>4525</v>
      </c>
      <c r="J8" s="158">
        <v>4567</v>
      </c>
      <c r="K8" s="275">
        <v>4686</v>
      </c>
    </row>
    <row r="9" spans="1:11" ht="31.5" customHeight="1">
      <c r="A9" s="396"/>
      <c r="B9" s="65" t="s">
        <v>154</v>
      </c>
      <c r="C9" s="158">
        <v>119250</v>
      </c>
      <c r="D9" s="158">
        <v>126962</v>
      </c>
      <c r="E9" s="275">
        <v>128281</v>
      </c>
      <c r="F9" s="166">
        <v>0.3</v>
      </c>
      <c r="G9" s="166">
        <v>0.4</v>
      </c>
      <c r="H9" s="283">
        <f>E9/E5*100</f>
        <v>0.3511545621802203</v>
      </c>
      <c r="I9" s="170" t="s">
        <v>158</v>
      </c>
      <c r="J9" s="170" t="s">
        <v>206</v>
      </c>
      <c r="K9" s="287" t="s">
        <v>206</v>
      </c>
    </row>
    <row r="10" spans="1:11" ht="31.5" customHeight="1">
      <c r="A10" s="397" t="s">
        <v>0</v>
      </c>
      <c r="B10" s="181" t="s">
        <v>117</v>
      </c>
      <c r="C10" s="159">
        <f>SUM(C11:C14)</f>
        <v>13824472</v>
      </c>
      <c r="D10" s="159">
        <f>SUM(D11:D14)</f>
        <v>13574143</v>
      </c>
      <c r="E10" s="276">
        <f>SUM(E11:E14)</f>
        <v>14250525</v>
      </c>
      <c r="F10" s="164">
        <f>SUM(F11:F14)</f>
        <v>38.4</v>
      </c>
      <c r="G10" s="164">
        <v>40.1</v>
      </c>
      <c r="H10" s="281">
        <f>SUM(H11:H14)</f>
        <v>39.0091819303972</v>
      </c>
      <c r="I10" s="159">
        <f>SUM(I11:I14)</f>
        <v>88211</v>
      </c>
      <c r="J10" s="159">
        <f>SUM(J11:J14)</f>
        <v>88664</v>
      </c>
      <c r="K10" s="276">
        <f>SUM(K11:K14)</f>
        <v>89638</v>
      </c>
    </row>
    <row r="11" spans="1:11" ht="31.5" customHeight="1">
      <c r="A11" s="395"/>
      <c r="B11" s="66" t="s">
        <v>109</v>
      </c>
      <c r="C11" s="158">
        <v>12362003</v>
      </c>
      <c r="D11" s="158">
        <v>12185233</v>
      </c>
      <c r="E11" s="275">
        <v>12645270</v>
      </c>
      <c r="F11" s="165">
        <v>34.3</v>
      </c>
      <c r="G11" s="165">
        <v>36</v>
      </c>
      <c r="H11" s="282">
        <f>E11/E5*100</f>
        <v>34.61498000873609</v>
      </c>
      <c r="I11" s="158">
        <v>86209</v>
      </c>
      <c r="J11" s="158">
        <v>86803</v>
      </c>
      <c r="K11" s="275">
        <v>87559</v>
      </c>
    </row>
    <row r="12" spans="1:11" ht="31.5" customHeight="1">
      <c r="A12" s="395"/>
      <c r="B12" s="66" t="s">
        <v>110</v>
      </c>
      <c r="C12" s="158">
        <v>1302627</v>
      </c>
      <c r="D12" s="158">
        <v>1224964</v>
      </c>
      <c r="E12" s="275">
        <v>1452172</v>
      </c>
      <c r="F12" s="165">
        <v>3.6</v>
      </c>
      <c r="G12" s="165">
        <v>3.6</v>
      </c>
      <c r="H12" s="282">
        <f>E12/E5*100</f>
        <v>3.9751547218245484</v>
      </c>
      <c r="I12" s="158">
        <v>2000</v>
      </c>
      <c r="J12" s="158">
        <v>1859</v>
      </c>
      <c r="K12" s="275">
        <v>2077</v>
      </c>
    </row>
    <row r="13" spans="1:11" ht="31.5" customHeight="1">
      <c r="A13" s="395"/>
      <c r="B13" s="64" t="s">
        <v>207</v>
      </c>
      <c r="C13" s="158">
        <v>88324</v>
      </c>
      <c r="D13" s="158">
        <v>88429</v>
      </c>
      <c r="E13" s="275">
        <v>87325</v>
      </c>
      <c r="F13" s="165">
        <v>0.3</v>
      </c>
      <c r="G13" s="165">
        <v>0.3</v>
      </c>
      <c r="H13" s="282">
        <f>E13/E5*100</f>
        <v>0.2390421975381213</v>
      </c>
      <c r="I13" s="158">
        <v>2</v>
      </c>
      <c r="J13" s="158">
        <v>2</v>
      </c>
      <c r="K13" s="275">
        <v>2</v>
      </c>
    </row>
    <row r="14" spans="1:11" ht="31.5" customHeight="1">
      <c r="A14" s="398"/>
      <c r="B14" s="65" t="s">
        <v>208</v>
      </c>
      <c r="C14" s="157">
        <v>71518</v>
      </c>
      <c r="D14" s="157">
        <v>75517</v>
      </c>
      <c r="E14" s="274">
        <v>65758</v>
      </c>
      <c r="F14" s="166">
        <v>0.2</v>
      </c>
      <c r="G14" s="166">
        <v>0.2</v>
      </c>
      <c r="H14" s="282">
        <f>E14/E5*100</f>
        <v>0.18000500229844582</v>
      </c>
      <c r="I14" s="170" t="s">
        <v>158</v>
      </c>
      <c r="J14" s="170" t="s">
        <v>158</v>
      </c>
      <c r="K14" s="287" t="s">
        <v>206</v>
      </c>
    </row>
    <row r="15" spans="1:11" ht="31.5" customHeight="1">
      <c r="A15" s="397" t="s">
        <v>169</v>
      </c>
      <c r="B15" s="181" t="s">
        <v>117</v>
      </c>
      <c r="C15" s="159">
        <f>SUM(C16:C18)</f>
        <v>316549</v>
      </c>
      <c r="D15" s="159">
        <f>SUM(D16:D18)</f>
        <v>326609</v>
      </c>
      <c r="E15" s="276">
        <f>SUM(E16:E18)</f>
        <v>325463</v>
      </c>
      <c r="F15" s="167">
        <f>SUM(F16:F18)</f>
        <v>0.8</v>
      </c>
      <c r="G15" s="167">
        <v>1</v>
      </c>
      <c r="H15" s="284">
        <f>SUM(H16:H18)</f>
        <v>0.9016699652702282</v>
      </c>
      <c r="I15" s="159">
        <f>SUM(I16:I18)</f>
        <v>55006</v>
      </c>
      <c r="J15" s="159">
        <f>SUM(J16:J18)</f>
        <v>55457</v>
      </c>
      <c r="K15" s="276">
        <f>SUM(K16:K18)</f>
        <v>56687</v>
      </c>
    </row>
    <row r="16" spans="1:11" ht="31.5" customHeight="1">
      <c r="A16" s="396"/>
      <c r="B16" s="67" t="s">
        <v>170</v>
      </c>
      <c r="C16" s="158">
        <v>10206</v>
      </c>
      <c r="D16" s="158">
        <v>10605</v>
      </c>
      <c r="E16" s="275">
        <v>17155</v>
      </c>
      <c r="F16" s="165">
        <v>0</v>
      </c>
      <c r="G16" s="165">
        <v>0</v>
      </c>
      <c r="H16" s="282">
        <f>E16/E5*100</f>
        <v>0.04695984997155993</v>
      </c>
      <c r="I16" s="161" t="s">
        <v>158</v>
      </c>
      <c r="J16" s="161" t="s">
        <v>158</v>
      </c>
      <c r="K16" s="278" t="s">
        <v>223</v>
      </c>
    </row>
    <row r="17" spans="1:11" ht="31.5" customHeight="1">
      <c r="A17" s="396"/>
      <c r="B17" s="67" t="s">
        <v>171</v>
      </c>
      <c r="C17" s="158">
        <v>302504</v>
      </c>
      <c r="D17" s="158">
        <v>312061</v>
      </c>
      <c r="E17" s="275">
        <v>305164</v>
      </c>
      <c r="F17" s="165">
        <v>0.8</v>
      </c>
      <c r="G17" s="165">
        <v>0.9</v>
      </c>
      <c r="H17" s="282">
        <f>E17/E5*100</f>
        <v>0.8353515393017263</v>
      </c>
      <c r="I17" s="158">
        <v>55006</v>
      </c>
      <c r="J17" s="158">
        <v>55457</v>
      </c>
      <c r="K17" s="275">
        <v>56687</v>
      </c>
    </row>
    <row r="18" spans="1:11" ht="31.5" customHeight="1">
      <c r="A18" s="399"/>
      <c r="B18" s="65" t="s">
        <v>154</v>
      </c>
      <c r="C18" s="157">
        <v>3839</v>
      </c>
      <c r="D18" s="157">
        <v>3943</v>
      </c>
      <c r="E18" s="274">
        <v>3144</v>
      </c>
      <c r="F18" s="166">
        <v>0</v>
      </c>
      <c r="G18" s="166">
        <v>0</v>
      </c>
      <c r="H18" s="283">
        <f>E18/E7*100</f>
        <v>0.019358575996942035</v>
      </c>
      <c r="I18" s="170" t="s">
        <v>158</v>
      </c>
      <c r="J18" s="170" t="s">
        <v>158</v>
      </c>
      <c r="K18" s="287" t="s">
        <v>206</v>
      </c>
    </row>
    <row r="19" spans="1:11" ht="31.5" customHeight="1">
      <c r="A19" s="395" t="s">
        <v>118</v>
      </c>
      <c r="B19" s="180" t="s">
        <v>117</v>
      </c>
      <c r="C19" s="158">
        <f>SUM(C20:C23)</f>
        <v>4359324</v>
      </c>
      <c r="D19" s="158">
        <f>SUM(D20:D23)</f>
        <v>4368352</v>
      </c>
      <c r="E19" s="275">
        <f>SUM(E20:E23)</f>
        <v>4475951</v>
      </c>
      <c r="F19" s="164">
        <f>SUM(F20:F23)</f>
        <v>12.200000000000001</v>
      </c>
      <c r="G19" s="164">
        <v>12.9</v>
      </c>
      <c r="H19" s="281">
        <f>SUM(H20:H23)</f>
        <v>12.25240381463443</v>
      </c>
      <c r="I19" s="158">
        <f>SUM(I20:I23)</f>
        <v>82825</v>
      </c>
      <c r="J19" s="158">
        <f>SUM(J20:J23)</f>
        <v>83358</v>
      </c>
      <c r="K19" s="275">
        <f>SUM(K20:K23)</f>
        <v>84159</v>
      </c>
    </row>
    <row r="20" spans="1:11" ht="31.5" customHeight="1">
      <c r="A20" s="396"/>
      <c r="B20" s="68" t="s">
        <v>155</v>
      </c>
      <c r="C20" s="160">
        <v>975901</v>
      </c>
      <c r="D20" s="160">
        <v>1015180</v>
      </c>
      <c r="E20" s="277">
        <v>1028664</v>
      </c>
      <c r="F20" s="165">
        <v>2.7</v>
      </c>
      <c r="G20" s="165">
        <v>3</v>
      </c>
      <c r="H20" s="282">
        <f>E20/E5*100</f>
        <v>2.815850021051864</v>
      </c>
      <c r="I20" s="160">
        <v>6</v>
      </c>
      <c r="J20" s="160">
        <v>7</v>
      </c>
      <c r="K20" s="277">
        <v>7</v>
      </c>
    </row>
    <row r="21" spans="1:11" ht="31.5" customHeight="1">
      <c r="A21" s="396"/>
      <c r="B21" s="69" t="s">
        <v>209</v>
      </c>
      <c r="C21" s="161" t="s">
        <v>158</v>
      </c>
      <c r="D21" s="161" t="s">
        <v>158</v>
      </c>
      <c r="E21" s="278" t="s">
        <v>224</v>
      </c>
      <c r="F21" s="161" t="s">
        <v>158</v>
      </c>
      <c r="G21" s="161" t="s">
        <v>221</v>
      </c>
      <c r="H21" s="278" t="s">
        <v>225</v>
      </c>
      <c r="I21" s="161" t="s">
        <v>158</v>
      </c>
      <c r="J21" s="161" t="s">
        <v>206</v>
      </c>
      <c r="K21" s="278" t="s">
        <v>206</v>
      </c>
    </row>
    <row r="22" spans="1:11" ht="31.5" customHeight="1">
      <c r="A22" s="396"/>
      <c r="B22" s="65" t="s">
        <v>210</v>
      </c>
      <c r="C22" s="158">
        <v>3365853</v>
      </c>
      <c r="D22" s="158">
        <v>3334688</v>
      </c>
      <c r="E22" s="275">
        <v>3431398</v>
      </c>
      <c r="F22" s="165">
        <v>9.4</v>
      </c>
      <c r="G22" s="165">
        <v>9.9</v>
      </c>
      <c r="H22" s="282">
        <f>E22/E5*100</f>
        <v>9.39305947378087</v>
      </c>
      <c r="I22" s="158">
        <v>82819</v>
      </c>
      <c r="J22" s="158">
        <v>83351</v>
      </c>
      <c r="K22" s="275">
        <v>84152</v>
      </c>
    </row>
    <row r="23" spans="1:11" ht="31.5" customHeight="1" thickBot="1">
      <c r="A23" s="400"/>
      <c r="B23" s="70" t="s">
        <v>211</v>
      </c>
      <c r="C23" s="162">
        <v>17570</v>
      </c>
      <c r="D23" s="162">
        <v>18484</v>
      </c>
      <c r="E23" s="279">
        <v>15889</v>
      </c>
      <c r="F23" s="168">
        <v>0.1</v>
      </c>
      <c r="G23" s="168">
        <v>0.1</v>
      </c>
      <c r="H23" s="285">
        <f>E23/E5*100</f>
        <v>0.04349431980169721</v>
      </c>
      <c r="I23" s="171" t="s">
        <v>158</v>
      </c>
      <c r="J23" s="171" t="s">
        <v>206</v>
      </c>
      <c r="K23" s="288" t="s">
        <v>158</v>
      </c>
    </row>
    <row r="24" spans="1:2" ht="14.25" thickTop="1">
      <c r="A24" s="392" t="s">
        <v>156</v>
      </c>
      <c r="B24" s="392"/>
    </row>
  </sheetData>
  <sheetProtection/>
  <mergeCells count="11">
    <mergeCell ref="I2:K2"/>
    <mergeCell ref="A3:B4"/>
    <mergeCell ref="C3:E3"/>
    <mergeCell ref="F3:H3"/>
    <mergeCell ref="I3:K3"/>
    <mergeCell ref="A24:B24"/>
    <mergeCell ref="A5:B5"/>
    <mergeCell ref="A6:A9"/>
    <mergeCell ref="A10:A14"/>
    <mergeCell ref="A15:A18"/>
    <mergeCell ref="A19:A23"/>
  </mergeCells>
  <printOptions horizontalCentered="1"/>
  <pageMargins left="0.2755905511811024" right="0.3937007874015748" top="0.8661417322834646" bottom="0.7086614173228347" header="0.3937007874015748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ばく</dc:creator>
  <cp:keywords/>
  <dc:description/>
  <cp:lastModifiedBy>Windows ユーザー</cp:lastModifiedBy>
  <cp:lastPrinted>2024-03-21T04:59:41Z</cp:lastPrinted>
  <dcterms:created xsi:type="dcterms:W3CDTF">2001-05-08T04:15:28Z</dcterms:created>
  <dcterms:modified xsi:type="dcterms:W3CDTF">2024-03-21T04:59:54Z</dcterms:modified>
  <cp:category/>
  <cp:version/>
  <cp:contentType/>
  <cp:contentStatus/>
</cp:coreProperties>
</file>