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2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10" windowWidth="9645" windowHeight="8415" tabRatio="916" activeTab="0"/>
  </bookViews>
  <sheets>
    <sheet name="仕切り" sheetId="1" r:id="rId1"/>
    <sheet name="- 7 -" sheetId="2" r:id="rId2"/>
    <sheet name="- 8 -" sheetId="3" r:id="rId3"/>
    <sheet name="- 9 - " sheetId="4" r:id="rId4"/>
    <sheet name="- 10 -" sheetId="5" r:id="rId5"/>
    <sheet name="- 11 -" sheetId="6" r:id="rId6"/>
    <sheet name="- 12 -" sheetId="7" r:id="rId7"/>
    <sheet name="- 13 -" sheetId="8" r:id="rId8"/>
    <sheet name="-14-" sheetId="9" r:id="rId9"/>
    <sheet name="- 15 -" sheetId="10" r:id="rId10"/>
    <sheet name="- 16 -" sheetId="11" r:id="rId11"/>
    <sheet name="- 17 -" sheetId="12" r:id="rId12"/>
    <sheet name="- 18 -" sheetId="13" r:id="rId13"/>
    <sheet name="- 19 -" sheetId="14" r:id="rId14"/>
    <sheet name="- 20 -" sheetId="15" r:id="rId15"/>
    <sheet name="- 21 -" sheetId="16" r:id="rId16"/>
    <sheet name="- 22 -" sheetId="17" r:id="rId17"/>
    <sheet name="- 23 -" sheetId="18" r:id="rId18"/>
    <sheet name="- 24 -" sheetId="19" r:id="rId19"/>
    <sheet name="- 25 -" sheetId="20" r:id="rId20"/>
    <sheet name="- 26 -" sheetId="21" r:id="rId21"/>
    <sheet name="- 27 -" sheetId="22" r:id="rId22"/>
    <sheet name="- 28 -" sheetId="23" r:id="rId23"/>
    <sheet name="- 29 -" sheetId="24" r:id="rId24"/>
    <sheet name="- 30 -" sheetId="25" r:id="rId25"/>
    <sheet name="9人口の推移 (3)" sheetId="26" state="hidden" r:id="rId26"/>
    <sheet name="12年齢各歳別男女別人口 (3)" sheetId="27" state="hidden" r:id="rId27"/>
    <sheet name="データー（グラフ1）" sheetId="28" state="hidden" r:id="rId28"/>
  </sheets>
  <externalReferences>
    <externalReference r:id="rId31"/>
    <externalReference r:id="rId32"/>
  </externalReferences>
  <definedNames>
    <definedName name="Data" localSheetId="10">'- 16 -'!#REF!</definedName>
    <definedName name="Data" localSheetId="11">'- 17 -'!#REF!</definedName>
    <definedName name="Data" localSheetId="12">'- 18 -'!#REF!</definedName>
    <definedName name="Data" localSheetId="13">'- 19 -'!#REF!</definedName>
    <definedName name="Data" localSheetId="26">'12年齢各歳別男女別人口 (3)'!#REF!</definedName>
    <definedName name="Data">#REF!</definedName>
    <definedName name="DataEnd" localSheetId="10">'- 16 -'!#REF!</definedName>
    <definedName name="DataEnd" localSheetId="11">'- 17 -'!#REF!</definedName>
    <definedName name="DataEnd" localSheetId="12">'- 18 -'!#REF!</definedName>
    <definedName name="DataEnd" localSheetId="13">'- 19 -'!#REF!</definedName>
    <definedName name="DataEnd" localSheetId="3">#REF!</definedName>
    <definedName name="DataEnd" localSheetId="26">'12年齢各歳別男女別人口 (3)'!#REF!</definedName>
    <definedName name="DataEnd">#REF!</definedName>
    <definedName name="Hyousoku" localSheetId="10">'- 16 -'!#REF!</definedName>
    <definedName name="Hyousoku" localSheetId="11">'- 17 -'!#REF!</definedName>
    <definedName name="Hyousoku" localSheetId="12">'- 18 -'!#REF!</definedName>
    <definedName name="Hyousoku" localSheetId="13">'- 19 -'!#REF!</definedName>
    <definedName name="Hyousoku" localSheetId="26">'12年齢各歳別男女別人口 (3)'!#REF!</definedName>
    <definedName name="Hyousoku">#REF!</definedName>
    <definedName name="HyousokuArea" localSheetId="10">'- 16 -'!#REF!</definedName>
    <definedName name="HyousokuArea" localSheetId="11">'- 17 -'!#REF!</definedName>
    <definedName name="HyousokuArea" localSheetId="12">'- 18 -'!#REF!</definedName>
    <definedName name="HyousokuArea" localSheetId="13">'- 19 -'!#REF!</definedName>
    <definedName name="HyousokuArea" localSheetId="26">'12年齢各歳別男女別人口 (3)'!#REF!</definedName>
    <definedName name="HyousokuArea">#REF!</definedName>
    <definedName name="HyousokuEnd" localSheetId="10">'- 16 -'!#REF!</definedName>
    <definedName name="HyousokuEnd" localSheetId="11">'- 17 -'!#REF!</definedName>
    <definedName name="HyousokuEnd" localSheetId="12">'- 18 -'!#REF!</definedName>
    <definedName name="HyousokuEnd" localSheetId="13">'- 19 -'!#REF!</definedName>
    <definedName name="HyousokuEnd" localSheetId="3">#REF!</definedName>
    <definedName name="HyousokuEnd" localSheetId="26">'12年齢各歳別男女別人口 (3)'!#REF!</definedName>
    <definedName name="HyousokuEnd">#REF!</definedName>
    <definedName name="Hyoutou" localSheetId="10">'- 16 -'!#REF!</definedName>
    <definedName name="Hyoutou" localSheetId="11">'- 17 -'!#REF!</definedName>
    <definedName name="Hyoutou" localSheetId="12">'- 18 -'!#REF!</definedName>
    <definedName name="Hyoutou" localSheetId="13">'- 19 -'!#REF!</definedName>
    <definedName name="Hyoutou" localSheetId="26">'12年齢各歳別男女別人口 (3)'!#REF!</definedName>
    <definedName name="Hyoutou">#REF!</definedName>
    <definedName name="_xlnm.Print_Area" localSheetId="4">'- 10 -'!$A$1:$K$54</definedName>
    <definedName name="_xlnm.Print_Area" localSheetId="5">'- 11 -'!$A$1:$K$61</definedName>
    <definedName name="_xlnm.Print_Area" localSheetId="6">'- 12 -'!$A$1:$K$58</definedName>
    <definedName name="_xlnm.Print_Area" localSheetId="7">'- 13 -'!$A$1:$K$56</definedName>
    <definedName name="_xlnm.Print_Area" localSheetId="9">'- 15 -'!$A$1:$J$46</definedName>
    <definedName name="_xlnm.Print_Area" localSheetId="10">'- 16 -'!$A$1:$L$50</definedName>
    <definedName name="_xlnm.Print_Area" localSheetId="11">'- 17 -'!$A$1:$L$50</definedName>
    <definedName name="_xlnm.Print_Area" localSheetId="12">'- 18 -'!$A$1:$H$52</definedName>
    <definedName name="_xlnm.Print_Area" localSheetId="13">'- 19 -'!$A$1:$H$52</definedName>
    <definedName name="_xlnm.Print_Area" localSheetId="14">'- 20 -'!$A$1:$K$43</definedName>
    <definedName name="_xlnm.Print_Area" localSheetId="15">'- 21 -'!$A$1:$K$34</definedName>
    <definedName name="_xlnm.Print_Area" localSheetId="16">'- 22 -'!$A$1:$G$30</definedName>
    <definedName name="_xlnm.Print_Area" localSheetId="17">'- 23 -'!$A$1:$P$44</definedName>
    <definedName name="_xlnm.Print_Area" localSheetId="18">'- 24 -'!$A$1:$O$54</definedName>
    <definedName name="_xlnm.Print_Area" localSheetId="19">'- 25 -'!$A$1:$M$53</definedName>
    <definedName name="_xlnm.Print_Area" localSheetId="20">'- 26 -'!$A$1:$O$54</definedName>
    <definedName name="_xlnm.Print_Area" localSheetId="21">'- 27 -'!$A$1:$M$53</definedName>
    <definedName name="_xlnm.Print_Area" localSheetId="22">'- 28 -'!$A$1:$O$47</definedName>
    <definedName name="_xlnm.Print_Area" localSheetId="23">'- 29 -'!$A$1:$M$49</definedName>
    <definedName name="_xlnm.Print_Area" localSheetId="24">'- 30 -'!$A$1:$L$23</definedName>
    <definedName name="_xlnm.Print_Area" localSheetId="1">'- 7 -'!$A$1:$G$51</definedName>
    <definedName name="_xlnm.Print_Area" localSheetId="2">'- 8 -'!$A$1:$G$57</definedName>
    <definedName name="_xlnm.Print_Area" localSheetId="3">'- 9 - '!$A$1:$L$58</definedName>
    <definedName name="_xlnm.Print_Area" localSheetId="8">'-14-'!$A$1:$J$50</definedName>
    <definedName name="_xlnm.Print_Titles" localSheetId="9">'- 15 -'!$2:$3</definedName>
    <definedName name="_xlnm.Print_Titles" localSheetId="10">'- 16 -'!$2:$2</definedName>
    <definedName name="_xlnm.Print_Titles" localSheetId="11">'- 17 -'!$2:$2</definedName>
    <definedName name="_xlnm.Print_Titles" localSheetId="12">'- 18 -'!$3:$4</definedName>
    <definedName name="_xlnm.Print_Titles" localSheetId="13">'- 19 -'!$3:$4</definedName>
    <definedName name="_xlnm.Print_Titles" localSheetId="18">'- 24 -'!$A:$B,'- 24 -'!$1:$4</definedName>
    <definedName name="_xlnm.Print_Titles" localSheetId="20">'- 26 -'!$A:$B,'- 26 -'!$1:$4</definedName>
    <definedName name="_xlnm.Print_Titles" localSheetId="22">'- 28 -'!$A:$B,'- 28 -'!$1:$4</definedName>
    <definedName name="_xlnm.Print_Titles" localSheetId="8">'-14-'!$1:$3</definedName>
    <definedName name="Rangai0" localSheetId="10">'- 16 -'!#REF!</definedName>
    <definedName name="Rangai0" localSheetId="11">'- 17 -'!#REF!</definedName>
    <definedName name="Rangai0" localSheetId="12">'- 18 -'!#REF!</definedName>
    <definedName name="Rangai0" localSheetId="13">'- 19 -'!#REF!</definedName>
    <definedName name="Rangai0" localSheetId="26">'12年齢各歳別男女別人口 (3)'!#REF!</definedName>
    <definedName name="Rangai0">#REF!</definedName>
    <definedName name="Title" localSheetId="10">'- 16 -'!#REF!</definedName>
    <definedName name="Title" localSheetId="11">'- 17 -'!#REF!</definedName>
    <definedName name="Title" localSheetId="12">'- 18 -'!#REF!</definedName>
    <definedName name="Title" localSheetId="13">'- 19 -'!#REF!</definedName>
    <definedName name="Title" localSheetId="26">'12年齢各歳別男女別人口 (3)'!#REF!</definedName>
    <definedName name="Title">#REF!</definedName>
    <definedName name="TitleEnglish" localSheetId="10">'- 16 -'!#REF!</definedName>
    <definedName name="TitleEnglish" localSheetId="11">'- 17 -'!#REF!</definedName>
    <definedName name="TitleEnglish" localSheetId="12">'- 18 -'!#REF!</definedName>
    <definedName name="TitleEnglish" localSheetId="13">'- 19 -'!#REF!</definedName>
    <definedName name="TitleEnglish" localSheetId="26">'12年齢各歳別男女別人口 (3)'!#REF!</definedName>
    <definedName name="TitleEnglish">#REF!</definedName>
  </definedNames>
  <calcPr fullCalcOnLoad="1"/>
</workbook>
</file>

<file path=xl/comments27.xml><?xml version="1.0" encoding="utf-8"?>
<comments xmlns="http://schemas.openxmlformats.org/spreadsheetml/2006/main">
  <authors>
    <author>茅ヶ崎市情報推進課</author>
  </authors>
  <commentList>
    <comment ref="K39" authorId="0">
      <text>
        <r>
          <rPr>
            <b/>
            <sz val="18"/>
            <rFont val="ＭＳ Ｐゴシック"/>
            <family val="3"/>
          </rPr>
          <t>県のHP→人口→神奈川県年齢別人口統計調査→統計表→市区町村別男女別人口→横須賀～綾瀬→茅ヶ崎を形式を選択して貼付（値）
全て連動して変化する。</t>
        </r>
      </text>
    </comment>
  </commentList>
</comments>
</file>

<file path=xl/sharedStrings.xml><?xml version="1.0" encoding="utf-8"?>
<sst xmlns="http://schemas.openxmlformats.org/spreadsheetml/2006/main" count="1673" uniqueCount="1055">
  <si>
    <t>　　 61年</t>
  </si>
  <si>
    <t>　　 20年</t>
  </si>
  <si>
    <t>　　 26年</t>
  </si>
  <si>
    <t>　　 27年</t>
  </si>
  <si>
    <t>　　 28年</t>
  </si>
  <si>
    <t>　　 29年</t>
  </si>
  <si>
    <t>　　 31年</t>
  </si>
  <si>
    <t>　　 32年</t>
  </si>
  <si>
    <t>　　 33年</t>
  </si>
  <si>
    <t>　　 34年</t>
  </si>
  <si>
    <t>　　 36年</t>
  </si>
  <si>
    <t>　　 37年</t>
  </si>
  <si>
    <t>　　 38年</t>
  </si>
  <si>
    <t>　　 39年</t>
  </si>
  <si>
    <t>　　 41年</t>
  </si>
  <si>
    <t>　　 42年</t>
  </si>
  <si>
    <t>　　 43年</t>
  </si>
  <si>
    <t>　　 44年</t>
  </si>
  <si>
    <t>　　 46年</t>
  </si>
  <si>
    <t>　　 47年</t>
  </si>
  <si>
    <t>　　 48年</t>
  </si>
  <si>
    <t>　　 49年</t>
  </si>
  <si>
    <t>　　 51年</t>
  </si>
  <si>
    <t>　　 52年</t>
  </si>
  <si>
    <t>　　 53年</t>
  </si>
  <si>
    <t>　　 54年</t>
  </si>
  <si>
    <t>　　 56年</t>
  </si>
  <si>
    <t>　　 57年</t>
  </si>
  <si>
    <t>　　 58年</t>
  </si>
  <si>
    <t>　　 59年</t>
  </si>
  <si>
    <t>男</t>
  </si>
  <si>
    <t>女</t>
  </si>
  <si>
    <t>11月１日現在人口調査</t>
  </si>
  <si>
    <t>につき男</t>
  </si>
  <si>
    <t>女100人</t>
  </si>
  <si>
    <t>　　 62年</t>
  </si>
  <si>
    <t>　　 63年</t>
  </si>
  <si>
    <t>　　 ３年</t>
  </si>
  <si>
    <t>　　 ４年</t>
  </si>
  <si>
    <t>　　 ５年</t>
  </si>
  <si>
    <t>　　 ６年</t>
  </si>
  <si>
    <t>　　 ８年</t>
  </si>
  <si>
    <t>　　 ９年</t>
  </si>
  <si>
    <t>２月</t>
  </si>
  <si>
    <t>３月</t>
  </si>
  <si>
    <t>４月</t>
  </si>
  <si>
    <t>５月</t>
  </si>
  <si>
    <t>７月</t>
  </si>
  <si>
    <t>８月</t>
  </si>
  <si>
    <t>９月</t>
  </si>
  <si>
    <t>総　 数</t>
  </si>
  <si>
    <t>世 帯 数</t>
  </si>
  <si>
    <t>人　　          　　口</t>
  </si>
  <si>
    <t>備               考</t>
  </si>
  <si>
    <t>増　　　　　減</t>
  </si>
  <si>
    <t>総　　数</t>
  </si>
  <si>
    <t>男</t>
  </si>
  <si>
    <t>女</t>
  </si>
  <si>
    <t>月平均</t>
  </si>
  <si>
    <t>増　　　　減</t>
  </si>
  <si>
    <t>出　　　　生</t>
  </si>
  <si>
    <t>死　　　　亡</t>
  </si>
  <si>
    <t>総　数</t>
  </si>
  <si>
    <t>世 帯 数</t>
  </si>
  <si>
    <t>人　　          　　口</t>
  </si>
  <si>
    <t>女100人</t>
  </si>
  <si>
    <t>総　 数</t>
  </si>
  <si>
    <t>につき男</t>
  </si>
  <si>
    <t>国勢調査人口</t>
  </si>
  <si>
    <t>備                考</t>
  </si>
  <si>
    <t>　　 10年</t>
  </si>
  <si>
    <t>　　 15年</t>
  </si>
  <si>
    <t>国勢調査人口(市制施行)</t>
  </si>
  <si>
    <t>　　 25年</t>
  </si>
  <si>
    <t>　　 30年</t>
  </si>
  <si>
    <t>　　 35年</t>
  </si>
  <si>
    <t>　　 40年</t>
  </si>
  <si>
    <t>　　 45年</t>
  </si>
  <si>
    <t>　　 50年</t>
  </si>
  <si>
    <t>　　 ２年</t>
  </si>
  <si>
    <t>　　 ７年</t>
  </si>
  <si>
    <t>出生</t>
  </si>
  <si>
    <t>婚姻</t>
  </si>
  <si>
    <t>離婚</t>
  </si>
  <si>
    <t>死亡</t>
  </si>
  <si>
    <t>転籍</t>
  </si>
  <si>
    <t>その他</t>
  </si>
  <si>
    <t>総数</t>
  </si>
  <si>
    <t>男</t>
  </si>
  <si>
    <t>女</t>
  </si>
  <si>
    <t xml:space="preserve">　　　0    </t>
  </si>
  <si>
    <t xml:space="preserve">　　　40    </t>
  </si>
  <si>
    <t xml:space="preserve">　　　1    </t>
  </si>
  <si>
    <t xml:space="preserve">　　　41    </t>
  </si>
  <si>
    <t xml:space="preserve">　　　2    </t>
  </si>
  <si>
    <t xml:space="preserve">　　　42    </t>
  </si>
  <si>
    <t xml:space="preserve">　　　3    </t>
  </si>
  <si>
    <t xml:space="preserve">　　　43    </t>
  </si>
  <si>
    <t xml:space="preserve">　　　4    </t>
  </si>
  <si>
    <t xml:space="preserve">　　　44    </t>
  </si>
  <si>
    <t xml:space="preserve">　　　5    </t>
  </si>
  <si>
    <t xml:space="preserve">　　　45    </t>
  </si>
  <si>
    <t xml:space="preserve">　　　6    </t>
  </si>
  <si>
    <t xml:space="preserve">　　　46    </t>
  </si>
  <si>
    <t xml:space="preserve">　　　7    </t>
  </si>
  <si>
    <t xml:space="preserve">　　　47    </t>
  </si>
  <si>
    <t xml:space="preserve">　　　8    </t>
  </si>
  <si>
    <t xml:space="preserve">　　　48    </t>
  </si>
  <si>
    <t xml:space="preserve">　　　9    </t>
  </si>
  <si>
    <t xml:space="preserve">　　　49    </t>
  </si>
  <si>
    <t xml:space="preserve">　　　10    </t>
  </si>
  <si>
    <t xml:space="preserve">　　　50    </t>
  </si>
  <si>
    <t xml:space="preserve">　　　11    </t>
  </si>
  <si>
    <t xml:space="preserve">　　　51    </t>
  </si>
  <si>
    <t xml:space="preserve">　　　12    </t>
  </si>
  <si>
    <t xml:space="preserve">　　　52    </t>
  </si>
  <si>
    <t xml:space="preserve">　　　13    </t>
  </si>
  <si>
    <t xml:space="preserve">　　　53    </t>
  </si>
  <si>
    <t xml:space="preserve">　　　14    </t>
  </si>
  <si>
    <t xml:space="preserve">　　　54    </t>
  </si>
  <si>
    <t xml:space="preserve">　　　15    </t>
  </si>
  <si>
    <t xml:space="preserve">　　　55    </t>
  </si>
  <si>
    <t xml:space="preserve">　　　16    </t>
  </si>
  <si>
    <t xml:space="preserve">　　　56    </t>
  </si>
  <si>
    <t xml:space="preserve">　　　17    </t>
  </si>
  <si>
    <t xml:space="preserve">　　　57    </t>
  </si>
  <si>
    <t xml:space="preserve">　　　18    </t>
  </si>
  <si>
    <t xml:space="preserve">　　　58    </t>
  </si>
  <si>
    <t xml:space="preserve">　　　19    </t>
  </si>
  <si>
    <t xml:space="preserve">　　　59    </t>
  </si>
  <si>
    <t xml:space="preserve">　　　20    </t>
  </si>
  <si>
    <t xml:space="preserve">　　　60    </t>
  </si>
  <si>
    <t xml:space="preserve">　　　21    </t>
  </si>
  <si>
    <t xml:space="preserve">　　　61    </t>
  </si>
  <si>
    <t xml:space="preserve">　　　22    </t>
  </si>
  <si>
    <t xml:space="preserve">　　　62    </t>
  </si>
  <si>
    <t xml:space="preserve">　　　23    </t>
  </si>
  <si>
    <t xml:space="preserve">　　　63    </t>
  </si>
  <si>
    <t xml:space="preserve">　　　24    </t>
  </si>
  <si>
    <t xml:space="preserve">　　　64    </t>
  </si>
  <si>
    <t xml:space="preserve">　　　25    </t>
  </si>
  <si>
    <t xml:space="preserve">　　　65    </t>
  </si>
  <si>
    <t xml:space="preserve">　　　26    </t>
  </si>
  <si>
    <t xml:space="preserve">　　　66    </t>
  </si>
  <si>
    <t xml:space="preserve">　　　27    </t>
  </si>
  <si>
    <t xml:space="preserve">　　　67    </t>
  </si>
  <si>
    <t xml:space="preserve">　　　28    </t>
  </si>
  <si>
    <t xml:space="preserve">　　　68    </t>
  </si>
  <si>
    <t xml:space="preserve">　　　29    </t>
  </si>
  <si>
    <t xml:space="preserve">　　　69    </t>
  </si>
  <si>
    <t xml:space="preserve">　　　30    </t>
  </si>
  <si>
    <t xml:space="preserve">　　　70    </t>
  </si>
  <si>
    <t xml:space="preserve">　　　31    </t>
  </si>
  <si>
    <t xml:space="preserve">　　　71    </t>
  </si>
  <si>
    <t xml:space="preserve">　　　32    </t>
  </si>
  <si>
    <t xml:space="preserve">　　　72    </t>
  </si>
  <si>
    <t xml:space="preserve">　　　33    </t>
  </si>
  <si>
    <t xml:space="preserve">　　　73    </t>
  </si>
  <si>
    <t xml:space="preserve">　　　34    </t>
  </si>
  <si>
    <t xml:space="preserve">　　　74    </t>
  </si>
  <si>
    <t xml:space="preserve">　　　35    </t>
  </si>
  <si>
    <t xml:space="preserve">　　　75    </t>
  </si>
  <si>
    <t xml:space="preserve">　　　36    </t>
  </si>
  <si>
    <t xml:space="preserve">　　　76    </t>
  </si>
  <si>
    <t xml:space="preserve">　　　37    </t>
  </si>
  <si>
    <t xml:space="preserve">　　　77    </t>
  </si>
  <si>
    <t xml:space="preserve">　　　38    </t>
  </si>
  <si>
    <t xml:space="preserve">　　　78    </t>
  </si>
  <si>
    <t xml:space="preserve">　　　39    </t>
  </si>
  <si>
    <t xml:space="preserve">　　　79    </t>
  </si>
  <si>
    <t xml:space="preserve">　　　80    </t>
  </si>
  <si>
    <t xml:space="preserve">　　　81    </t>
  </si>
  <si>
    <t xml:space="preserve">　　　82    </t>
  </si>
  <si>
    <t xml:space="preserve">　　　83    </t>
  </si>
  <si>
    <t xml:space="preserve">　　　84    </t>
  </si>
  <si>
    <t xml:space="preserve">　　　85    </t>
  </si>
  <si>
    <t xml:space="preserve">　　　86    </t>
  </si>
  <si>
    <t xml:space="preserve">　　　87    </t>
  </si>
  <si>
    <t xml:space="preserve">　　　88    </t>
  </si>
  <si>
    <t xml:space="preserve">　　　89    </t>
  </si>
  <si>
    <t xml:space="preserve">　　　90    </t>
  </si>
  <si>
    <t xml:space="preserve">　　　91    </t>
  </si>
  <si>
    <t xml:space="preserve">　　　92    </t>
  </si>
  <si>
    <t xml:space="preserve">　　　93    </t>
  </si>
  <si>
    <t xml:space="preserve">　　　94    </t>
  </si>
  <si>
    <t xml:space="preserve">　　　95    </t>
  </si>
  <si>
    <t xml:space="preserve">　　　96    </t>
  </si>
  <si>
    <t xml:space="preserve">　　　97    </t>
  </si>
  <si>
    <t xml:space="preserve">　　　98    </t>
  </si>
  <si>
    <t xml:space="preserve">　　　99    </t>
  </si>
  <si>
    <t>年齢（各歳）</t>
  </si>
  <si>
    <t>総数</t>
  </si>
  <si>
    <t>茅ヶ崎</t>
  </si>
  <si>
    <t>東海岸北　五丁目</t>
  </si>
  <si>
    <t>香川</t>
  </si>
  <si>
    <t>松浪　一丁目</t>
  </si>
  <si>
    <t>茅ヶ崎　一丁目</t>
  </si>
  <si>
    <t>東海岸南　一丁目</t>
  </si>
  <si>
    <t>松風台</t>
  </si>
  <si>
    <t>松浪　二丁目</t>
  </si>
  <si>
    <t>茅ヶ崎　二丁目</t>
  </si>
  <si>
    <t>東海岸南　二丁目</t>
  </si>
  <si>
    <t>甘沼</t>
  </si>
  <si>
    <t>常盤町</t>
  </si>
  <si>
    <t>茅ヶ崎　三丁目</t>
  </si>
  <si>
    <t>東海岸南　三丁目</t>
  </si>
  <si>
    <t>赤羽根</t>
  </si>
  <si>
    <t>富士見町</t>
  </si>
  <si>
    <t>本村　一丁目</t>
  </si>
  <si>
    <t>東海岸南　四丁目</t>
  </si>
  <si>
    <t>高田　一丁目</t>
  </si>
  <si>
    <t>平和町</t>
  </si>
  <si>
    <t>本村　二丁目</t>
  </si>
  <si>
    <t>東海岸南　五丁目</t>
  </si>
  <si>
    <t>高田　二丁目</t>
  </si>
  <si>
    <t>松が丘　一丁目</t>
  </si>
  <si>
    <t>本村　三丁目</t>
  </si>
  <si>
    <t>東海岸南　六丁目</t>
  </si>
  <si>
    <t>高田　三丁目</t>
  </si>
  <si>
    <t>松が丘　二丁目</t>
  </si>
  <si>
    <t>本村　四丁目</t>
  </si>
  <si>
    <t>茅ヶ崎地区計</t>
  </si>
  <si>
    <t>高田　四丁目</t>
  </si>
  <si>
    <t>菱沼海岸</t>
  </si>
  <si>
    <t>本村　五丁目</t>
  </si>
  <si>
    <t>高田　五丁目</t>
  </si>
  <si>
    <t>白浜町</t>
  </si>
  <si>
    <t>元町</t>
  </si>
  <si>
    <t>室田　一丁目</t>
  </si>
  <si>
    <t>浜須賀</t>
  </si>
  <si>
    <t>若松町</t>
  </si>
  <si>
    <t>萩園</t>
  </si>
  <si>
    <t>室田　二丁目</t>
  </si>
  <si>
    <t>緑が浜</t>
  </si>
  <si>
    <t>幸町</t>
  </si>
  <si>
    <t>平太夫新田</t>
  </si>
  <si>
    <t>室田　三丁目</t>
  </si>
  <si>
    <t>汐見台</t>
  </si>
  <si>
    <t>新栄町</t>
  </si>
  <si>
    <t>西久保</t>
  </si>
  <si>
    <t>小和田　一丁目</t>
  </si>
  <si>
    <t>松林地区計</t>
  </si>
  <si>
    <t>十間坂　一丁目</t>
  </si>
  <si>
    <t>円蔵</t>
  </si>
  <si>
    <t>小和田　二丁目</t>
  </si>
  <si>
    <t>十間坂　二丁目</t>
  </si>
  <si>
    <t>円蔵　一丁目</t>
  </si>
  <si>
    <t>小和田　三丁目</t>
  </si>
  <si>
    <t>十間坂　三丁目</t>
  </si>
  <si>
    <t>円蔵　二丁目</t>
  </si>
  <si>
    <t>菱沼　一丁目</t>
  </si>
  <si>
    <t>行谷</t>
  </si>
  <si>
    <t>共恵　一丁目</t>
  </si>
  <si>
    <t>鶴が台</t>
  </si>
  <si>
    <t>菱沼　二丁目</t>
  </si>
  <si>
    <t>芹沢</t>
  </si>
  <si>
    <t>共恵　二丁目</t>
  </si>
  <si>
    <t>矢畑</t>
  </si>
  <si>
    <t>菱沼　三丁目</t>
  </si>
  <si>
    <t>堤</t>
  </si>
  <si>
    <t>南湖　一丁目</t>
  </si>
  <si>
    <t>浜之郷</t>
  </si>
  <si>
    <t>松林　一丁目</t>
  </si>
  <si>
    <t>下寺尾</t>
  </si>
  <si>
    <t>南湖　二丁目</t>
  </si>
  <si>
    <t>下町屋　一丁目</t>
  </si>
  <si>
    <t>松林　二丁目</t>
  </si>
  <si>
    <t>小出地区計</t>
  </si>
  <si>
    <t>南湖　三丁目</t>
  </si>
  <si>
    <t>下町屋　二丁目</t>
  </si>
  <si>
    <t>松林　三丁目</t>
  </si>
  <si>
    <t>南湖　四丁目</t>
  </si>
  <si>
    <t>下町屋　三丁目</t>
  </si>
  <si>
    <t>小桜町</t>
  </si>
  <si>
    <t>南湖　五丁目</t>
  </si>
  <si>
    <t>今宿</t>
  </si>
  <si>
    <t>代官町</t>
  </si>
  <si>
    <t>南湖　六丁目</t>
  </si>
  <si>
    <t>中島</t>
  </si>
  <si>
    <t>本宿町</t>
  </si>
  <si>
    <t>南湖　七丁目</t>
  </si>
  <si>
    <t>松尾</t>
  </si>
  <si>
    <t>赤松町</t>
  </si>
  <si>
    <t>中海岸　一丁目</t>
  </si>
  <si>
    <t>柳島　一丁目</t>
  </si>
  <si>
    <t>浜竹　一丁目</t>
  </si>
  <si>
    <t>中海岸　二丁目</t>
  </si>
  <si>
    <t>柳島　二丁目</t>
  </si>
  <si>
    <t>浜竹　二丁目</t>
  </si>
  <si>
    <t>中海岸　三丁目</t>
  </si>
  <si>
    <t>柳島</t>
  </si>
  <si>
    <t>浜竹　三丁目</t>
  </si>
  <si>
    <t>中海岸　四丁目</t>
  </si>
  <si>
    <t>柳島海岸</t>
  </si>
  <si>
    <t>浜竹　四丁目</t>
  </si>
  <si>
    <t>東海岸北　一丁目</t>
  </si>
  <si>
    <t>浜     見     平</t>
  </si>
  <si>
    <t>出口町</t>
  </si>
  <si>
    <t>東海岸北　二丁目</t>
  </si>
  <si>
    <t>鶴嶺地区計</t>
  </si>
  <si>
    <t>ひばりが丘</t>
  </si>
  <si>
    <t>東海岸北　三丁目</t>
  </si>
  <si>
    <t>旭が丘</t>
  </si>
  <si>
    <t>東海岸北　四丁目</t>
  </si>
  <si>
    <t>美住町</t>
  </si>
  <si>
    <t>人口</t>
  </si>
  <si>
    <t>０～１４歳</t>
  </si>
  <si>
    <t>１５～６４歳</t>
  </si>
  <si>
    <t>６５歳以上</t>
  </si>
  <si>
    <t>男</t>
  </si>
  <si>
    <t>女</t>
  </si>
  <si>
    <t>区分</t>
  </si>
  <si>
    <t>計</t>
  </si>
  <si>
    <t>不詳</t>
  </si>
  <si>
    <t>率</t>
  </si>
  <si>
    <t>区分</t>
  </si>
  <si>
    <t>人口</t>
  </si>
  <si>
    <t>世帯数</t>
  </si>
  <si>
    <t>年月</t>
  </si>
  <si>
    <t>本籍数</t>
  </si>
  <si>
    <t>本籍</t>
  </si>
  <si>
    <t>住民登録</t>
  </si>
  <si>
    <t>60～64</t>
  </si>
  <si>
    <t>90～94</t>
  </si>
  <si>
    <t xml:space="preserve">65～69    </t>
  </si>
  <si>
    <t>95～99</t>
  </si>
  <si>
    <t>70～74</t>
  </si>
  <si>
    <t>100 歳以上</t>
  </si>
  <si>
    <t>　　 11年</t>
  </si>
  <si>
    <t>○３区分別人口</t>
  </si>
  <si>
    <t>世帯数</t>
  </si>
  <si>
    <t>計</t>
  </si>
  <si>
    <t>自然増減</t>
  </si>
  <si>
    <t>社会増減</t>
  </si>
  <si>
    <t>神奈川県合計</t>
  </si>
  <si>
    <t>横浜市</t>
  </si>
  <si>
    <t>鶴見区</t>
  </si>
  <si>
    <t>神奈川区</t>
  </si>
  <si>
    <t>西区</t>
  </si>
  <si>
    <t>中区</t>
  </si>
  <si>
    <t>南区</t>
  </si>
  <si>
    <t>港南区</t>
  </si>
  <si>
    <t>旭区</t>
  </si>
  <si>
    <t>磯子区</t>
  </si>
  <si>
    <t>金沢区</t>
  </si>
  <si>
    <t>港北区</t>
  </si>
  <si>
    <t>緑区</t>
  </si>
  <si>
    <t>青葉区</t>
  </si>
  <si>
    <t>都筑区</t>
  </si>
  <si>
    <t>戸塚区</t>
  </si>
  <si>
    <t>栄区</t>
  </si>
  <si>
    <t>泉区</t>
  </si>
  <si>
    <t>瀬谷区</t>
  </si>
  <si>
    <t>川崎市</t>
  </si>
  <si>
    <t>川崎区</t>
  </si>
  <si>
    <t>幸区</t>
  </si>
  <si>
    <t>中原区</t>
  </si>
  <si>
    <t>高津区</t>
  </si>
  <si>
    <t>宮前区</t>
  </si>
  <si>
    <t>多摩区</t>
  </si>
  <si>
    <t>麻生区</t>
  </si>
  <si>
    <t>横須賀市</t>
  </si>
  <si>
    <t>平塚市</t>
  </si>
  <si>
    <t>鎌倉市</t>
  </si>
  <si>
    <t>藤沢市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</si>
  <si>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</si>
  <si>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</si>
  <si>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</si>
  <si>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</si>
  <si>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</si>
  <si>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</si>
  <si>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</si>
  <si>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</si>
  <si>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</si>
  <si>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</si>
  <si>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</si>
  <si>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</si>
  <si>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</si>
  <si>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</si>
  <si>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</si>
  <si>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</si>
  <si>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</si>
  <si>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</si>
  <si>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</si>
  <si>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</si>
  <si>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</si>
  <si>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</si>
  <si>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</si>
  <si>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</si>
  <si>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</si>
  <si>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</si>
  <si>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６月</t>
  </si>
  <si>
    <t>１１月</t>
  </si>
  <si>
    <t>１２月</t>
  </si>
  <si>
    <t>（１）世帯数の推移</t>
  </si>
  <si>
    <t>（各月１日現在）</t>
  </si>
  <si>
    <t>１月</t>
  </si>
  <si>
    <t>（２）人口の推移</t>
  </si>
  <si>
    <t>計</t>
  </si>
  <si>
    <t>男性</t>
  </si>
  <si>
    <t>女性</t>
  </si>
  <si>
    <t>２月</t>
  </si>
  <si>
    <t>３月</t>
  </si>
  <si>
    <t>町丁・字名</t>
  </si>
  <si>
    <t>世帯数</t>
  </si>
  <si>
    <t>合計</t>
  </si>
  <si>
    <t>　　 13年</t>
  </si>
  <si>
    <t>　　 14年</t>
  </si>
  <si>
    <t>　　 12年</t>
  </si>
  <si>
    <t>合計
特殊
出生率</t>
  </si>
  <si>
    <t>区分</t>
  </si>
  <si>
    <t>（率：人口千人に対する率）</t>
  </si>
  <si>
    <t>　　 15年</t>
  </si>
  <si>
    <t>香川一丁目</t>
  </si>
  <si>
    <t>香川二丁目</t>
  </si>
  <si>
    <t>香川三丁目</t>
  </si>
  <si>
    <t>香川四丁目</t>
  </si>
  <si>
    <t>香川五丁目</t>
  </si>
  <si>
    <t>香川六丁目</t>
  </si>
  <si>
    <t>香川七丁目</t>
  </si>
  <si>
    <t>15～19</t>
  </si>
  <si>
    <t>20～24</t>
  </si>
  <si>
    <t>25～29</t>
  </si>
  <si>
    <t>30～34</t>
  </si>
  <si>
    <t>35～39</t>
  </si>
  <si>
    <t>40～44</t>
  </si>
  <si>
    <t>45～49</t>
  </si>
  <si>
    <t>50～54</t>
  </si>
  <si>
    <t>55～59</t>
  </si>
  <si>
    <t>60～64</t>
  </si>
  <si>
    <t>65～69</t>
  </si>
  <si>
    <t>70～74</t>
  </si>
  <si>
    <t>75～79</t>
  </si>
  <si>
    <t>80～84</t>
  </si>
  <si>
    <t>85～89</t>
  </si>
  <si>
    <t>計</t>
  </si>
  <si>
    <t>90～94</t>
  </si>
  <si>
    <t>95～99</t>
  </si>
  <si>
    <t>100～104</t>
  </si>
  <si>
    <t>105～</t>
  </si>
  <si>
    <t>0～14</t>
  </si>
  <si>
    <t>15～64</t>
  </si>
  <si>
    <t>浜見平</t>
  </si>
  <si>
    <t>年齢別（５歳階級）</t>
  </si>
  <si>
    <t>０～４</t>
  </si>
  <si>
    <t>５～９</t>
  </si>
  <si>
    <t>10～14</t>
  </si>
  <si>
    <t>年齢（３区分）</t>
  </si>
  <si>
    <t>年</t>
  </si>
  <si>
    <t>0～4</t>
  </si>
  <si>
    <t xml:space="preserve">10～14    </t>
  </si>
  <si>
    <t xml:space="preserve">40～44 </t>
  </si>
  <si>
    <t xml:space="preserve">15～19    </t>
  </si>
  <si>
    <t xml:space="preserve">65～69    </t>
  </si>
  <si>
    <t>100 歳以上</t>
  </si>
  <si>
    <t>区分</t>
  </si>
  <si>
    <t>件数</t>
  </si>
  <si>
    <t>手数料（円）</t>
  </si>
  <si>
    <t>戸籍謄・抄本等</t>
  </si>
  <si>
    <t>住民票の写し等</t>
  </si>
  <si>
    <t>印鑑登録証明書</t>
  </si>
  <si>
    <t>転出証明書</t>
  </si>
  <si>
    <t>諸証明等</t>
  </si>
  <si>
    <t>合  計</t>
  </si>
  <si>
    <t>【茅ヶ崎地区】</t>
  </si>
  <si>
    <t>【鶴嶺地区】</t>
  </si>
  <si>
    <t>65歳以上</t>
  </si>
  <si>
    <t>5～9</t>
  </si>
  <si>
    <t>　　 16年</t>
  </si>
  <si>
    <t>香川　一丁目</t>
  </si>
  <si>
    <t>香川　二丁目</t>
  </si>
  <si>
    <t>香川　三丁目</t>
  </si>
  <si>
    <t>香川　四丁目</t>
  </si>
  <si>
    <t>香川　五丁目</t>
  </si>
  <si>
    <t>香川　六丁目</t>
  </si>
  <si>
    <t>香川　七丁目</t>
  </si>
  <si>
    <t>45～49</t>
  </si>
  <si>
    <t>75～79</t>
  </si>
  <si>
    <t>85～89</t>
  </si>
  <si>
    <t>増加人口</t>
  </si>
  <si>
    <t>対前年増加率(%)</t>
  </si>
  <si>
    <t>差増</t>
  </si>
  <si>
    <t>（３）　社会増減</t>
  </si>
  <si>
    <t>２１　住民基本台帳　町丁・字別、年齢（５歳階級）別人口</t>
  </si>
  <si>
    <t>２１　住民基本台帳　町丁・字別、年齢（５歳階級）別人口（つづき）</t>
  </si>
  <si>
    <t>17年</t>
  </si>
  <si>
    <t>転　入　・　そ　の　他　増</t>
  </si>
  <si>
    <t>転　出　・　そ　の　他　減</t>
  </si>
  <si>
    <t>転入・他</t>
  </si>
  <si>
    <t>転出・他</t>
  </si>
  <si>
    <t>１１　自然増減及び社会増減</t>
  </si>
  <si>
    <t>１７　本籍及び住民基本台帳人口</t>
  </si>
  <si>
    <t>１８　戸籍届出件数</t>
  </si>
  <si>
    <t>１９　出生率・死亡率及び婚姻率・離婚率</t>
  </si>
  <si>
    <t>１６　県内市区町村別人口と世帯数</t>
  </si>
  <si>
    <t>18年</t>
  </si>
  <si>
    <t>１３　町丁・字別・男女別人口と世帯数</t>
  </si>
  <si>
    <t>みずき一丁目</t>
  </si>
  <si>
    <t>みずき二丁目</t>
  </si>
  <si>
    <t>みずき三丁目</t>
  </si>
  <si>
    <t>○３区分別構成比（％）</t>
  </si>
  <si>
    <t>【　浜見平地区　】</t>
  </si>
  <si>
    <t>【　鶴が台地区　】</t>
  </si>
  <si>
    <t>資料：行政総務課</t>
  </si>
  <si>
    <t>資料：行政総務課・市民課</t>
  </si>
  <si>
    <t>資料：行政総務課</t>
  </si>
  <si>
    <t>資料：行政総務課</t>
  </si>
  <si>
    <t>資料：市民課</t>
  </si>
  <si>
    <t>資料：市民課</t>
  </si>
  <si>
    <t>総　数</t>
  </si>
  <si>
    <t>総数</t>
  </si>
  <si>
    <t>ブ ラ ジ ル</t>
  </si>
  <si>
    <t>中 国</t>
  </si>
  <si>
    <t>イ ン ド</t>
  </si>
  <si>
    <t>インドネシア</t>
  </si>
  <si>
    <t>韓 国 ・ 朝 鮮</t>
  </si>
  <si>
    <t>ペ ル ー</t>
  </si>
  <si>
    <t>フ ィ リ ピ ン</t>
  </si>
  <si>
    <t>タ イ</t>
  </si>
  <si>
    <t>米国</t>
  </si>
  <si>
    <t>その他</t>
  </si>
  <si>
    <t>ス リラ ン カ</t>
  </si>
  <si>
    <t>べトナム</t>
  </si>
  <si>
    <t>転入</t>
  </si>
  <si>
    <t>転出</t>
  </si>
  <si>
    <t>増減</t>
  </si>
  <si>
    <t>S48</t>
  </si>
  <si>
    <t>S51</t>
  </si>
  <si>
    <t>S54</t>
  </si>
  <si>
    <t>S57</t>
  </si>
  <si>
    <t>S60</t>
  </si>
  <si>
    <t>S63</t>
  </si>
  <si>
    <t>H3</t>
  </si>
  <si>
    <t>H6</t>
  </si>
  <si>
    <t>H9</t>
  </si>
  <si>
    <t>H12</t>
  </si>
  <si>
    <t>H15</t>
  </si>
  <si>
    <t>H18</t>
  </si>
  <si>
    <t>１５　年齢（各歳）、男女別人口</t>
  </si>
  <si>
    <t>構成比（％）</t>
  </si>
  <si>
    <t>19年</t>
  </si>
  <si>
    <t>みずき四丁目</t>
  </si>
  <si>
    <t>資料：神奈川県人口統計調査結果「神奈川県の人口と世帯」</t>
  </si>
  <si>
    <t>年　齢</t>
  </si>
  <si>
    <t>0</t>
  </si>
  <si>
    <t>50</t>
  </si>
  <si>
    <t>1</t>
  </si>
  <si>
    <t>51</t>
  </si>
  <si>
    <t>2</t>
  </si>
  <si>
    <t>52</t>
  </si>
  <si>
    <t>3</t>
  </si>
  <si>
    <t>53</t>
  </si>
  <si>
    <t>4</t>
  </si>
  <si>
    <t>54</t>
  </si>
  <si>
    <t>5～9</t>
  </si>
  <si>
    <t>5</t>
  </si>
  <si>
    <t>55</t>
  </si>
  <si>
    <t>6</t>
  </si>
  <si>
    <t>56</t>
  </si>
  <si>
    <t>7</t>
  </si>
  <si>
    <t>57</t>
  </si>
  <si>
    <t>8</t>
  </si>
  <si>
    <t>58</t>
  </si>
  <si>
    <t>9</t>
  </si>
  <si>
    <t>59</t>
  </si>
  <si>
    <t>10～14</t>
  </si>
  <si>
    <t>10</t>
  </si>
  <si>
    <t>60</t>
  </si>
  <si>
    <t>11</t>
  </si>
  <si>
    <t>61</t>
  </si>
  <si>
    <t>12</t>
  </si>
  <si>
    <t>62</t>
  </si>
  <si>
    <t>13</t>
  </si>
  <si>
    <t>63</t>
  </si>
  <si>
    <t>14</t>
  </si>
  <si>
    <t>64</t>
  </si>
  <si>
    <t>15</t>
  </si>
  <si>
    <t>65</t>
  </si>
  <si>
    <t>16</t>
  </si>
  <si>
    <t>66</t>
  </si>
  <si>
    <t>17</t>
  </si>
  <si>
    <t>67</t>
  </si>
  <si>
    <t>18</t>
  </si>
  <si>
    <t>68</t>
  </si>
  <si>
    <t>19</t>
  </si>
  <si>
    <t>69</t>
  </si>
  <si>
    <t>20</t>
  </si>
  <si>
    <t>70</t>
  </si>
  <si>
    <t>21</t>
  </si>
  <si>
    <t>71</t>
  </si>
  <si>
    <t>22</t>
  </si>
  <si>
    <t>72</t>
  </si>
  <si>
    <t>23</t>
  </si>
  <si>
    <t>73</t>
  </si>
  <si>
    <t>24</t>
  </si>
  <si>
    <t>74</t>
  </si>
  <si>
    <t>25</t>
  </si>
  <si>
    <t>75</t>
  </si>
  <si>
    <t>26</t>
  </si>
  <si>
    <t>76</t>
  </si>
  <si>
    <t>27</t>
  </si>
  <si>
    <t>77</t>
  </si>
  <si>
    <t>28</t>
  </si>
  <si>
    <t>78</t>
  </si>
  <si>
    <t>29</t>
  </si>
  <si>
    <t>79</t>
  </si>
  <si>
    <t>30</t>
  </si>
  <si>
    <t>80</t>
  </si>
  <si>
    <t>31</t>
  </si>
  <si>
    <t>81</t>
  </si>
  <si>
    <t>32</t>
  </si>
  <si>
    <t>82</t>
  </si>
  <si>
    <t>33</t>
  </si>
  <si>
    <t>83</t>
  </si>
  <si>
    <t>34</t>
  </si>
  <si>
    <t>84</t>
  </si>
  <si>
    <t>35</t>
  </si>
  <si>
    <t>85</t>
  </si>
  <si>
    <t>36</t>
  </si>
  <si>
    <t>86</t>
  </si>
  <si>
    <t>37</t>
  </si>
  <si>
    <t>87</t>
  </si>
  <si>
    <t>38</t>
  </si>
  <si>
    <t>88</t>
  </si>
  <si>
    <t>39</t>
  </si>
  <si>
    <t>89</t>
  </si>
  <si>
    <t>40</t>
  </si>
  <si>
    <t>90</t>
  </si>
  <si>
    <t>41</t>
  </si>
  <si>
    <t>91</t>
  </si>
  <si>
    <t>42</t>
  </si>
  <si>
    <t>92</t>
  </si>
  <si>
    <t>43</t>
  </si>
  <si>
    <t>93</t>
  </si>
  <si>
    <t>44</t>
  </si>
  <si>
    <t>94</t>
  </si>
  <si>
    <t>45</t>
  </si>
  <si>
    <t>95</t>
  </si>
  <si>
    <t>46</t>
  </si>
  <si>
    <t>96</t>
  </si>
  <si>
    <t>47</t>
  </si>
  <si>
    <t>97</t>
  </si>
  <si>
    <t>48</t>
  </si>
  <si>
    <t>98</t>
  </si>
  <si>
    <t>49</t>
  </si>
  <si>
    <t>99</t>
  </si>
  <si>
    <t>100以上</t>
  </si>
  <si>
    <t>年齢不詳</t>
  </si>
  <si>
    <t>みずき四丁目</t>
  </si>
  <si>
    <t>資料：市民課</t>
  </si>
  <si>
    <t>20年</t>
  </si>
  <si>
    <t>21年</t>
  </si>
  <si>
    <t>(１０月１日現在）</t>
  </si>
  <si>
    <t>H21</t>
  </si>
  <si>
    <t>22年</t>
  </si>
  <si>
    <t>←この部分計算式あり
（消去しないように）</t>
  </si>
  <si>
    <t>　　　</t>
  </si>
  <si>
    <t>H22</t>
  </si>
  <si>
    <t>（２）　自然増減</t>
  </si>
  <si>
    <t>中央区</t>
  </si>
  <si>
    <t>小田原市</t>
  </si>
  <si>
    <t>23年</t>
  </si>
  <si>
    <t>平成23年</t>
  </si>
  <si>
    <t>　　　66</t>
  </si>
  <si>
    <t>　　　67</t>
  </si>
  <si>
    <t>　　　68</t>
  </si>
  <si>
    <t>　　　69</t>
  </si>
  <si>
    <t>　　　65</t>
  </si>
  <si>
    <t>　　　71</t>
  </si>
  <si>
    <t>　　　72</t>
  </si>
  <si>
    <t>　　　73</t>
  </si>
  <si>
    <t>　　　74</t>
  </si>
  <si>
    <t>　　　70</t>
  </si>
  <si>
    <t>　　　76</t>
  </si>
  <si>
    <t>　　　77</t>
  </si>
  <si>
    <t>　　　78</t>
  </si>
  <si>
    <t>　　　79</t>
  </si>
  <si>
    <t>　　　75</t>
  </si>
  <si>
    <t>　　　81</t>
  </si>
  <si>
    <t>　　　82</t>
  </si>
  <si>
    <t>　　　83</t>
  </si>
  <si>
    <t>　　　84</t>
  </si>
  <si>
    <t>　　　80</t>
  </si>
  <si>
    <t>　　　86</t>
  </si>
  <si>
    <t>　　　87</t>
  </si>
  <si>
    <t>　　　88</t>
  </si>
  <si>
    <t>　　　89</t>
  </si>
  <si>
    <t>　　　85</t>
  </si>
  <si>
    <t>　　　91</t>
  </si>
  <si>
    <t>　　　92</t>
  </si>
  <si>
    <t>　　　93</t>
  </si>
  <si>
    <t>　　　94</t>
  </si>
  <si>
    <t>　　　90</t>
  </si>
  <si>
    <t>　　　96</t>
  </si>
  <si>
    <t>　　　97</t>
  </si>
  <si>
    <t>　　　98</t>
  </si>
  <si>
    <t>　　　99</t>
  </si>
  <si>
    <t>　　　95</t>
  </si>
  <si>
    <t>H23</t>
  </si>
  <si>
    <t>15</t>
  </si>
  <si>
    <t>47</t>
  </si>
  <si>
    <t>50</t>
  </si>
  <si>
    <t>51</t>
  </si>
  <si>
    <t>56</t>
  </si>
  <si>
    <t>平成24年</t>
  </si>
  <si>
    <t>２２　国籍、男女別外国人人口</t>
  </si>
  <si>
    <t>24年</t>
  </si>
  <si>
    <t>X</t>
  </si>
  <si>
    <t>（注）年齢３区分別構成比は年齢不詳を除いて算出しています。</t>
  </si>
  <si>
    <t>H24</t>
  </si>
  <si>
    <t>【　松林地区　】</t>
  </si>
  <si>
    <t>【小和田地区】</t>
  </si>
  <si>
    <t>【　小出地区　】</t>
  </si>
  <si>
    <t xml:space="preserve">総合計 </t>
  </si>
  <si>
    <t>資料：神奈川県年齢別人口統計調査結果報告</t>
  </si>
  <si>
    <t>東海岸南　一丁目</t>
  </si>
  <si>
    <t>25年</t>
  </si>
  <si>
    <t>平成25年</t>
  </si>
  <si>
    <t>H25</t>
  </si>
  <si>
    <t>　　</t>
  </si>
  <si>
    <t>26年</t>
  </si>
  <si>
    <t>平成26年</t>
  </si>
  <si>
    <t>H26</t>
  </si>
  <si>
    <t>27年</t>
  </si>
  <si>
    <t>平成27年</t>
  </si>
  <si>
    <t>世帯数</t>
  </si>
  <si>
    <t xml:space="preserve">      　　 戸籍法の定める届出等により集計し加算したものです。
</t>
  </si>
  <si>
    <t xml:space="preserve">       ２　この数値は国勢調査の確定値を基に、毎月の自然動態・社会動態を住民基本台帳法及び
</t>
  </si>
  <si>
    <t>（注）　この数値は国勢調査の確定値を基に、毎月の自然動態・社会動態を住民基本台帳法及び戸籍法の定める</t>
  </si>
  <si>
    <t xml:space="preserve">      　届出等により集計し加算したものです。</t>
  </si>
  <si>
    <t>H18</t>
  </si>
  <si>
    <t>H22</t>
  </si>
  <si>
    <t>H25</t>
  </si>
  <si>
    <t>H26</t>
  </si>
  <si>
    <t>H27</t>
  </si>
  <si>
    <t>10月</t>
  </si>
  <si>
    <t>11月</t>
  </si>
  <si>
    <t>12月</t>
  </si>
  <si>
    <t>１０月</t>
  </si>
  <si>
    <t>S25</t>
  </si>
  <si>
    <t>S30</t>
  </si>
  <si>
    <t>S35</t>
  </si>
  <si>
    <t>S40</t>
  </si>
  <si>
    <t>S45</t>
  </si>
  <si>
    <t>S50</t>
  </si>
  <si>
    <t>S55</t>
  </si>
  <si>
    <t>H2</t>
  </si>
  <si>
    <t>H7</t>
  </si>
  <si>
    <t>H17</t>
  </si>
  <si>
    <t>H27</t>
  </si>
  <si>
    <t>国勢調査人口</t>
  </si>
  <si>
    <t>28年</t>
  </si>
  <si>
    <t>29年</t>
  </si>
  <si>
    <t>２０　年度別事務取扱状況</t>
  </si>
  <si>
    <t>市民課</t>
  </si>
  <si>
    <t>小出
支所</t>
  </si>
  <si>
    <t>30年</t>
  </si>
  <si>
    <t>資料：「神奈川県人口統計調査結果報告」</t>
  </si>
  <si>
    <t>台湾</t>
  </si>
  <si>
    <t>ネパール</t>
  </si>
  <si>
    <r>
      <t xml:space="preserve">　   </t>
    </r>
    <r>
      <rPr>
        <sz val="6"/>
        <color indexed="8"/>
        <rFont val="ＭＳ Ｐ明朝"/>
        <family val="1"/>
      </rPr>
      <t>　</t>
    </r>
    <r>
      <rPr>
        <sz val="9"/>
        <color indexed="8"/>
        <rFont val="ＭＳ Ｐ明朝"/>
        <family val="1"/>
      </rPr>
      <t>２　転出証明書は無料です。</t>
    </r>
  </si>
  <si>
    <t>（注）　この数値は住民基本台帳に基づく人数であり、毎月公表している「茅ヶ崎の人口と世帯」の数値及び後日公表される</t>
  </si>
  <si>
    <r>
      <t xml:space="preserve">   </t>
    </r>
    <r>
      <rPr>
        <sz val="6"/>
        <rFont val="ＭＳ 明朝"/>
        <family val="1"/>
      </rPr>
      <t xml:space="preserve"> </t>
    </r>
  </si>
  <si>
    <t>昭和 10年</t>
  </si>
  <si>
    <t xml:space="preserve">         〃</t>
  </si>
  <si>
    <t>　　 22年</t>
  </si>
  <si>
    <t>国勢調査人口</t>
  </si>
  <si>
    <t xml:space="preserve"> 55年</t>
  </si>
  <si>
    <t>　　昭和 60年</t>
  </si>
  <si>
    <t>平成 元年</t>
  </si>
  <si>
    <t>令和 元年</t>
  </si>
  <si>
    <t>令和元年</t>
  </si>
  <si>
    <t>令和元年</t>
  </si>
  <si>
    <t>令和元年</t>
  </si>
  <si>
    <t xml:space="preserve">     　　</t>
  </si>
  <si>
    <r>
      <t>（注）１　市民課には、辻堂駅前出張所・香川駅前出張所</t>
    </r>
    <r>
      <rPr>
        <sz val="9"/>
        <color indexed="8"/>
        <rFont val="ＭＳ Ｐ明朝"/>
        <family val="1"/>
      </rPr>
      <t>・ハマミーナ出張所・茅ヶ崎駅前市民窓口センター・萩園市民窓口センター</t>
    </r>
  </si>
  <si>
    <t xml:space="preserve">     取扱分を含みます。</t>
  </si>
  <si>
    <t>25～29</t>
  </si>
  <si>
    <t>対前年増減率(%)</t>
  </si>
  <si>
    <t>人口増減</t>
  </si>
  <si>
    <r>
      <t xml:space="preserve">    </t>
    </r>
    <r>
      <rPr>
        <sz val="6"/>
        <color indexed="8"/>
        <rFont val="ＭＳ Ｐ明朝"/>
        <family val="1"/>
      </rPr>
      <t>　</t>
    </r>
    <r>
      <rPr>
        <sz val="9"/>
        <color indexed="8"/>
        <rFont val="ＭＳ Ｐ明朝"/>
        <family val="1"/>
      </rPr>
      <t xml:space="preserve"> ３</t>
    </r>
    <r>
      <rPr>
        <sz val="8"/>
        <color indexed="8"/>
        <rFont val="ＭＳ Ｐ明朝"/>
        <family val="1"/>
      </rPr>
      <t>　</t>
    </r>
    <r>
      <rPr>
        <sz val="9"/>
        <color indexed="8"/>
        <rFont val="ＭＳ Ｐ明朝"/>
        <family val="1"/>
      </rPr>
      <t>件数は無料交付分、公用交付分を含みます。</t>
    </r>
  </si>
  <si>
    <t>保土ケ谷区</t>
  </si>
  <si>
    <t>１世帯当たりの人員（人）</t>
  </si>
  <si>
    <t>人口密度
（１㎢/人）</t>
  </si>
  <si>
    <t>女性100人
につき男性（人）</t>
  </si>
  <si>
    <t>人口総数
割合（％）</t>
  </si>
  <si>
    <t>人口総数
割合(％)</t>
  </si>
  <si>
    <t>令和２年</t>
  </si>
  <si>
    <t>令和元年</t>
  </si>
  <si>
    <t>令和元年</t>
  </si>
  <si>
    <t>令和元年</t>
  </si>
  <si>
    <t>５月</t>
  </si>
  <si>
    <t>令和元年度</t>
  </si>
  <si>
    <t>-</t>
  </si>
  <si>
    <t>(各年１０月１日現在)　</t>
  </si>
  <si>
    <t>１２月</t>
  </si>
  <si>
    <t>１１月</t>
  </si>
  <si>
    <t>平成２８年</t>
  </si>
  <si>
    <t>平成２９年</t>
  </si>
  <si>
    <t>平成２９年</t>
  </si>
  <si>
    <t>平成３０年</t>
  </si>
  <si>
    <t>（各年１０月１日現在）</t>
  </si>
  <si>
    <t>平成２７年</t>
  </si>
  <si>
    <t>平成２９年</t>
  </si>
  <si>
    <t>平成３０年</t>
  </si>
  <si>
    <t>平成２９年</t>
  </si>
  <si>
    <t>平成３０年</t>
  </si>
  <si>
    <t>(各年１月１日現在)</t>
  </si>
  <si>
    <t>　　　　　　　　１０月</t>
  </si>
  <si>
    <t>平成１２年</t>
  </si>
  <si>
    <t>平成１７年</t>
  </si>
  <si>
    <t>平成２２年</t>
  </si>
  <si>
    <t>平成２４年</t>
  </si>
  <si>
    <t>平成２５年</t>
  </si>
  <si>
    <t>平成２６年</t>
  </si>
  <si>
    <t>平成３０年度</t>
  </si>
  <si>
    <t>（各年１２月３１日現在）</t>
  </si>
  <si>
    <t>令和２年</t>
  </si>
  <si>
    <t>平成２６年</t>
  </si>
  <si>
    <t>平成２７年</t>
  </si>
  <si>
    <t>平成２８年</t>
  </si>
  <si>
    <t>平成２９年</t>
  </si>
  <si>
    <t>平成３０年</t>
  </si>
  <si>
    <t>令和２年</t>
  </si>
  <si>
    <t>-</t>
  </si>
  <si>
    <t>平成３１年</t>
  </si>
  <si>
    <t>　１月</t>
  </si>
  <si>
    <t>　２月</t>
  </si>
  <si>
    <t>　３月</t>
  </si>
  <si>
    <t>　４月</t>
  </si>
  <si>
    <t>　９月</t>
  </si>
  <si>
    <t>　８月</t>
  </si>
  <si>
    <t>　７月</t>
  </si>
  <si>
    <t>　６月</t>
  </si>
  <si>
    <t>　５月</t>
  </si>
  <si>
    <t>令和３年</t>
  </si>
  <si>
    <t>１０　月別人口と世帯数の推移（平成２６年～令和３年）</t>
  </si>
  <si>
    <t>　　 ３年</t>
  </si>
  <si>
    <t>（注）この数値は国勢調査の確定値を基に、毎月の自然動態・社会動態を住民基本台帳法及び戸籍法の定める 届出等により集計し</t>
  </si>
  <si>
    <t>　　　加算したものです。</t>
  </si>
  <si>
    <t xml:space="preserve">       届出等により集計し加算したものです。</t>
  </si>
  <si>
    <t>（注） この数値は国勢調査の確定値を基に、毎月の自然動態・社会動態を住民基本台帳法及び戸籍法の定める</t>
  </si>
  <si>
    <t>(１)　人口増減及び増減率</t>
  </si>
  <si>
    <t>令和３年</t>
  </si>
  <si>
    <t>１０月</t>
  </si>
  <si>
    <t>１２月</t>
  </si>
  <si>
    <t>１０月</t>
  </si>
  <si>
    <t>１１月</t>
  </si>
  <si>
    <r>
      <t xml:space="preserve">     　</t>
    </r>
    <r>
      <rPr>
        <sz val="9"/>
        <rFont val="ＭＳ Ｐ明朝"/>
        <family val="1"/>
      </rPr>
      <t>届出等により集計し加算したものです。</t>
    </r>
  </si>
  <si>
    <t>１２　町丁・字別人口と世帯数の推移（平成２９年～令和３年）</t>
  </si>
  <si>
    <t>令和２年</t>
  </si>
  <si>
    <t>令和３年</t>
  </si>
  <si>
    <t>１２　町丁・字別人口と世帯数の推移（平成２９年～令和３年）（つづき）</t>
  </si>
  <si>
    <t>（令和３年１０月１日現在）</t>
  </si>
  <si>
    <t xml:space="preserve">（注）　この数値は国勢調査の確定値を基に、毎月の自然動態・社会動態を住民基本台帳法及び
</t>
  </si>
  <si>
    <t xml:space="preserve">      　戸籍法の定める届出等により集計し加算したものです。
</t>
  </si>
  <si>
    <t>30～34</t>
  </si>
  <si>
    <t xml:space="preserve">5～9    </t>
  </si>
  <si>
    <t xml:space="preserve">15～19    </t>
  </si>
  <si>
    <t>20～24</t>
  </si>
  <si>
    <t>25～29</t>
  </si>
  <si>
    <t>80～84</t>
  </si>
  <si>
    <t xml:space="preserve">　　  　0    </t>
  </si>
  <si>
    <t>33</t>
  </si>
  <si>
    <t xml:space="preserve">　　  　4    </t>
  </si>
  <si>
    <t xml:space="preserve">　　　  8    </t>
  </si>
  <si>
    <t xml:space="preserve">　　　  9    </t>
  </si>
  <si>
    <t>11</t>
  </si>
  <si>
    <t>41</t>
  </si>
  <si>
    <t>13</t>
  </si>
  <si>
    <t>54</t>
  </si>
  <si>
    <t>29</t>
  </si>
  <si>
    <t>60</t>
  </si>
  <si>
    <t>61</t>
  </si>
  <si>
    <t>62</t>
  </si>
  <si>
    <t>63</t>
  </si>
  <si>
    <t>（注）　令和２年国勢調査確定値を基準人口とした推計人口です。</t>
  </si>
  <si>
    <t>（令和３年１月１日現在）</t>
  </si>
  <si>
    <t>令和２年</t>
  </si>
  <si>
    <t>（各年１２月３１日現在　各月末現在）</t>
  </si>
  <si>
    <t>令和３年　１月</t>
  </si>
  <si>
    <t>令和２年度</t>
  </si>
  <si>
    <t>資料：市民課・小出支所</t>
  </si>
  <si>
    <t>（令和４年１月１日現在）</t>
  </si>
  <si>
    <t xml:space="preserve"> 　　　「神奈川県年齢別人口統計調査結果報告（令和３年１月１日現在）」による数値とは異なります。</t>
  </si>
  <si>
    <t>茅ヶ崎一丁目</t>
  </si>
  <si>
    <t>茅ヶ崎二丁目</t>
  </si>
  <si>
    <t>茅ヶ崎三丁目</t>
  </si>
  <si>
    <t>本村一丁目</t>
  </si>
  <si>
    <t>本村二丁目</t>
  </si>
  <si>
    <t>本村三丁目</t>
  </si>
  <si>
    <t>本村四丁目</t>
  </si>
  <si>
    <t>本村五丁目</t>
  </si>
  <si>
    <t>十間坂一丁目</t>
  </si>
  <si>
    <t>十間坂二丁目</t>
  </si>
  <si>
    <t>十間坂三丁目</t>
  </si>
  <si>
    <t>共恵一丁目</t>
  </si>
  <si>
    <t>共恵二丁目</t>
  </si>
  <si>
    <t>南湖一丁目</t>
  </si>
  <si>
    <t>南湖二丁目</t>
  </si>
  <si>
    <t>南湖三丁目</t>
  </si>
  <si>
    <t>南湖四丁目</t>
  </si>
  <si>
    <t>南湖五丁目</t>
  </si>
  <si>
    <t>南湖六丁目</t>
  </si>
  <si>
    <t>南湖七丁目</t>
  </si>
  <si>
    <t>中海岸一丁目</t>
  </si>
  <si>
    <t>中海岸二丁目</t>
  </si>
  <si>
    <t>中海岸三丁目</t>
  </si>
  <si>
    <t>中海岸四丁目</t>
  </si>
  <si>
    <t>東海岸北一丁目</t>
  </si>
  <si>
    <t>東海岸北二丁目</t>
  </si>
  <si>
    <t>東海岸北三丁目</t>
  </si>
  <si>
    <t>東海岸北四丁目</t>
  </si>
  <si>
    <t>東海岸北五丁目</t>
  </si>
  <si>
    <t>東海岸南一丁目</t>
  </si>
  <si>
    <t>東海岸南二丁目</t>
  </si>
  <si>
    <t>東海岸南三丁目</t>
  </si>
  <si>
    <t>東海岸南四丁目</t>
  </si>
  <si>
    <t>東海岸南五丁目</t>
  </si>
  <si>
    <t>東海岸南六丁目</t>
  </si>
  <si>
    <t>円蔵一丁目</t>
  </si>
  <si>
    <t>円蔵二丁目</t>
  </si>
  <si>
    <t>下町屋一丁目</t>
  </si>
  <si>
    <t>下町屋二丁目</t>
  </si>
  <si>
    <t>下町屋三丁目</t>
  </si>
  <si>
    <t>柳島一丁目</t>
  </si>
  <si>
    <t>柳島二丁目</t>
  </si>
  <si>
    <t>香川一丁目</t>
  </si>
  <si>
    <t>香川二丁目</t>
  </si>
  <si>
    <t>香川三丁目</t>
  </si>
  <si>
    <t>香川四丁目</t>
  </si>
  <si>
    <t>香川五丁目</t>
  </si>
  <si>
    <t>香川六丁目</t>
  </si>
  <si>
    <t>香川七丁目</t>
  </si>
  <si>
    <t>高田一丁目</t>
  </si>
  <si>
    <t>高田二丁目</t>
  </si>
  <si>
    <t>高田三丁目</t>
  </si>
  <si>
    <t>高田四丁目</t>
  </si>
  <si>
    <t>高田五丁目</t>
  </si>
  <si>
    <t>室田一丁目</t>
  </si>
  <si>
    <t>室田二丁目</t>
  </si>
  <si>
    <t>室田三丁目</t>
  </si>
  <si>
    <t>松林一丁目</t>
  </si>
  <si>
    <t>松林二丁目</t>
  </si>
  <si>
    <t>松林三丁目</t>
  </si>
  <si>
    <t>みずき一丁目</t>
  </si>
  <si>
    <t>みずき二丁目</t>
  </si>
  <si>
    <t>みずき三丁目</t>
  </si>
  <si>
    <t>みずき四丁目</t>
  </si>
  <si>
    <t>菱沼一丁目</t>
  </si>
  <si>
    <t>菱沼二丁目</t>
  </si>
  <si>
    <t>菱沼三丁目</t>
  </si>
  <si>
    <t>小和田一丁目</t>
  </si>
  <si>
    <t>小和田二丁目</t>
  </si>
  <si>
    <t>小和田三丁目</t>
  </si>
  <si>
    <t>浜竹二丁目</t>
  </si>
  <si>
    <t>浜竹一丁目</t>
  </si>
  <si>
    <t>浜竹三丁目</t>
  </si>
  <si>
    <t>浜竹四丁目</t>
  </si>
  <si>
    <t>松浪一丁目</t>
  </si>
  <si>
    <t>松浪二丁目</t>
  </si>
  <si>
    <t>松が丘一丁目</t>
  </si>
  <si>
    <t>松が丘二丁目</t>
  </si>
  <si>
    <t>９　人口と世帯数の推移（昭和１０年～令和３年）</t>
  </si>
  <si>
    <t>９　人口と世帯数の推移（昭和１０年～令和３年）(つづき)</t>
  </si>
  <si>
    <t xml:space="preserve"> ２年</t>
  </si>
  <si>
    <t>-</t>
  </si>
  <si>
    <t>平成７年</t>
  </si>
  <si>
    <t>平成３０年</t>
  </si>
  <si>
    <t>資料：平成３1（令和元）年神奈川県衛生統計年報</t>
  </si>
  <si>
    <t>神奈川県(令和元)年</t>
  </si>
  <si>
    <t>全　　国(令和元)年</t>
  </si>
  <si>
    <t>（令和4年１月１日現在）</t>
  </si>
  <si>
    <t>36</t>
  </si>
  <si>
    <t>43</t>
  </si>
  <si>
    <t>0～4</t>
  </si>
  <si>
    <t>30～34</t>
  </si>
  <si>
    <t>30</t>
  </si>
  <si>
    <t xml:space="preserve">　　  　1    </t>
  </si>
  <si>
    <t>31</t>
  </si>
  <si>
    <t xml:space="preserve">　　　  2    </t>
  </si>
  <si>
    <t>32</t>
  </si>
  <si>
    <t xml:space="preserve">　　　  3    </t>
  </si>
  <si>
    <t>34</t>
  </si>
  <si>
    <t xml:space="preserve">5～9    </t>
  </si>
  <si>
    <t>35～39</t>
  </si>
  <si>
    <t xml:space="preserve">　　　  5    </t>
  </si>
  <si>
    <t>35</t>
  </si>
  <si>
    <t xml:space="preserve">　　　  6    </t>
  </si>
  <si>
    <t xml:space="preserve">　　　  7    </t>
  </si>
  <si>
    <t>37</t>
  </si>
  <si>
    <t>38</t>
  </si>
  <si>
    <t>39</t>
  </si>
  <si>
    <t xml:space="preserve">10～14    </t>
  </si>
  <si>
    <t xml:space="preserve">40～44 </t>
  </si>
  <si>
    <t>10</t>
  </si>
  <si>
    <t>40</t>
  </si>
  <si>
    <t>12</t>
  </si>
  <si>
    <t>42</t>
  </si>
  <si>
    <t>14</t>
  </si>
  <si>
    <t>44</t>
  </si>
  <si>
    <t xml:space="preserve">15～19    </t>
  </si>
  <si>
    <t>45</t>
  </si>
  <si>
    <t>16</t>
  </si>
  <si>
    <t>46</t>
  </si>
  <si>
    <t>17</t>
  </si>
  <si>
    <t>18</t>
  </si>
  <si>
    <t>48</t>
  </si>
  <si>
    <t>19</t>
  </si>
  <si>
    <t>49</t>
  </si>
  <si>
    <t>20～24</t>
  </si>
  <si>
    <t>50～54</t>
  </si>
  <si>
    <t>20</t>
  </si>
  <si>
    <t>21</t>
  </si>
  <si>
    <t>22</t>
  </si>
  <si>
    <t>52</t>
  </si>
  <si>
    <t>23</t>
  </si>
  <si>
    <t>53</t>
  </si>
  <si>
    <t>24</t>
  </si>
  <si>
    <t>25～29</t>
  </si>
  <si>
    <t>55～59</t>
  </si>
  <si>
    <t>25</t>
  </si>
  <si>
    <t>55</t>
  </si>
  <si>
    <t>26</t>
  </si>
  <si>
    <t>27</t>
  </si>
  <si>
    <t>57</t>
  </si>
  <si>
    <t>28</t>
  </si>
  <si>
    <t>58</t>
  </si>
  <si>
    <t>59</t>
  </si>
  <si>
    <t>60～64</t>
  </si>
  <si>
    <t>64</t>
  </si>
  <si>
    <t xml:space="preserve">65～69    </t>
  </si>
  <si>
    <t>95～99</t>
  </si>
  <si>
    <t>70～74</t>
  </si>
  <si>
    <t>100 歳以上</t>
  </si>
  <si>
    <t>不詳</t>
  </si>
  <si>
    <t>75～79</t>
  </si>
  <si>
    <t>85～89</t>
  </si>
  <si>
    <t>令和元年</t>
  </si>
  <si>
    <t>（令和２年１月１日現在）</t>
  </si>
  <si>
    <t>(注） 令和3年1月1日現在の調査結果の公表は、令和4年5月頃を予定しています。</t>
  </si>
  <si>
    <t>（注）１　平成29年～令和元年までの「茅ヶ崎三丁目」の世帯数・人口については、値が少ないため
　　　　　秘匿となります。これに伴い、「茅ヶ崎二丁目」に「茅ヶ崎三丁目」の世帯数・人口を加算して
　　　　　います。</t>
  </si>
  <si>
    <t>１４　年齢（各歳）別人口の推移（平成２８年～令和２年）</t>
  </si>
  <si>
    <t>平成２８年</t>
  </si>
  <si>
    <t>平成３１年</t>
  </si>
  <si>
    <t>平成２９年</t>
  </si>
  <si>
    <t>0～4</t>
  </si>
  <si>
    <t>35～39</t>
  </si>
  <si>
    <t xml:space="preserve">10～14    </t>
  </si>
  <si>
    <t>40～44</t>
  </si>
  <si>
    <t>50～54</t>
  </si>
  <si>
    <t>55～59</t>
  </si>
  <si>
    <t>平成２８年</t>
  </si>
  <si>
    <t>令和２年</t>
  </si>
  <si>
    <t>(注） 令和3年1月1日現在の調査結果の公表は、令和4年5月頃を予定しています。</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</si>
</sst>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_ "/>
    <numFmt numFmtId="179" formatCode="#,##0_);[Red]\(#,##0\)"/>
    <numFmt numFmtId="180" formatCode="#,##0_ ;[Red]\-#,##0\ "/>
    <numFmt numFmtId="181" formatCode="0.00_ "/>
    <numFmt numFmtId="182" formatCode="#,##0;&quot;△ &quot;#,##0"/>
    <numFmt numFmtId="183" formatCode="0;&quot;△ &quot;0"/>
    <numFmt numFmtId="184" formatCode="#,##0.00_ "/>
    <numFmt numFmtId="185" formatCode="#,##0.0_ "/>
    <numFmt numFmtId="186" formatCode="\ ###,###,##0;&quot;-&quot;###,###,##0"/>
    <numFmt numFmtId="187" formatCode="#,###,###,##0;&quot; -&quot;###,###,##0"/>
    <numFmt numFmtId="188" formatCode="#,##0.00;&quot;△ &quot;#,##0.00"/>
    <numFmt numFmtId="189" formatCode="0.0_);[Red]\(0.0\)"/>
    <numFmt numFmtId="190" formatCode="#,###"/>
    <numFmt numFmtId="191" formatCode="0.00_ ;[Red]\-0.00\ "/>
    <numFmt numFmtId="192" formatCode="#,##0.0;&quot;△ &quot;#,##0.0"/>
    <numFmt numFmtId="193" formatCode="0;[Red]0"/>
    <numFmt numFmtId="194" formatCode="#,##0.00_ ;[Red]\-#,##0.00\ "/>
    <numFmt numFmtId="195" formatCode="#,##0.0_ ;[Red]\-#,##0.0\ "/>
    <numFmt numFmtId="196" formatCode="0_);[Red]\(0\)"/>
    <numFmt numFmtId="197" formatCode="&quot;Yes&quot;;&quot;Yes&quot;;&quot;No&quot;"/>
    <numFmt numFmtId="198" formatCode="&quot;True&quot;;&quot;True&quot;;&quot;False&quot;"/>
    <numFmt numFmtId="199" formatCode="&quot;On&quot;;&quot;On&quot;;&quot;Off&quot;"/>
    <numFmt numFmtId="200" formatCode="[$€-2]\ #,##0.00_);[Red]\([$€-2]\ #,##0.00\)"/>
    <numFmt numFmtId="201" formatCode="0.00_);[Red]\(0.00\)"/>
    <numFmt numFmtId="202" formatCode="0_);\(0\)"/>
    <numFmt numFmtId="203" formatCode="#,##0.00_);[Red]\(#,##0.00\)"/>
    <numFmt numFmtId="204" formatCode="#,##0.0_);[Red]\(#,##0.0\)"/>
    <numFmt numFmtId="205" formatCode="&quot;¥&quot;#,##0_);[Red]\(&quot;¥&quot;#,##0\)"/>
    <numFmt numFmtId="206" formatCode="&quot;¥&quot;#,##0.0_);[Red]\(&quot;¥&quot;#,##0.0\)"/>
    <numFmt numFmtId="207" formatCode="&quot;¥&quot;#,##0.00_);[Red]\(&quot;¥&quot;#,##0.00\)"/>
    <numFmt numFmtId="208" formatCode="[$¥-411]#,##0.00;[$¥-411]#,##0.00"/>
    <numFmt numFmtId="209" formatCode="[$£-809]#,##0.00;[$£-809]#,##0.00"/>
    <numFmt numFmtId="210" formatCode="#,##0.000;&quot;△ &quot;#,##0.000"/>
    <numFmt numFmtId="211" formatCode="#,##0_);\(#,##0\)"/>
    <numFmt numFmtId="212" formatCode="0.00;&quot;△ &quot;0.00"/>
    <numFmt numFmtId="213" formatCode="#,##0.000_ "/>
  </numFmts>
  <fonts count="121">
    <font>
      <sz val="11"/>
      <name val="ＭＳ Ｐゴシック"/>
      <family val="3"/>
    </font>
    <font>
      <sz val="10"/>
      <name val="ＭＳ Ｐ明朝"/>
      <family val="1"/>
    </font>
    <font>
      <sz val="6"/>
      <name val="ＭＳ Ｐゴシック"/>
      <family val="3"/>
    </font>
    <font>
      <sz val="12"/>
      <name val="ＭＳ Ｐ明朝"/>
      <family val="1"/>
    </font>
    <font>
      <b/>
      <sz val="10"/>
      <name val="ＭＳ Ｐゴシック"/>
      <family val="3"/>
    </font>
    <font>
      <sz val="9"/>
      <name val="ＭＳ Ｐ明朝"/>
      <family val="1"/>
    </font>
    <font>
      <sz val="11"/>
      <name val="ＭＳ Ｐ明朝"/>
      <family val="1"/>
    </font>
    <font>
      <sz val="10"/>
      <name val="ＭＳ Ｐゴシック"/>
      <family val="3"/>
    </font>
    <font>
      <sz val="12"/>
      <name val="ＭＳ Ｐゴシック"/>
      <family val="3"/>
    </font>
    <font>
      <u val="single"/>
      <sz val="9"/>
      <color indexed="12"/>
      <name val="ＭＳ 明朝"/>
      <family val="1"/>
    </font>
    <font>
      <sz val="9"/>
      <name val="ＭＳ 明朝"/>
      <family val="1"/>
    </font>
    <font>
      <u val="single"/>
      <sz val="9"/>
      <color indexed="36"/>
      <name val="ＭＳ 明朝"/>
      <family val="1"/>
    </font>
    <font>
      <sz val="6"/>
      <name val="ＭＳ Ｐ明朝"/>
      <family val="1"/>
    </font>
    <font>
      <sz val="10"/>
      <color indexed="8"/>
      <name val="ＭＳ Ｐゴシック"/>
      <family val="3"/>
    </font>
    <font>
      <sz val="9"/>
      <color indexed="8"/>
      <name val="ＭＳ 明朝"/>
      <family val="1"/>
    </font>
    <font>
      <sz val="10"/>
      <color indexed="8"/>
      <name val="ＭＳ 明朝"/>
      <family val="1"/>
    </font>
    <font>
      <sz val="10"/>
      <name val="ＭＳ 明朝"/>
      <family val="1"/>
    </font>
    <font>
      <sz val="10"/>
      <color indexed="8"/>
      <name val="ＭＳ Ｐ明朝"/>
      <family val="1"/>
    </font>
    <font>
      <sz val="12"/>
      <color indexed="8"/>
      <name val="ＭＳ Ｐゴシック"/>
      <family val="3"/>
    </font>
    <font>
      <sz val="9"/>
      <color indexed="8"/>
      <name val="ＭＳ Ｐゴシック"/>
      <family val="3"/>
    </font>
    <font>
      <b/>
      <sz val="9"/>
      <color indexed="8"/>
      <name val="ＭＳ Ｐゴシック"/>
      <family val="3"/>
    </font>
    <font>
      <sz val="9"/>
      <color indexed="8"/>
      <name val="ＭＳ Ｐ明朝"/>
      <family val="1"/>
    </font>
    <font>
      <sz val="9"/>
      <name val="ＭＳ Ｐゴシック"/>
      <family val="3"/>
    </font>
    <font>
      <sz val="11"/>
      <name val="ＭＳ 明朝"/>
      <family val="1"/>
    </font>
    <font>
      <sz val="6"/>
      <name val="ＭＳ 明朝"/>
      <family val="1"/>
    </font>
    <font>
      <b/>
      <sz val="9"/>
      <name val="ＭＳ Ｐゴシック"/>
      <family val="3"/>
    </font>
    <font>
      <sz val="8"/>
      <color indexed="8"/>
      <name val="ＭＳ Ｐ明朝"/>
      <family val="1"/>
    </font>
    <font>
      <sz val="8"/>
      <color indexed="8"/>
      <name val="ＭＳ Ｐゴシック"/>
      <family val="3"/>
    </font>
    <font>
      <sz val="8"/>
      <name val="ＭＳ Ｐ明朝"/>
      <family val="1"/>
    </font>
    <font>
      <sz val="10"/>
      <name val="HG丸ｺﾞｼｯｸM-PRO"/>
      <family val="3"/>
    </font>
    <font>
      <b/>
      <sz val="10"/>
      <name val="ＭＳ Ｐ明朝"/>
      <family val="1"/>
    </font>
    <font>
      <sz val="8"/>
      <name val="ＭＳ Ｐゴシック"/>
      <family val="3"/>
    </font>
    <font>
      <sz val="8"/>
      <color indexed="8"/>
      <name val="HG丸ｺﾞｼｯｸM-PRO"/>
      <family val="3"/>
    </font>
    <font>
      <sz val="7.35"/>
      <color indexed="8"/>
      <name val="HG丸ｺﾞｼｯｸM-PRO"/>
      <family val="3"/>
    </font>
    <font>
      <sz val="8.25"/>
      <color indexed="8"/>
      <name val="ＭＳ Ｐゴシック"/>
      <family val="3"/>
    </font>
    <font>
      <sz val="8.5"/>
      <color indexed="8"/>
      <name val="ＭＳ Ｐゴシック"/>
      <family val="3"/>
    </font>
    <font>
      <sz val="10"/>
      <color indexed="8"/>
      <name val="HG丸ｺﾞｼｯｸM-PRO"/>
      <family val="3"/>
    </font>
    <font>
      <sz val="10.25"/>
      <color indexed="8"/>
      <name val="HG丸ｺﾞｼｯｸM-PRO"/>
      <family val="3"/>
    </font>
    <font>
      <sz val="14.5"/>
      <color indexed="8"/>
      <name val="HG丸ｺﾞｼｯｸM-PRO"/>
      <family val="3"/>
    </font>
    <font>
      <sz val="14"/>
      <name val="Terminal"/>
      <family val="3"/>
    </font>
    <font>
      <sz val="11"/>
      <name val="明朝"/>
      <family val="1"/>
    </font>
    <font>
      <sz val="9.6"/>
      <color indexed="8"/>
      <name val="HG丸ｺﾞｼｯｸM-PRO"/>
      <family val="3"/>
    </font>
    <font>
      <b/>
      <sz val="10"/>
      <name val="ＭＳ 明朝"/>
      <family val="1"/>
    </font>
    <font>
      <b/>
      <sz val="9"/>
      <name val="ＭＳ Ｐ明朝"/>
      <family val="1"/>
    </font>
    <font>
      <b/>
      <sz val="18"/>
      <name val="ＭＳ Ｐゴシック"/>
      <family val="3"/>
    </font>
    <font>
      <sz val="22"/>
      <name val="ＭＳ Ｐゴシック"/>
      <family val="3"/>
    </font>
    <font>
      <sz val="10"/>
      <name val="明朝"/>
      <family val="1"/>
    </font>
    <font>
      <sz val="10"/>
      <name val="Geneva"/>
      <family val="2"/>
    </font>
    <font>
      <sz val="12"/>
      <name val="ＭＳ 明朝"/>
      <family val="1"/>
    </font>
    <font>
      <b/>
      <sz val="10"/>
      <color indexed="8"/>
      <name val="ＭＳ Ｐゴシック"/>
      <family val="3"/>
    </font>
    <font>
      <sz val="6"/>
      <color indexed="8"/>
      <name val="ＭＳ Ｐ明朝"/>
      <family val="1"/>
    </font>
    <font>
      <sz val="14"/>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明朝"/>
      <family val="1"/>
    </font>
    <font>
      <sz val="11"/>
      <color indexed="17"/>
      <name val="ＭＳ Ｐゴシック"/>
      <family val="3"/>
    </font>
    <font>
      <sz val="9"/>
      <color indexed="10"/>
      <name val="ＭＳ Ｐ明朝"/>
      <family val="1"/>
    </font>
    <font>
      <sz val="11"/>
      <color indexed="47"/>
      <name val="ＭＳ Ｐゴシック"/>
      <family val="3"/>
    </font>
    <font>
      <sz val="10"/>
      <color indexed="10"/>
      <name val="ＭＳ Ｐ明朝"/>
      <family val="1"/>
    </font>
    <font>
      <sz val="10"/>
      <color indexed="10"/>
      <name val="ＭＳ Ｐゴシック"/>
      <family val="3"/>
    </font>
    <font>
      <sz val="24"/>
      <color indexed="8"/>
      <name val="HGS創英角ﾎﾟｯﾌﾟ体"/>
      <family val="3"/>
    </font>
    <font>
      <sz val="9"/>
      <color indexed="8"/>
      <name val="HG丸ｺﾞｼｯｸM-PRO"/>
      <family val="3"/>
    </font>
    <font>
      <sz val="9.2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ＭＳ 明朝"/>
      <family val="1"/>
    </font>
    <font>
      <sz val="11"/>
      <color rgb="FF006100"/>
      <name val="Calibri"/>
      <family val="3"/>
    </font>
    <font>
      <sz val="9"/>
      <color rgb="FFFF0000"/>
      <name val="ＭＳ Ｐ明朝"/>
      <family val="1"/>
    </font>
    <font>
      <sz val="11"/>
      <color theme="9" tint="0.7999799847602844"/>
      <name val="ＭＳ Ｐゴシック"/>
      <family val="3"/>
    </font>
    <font>
      <sz val="12"/>
      <color theme="1"/>
      <name val="ＭＳ Ｐゴシック"/>
      <family val="3"/>
    </font>
    <font>
      <sz val="11"/>
      <color theme="1"/>
      <name val="ＭＳ Ｐゴシック"/>
      <family val="3"/>
    </font>
    <font>
      <sz val="10"/>
      <color theme="1"/>
      <name val="ＭＳ 明朝"/>
      <family val="1"/>
    </font>
    <font>
      <sz val="9"/>
      <color theme="1"/>
      <name val="ＭＳ Ｐ明朝"/>
      <family val="1"/>
    </font>
    <font>
      <sz val="10"/>
      <name val="Cambria"/>
      <family val="3"/>
    </font>
    <font>
      <sz val="12"/>
      <name val="Cambria"/>
      <family val="3"/>
    </font>
    <font>
      <sz val="10"/>
      <name val="Calibri"/>
      <family val="3"/>
    </font>
    <font>
      <sz val="11"/>
      <name val="Cambria"/>
      <family val="3"/>
    </font>
    <font>
      <sz val="10"/>
      <color indexed="8"/>
      <name val="Calibri"/>
      <family val="3"/>
    </font>
    <font>
      <sz val="9"/>
      <color theme="1"/>
      <name val="ＭＳ Ｐゴシック"/>
      <family val="3"/>
    </font>
    <font>
      <sz val="11"/>
      <color rgb="FFFF0000"/>
      <name val="ＭＳ Ｐゴシック"/>
      <family val="3"/>
    </font>
    <font>
      <sz val="10"/>
      <color rgb="FFFF0000"/>
      <name val="ＭＳ Ｐ明朝"/>
      <family val="1"/>
    </font>
    <font>
      <sz val="8"/>
      <color theme="1"/>
      <name val="ＭＳ Ｐ明朝"/>
      <family val="1"/>
    </font>
    <font>
      <sz val="8"/>
      <color theme="1"/>
      <name val="ＭＳ Ｐゴシック"/>
      <family val="3"/>
    </font>
    <font>
      <b/>
      <sz val="9"/>
      <name val="Calibri"/>
      <family val="3"/>
    </font>
    <font>
      <b/>
      <sz val="10"/>
      <name val="Calibri"/>
      <family val="3"/>
    </font>
    <font>
      <sz val="10"/>
      <color theme="1"/>
      <name val="ＭＳ Ｐ明朝"/>
      <family val="1"/>
    </font>
    <font>
      <sz val="10"/>
      <color theme="1"/>
      <name val="ＭＳ Ｐゴシック"/>
      <family val="3"/>
    </font>
    <font>
      <b/>
      <sz val="9"/>
      <color theme="1"/>
      <name val="Calibri"/>
      <family val="3"/>
    </font>
    <font>
      <b/>
      <sz val="9"/>
      <name val="Cambria"/>
      <family val="3"/>
    </font>
    <font>
      <sz val="10"/>
      <color rgb="FFFF0000"/>
      <name val="ＭＳ Ｐゴシック"/>
      <family val="3"/>
    </font>
    <font>
      <sz val="9"/>
      <name val="Cambria"/>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
      <patternFill patternType="solid">
        <fgColor rgb="FF92D05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right style="thin"/>
      <top style="thin"/>
      <bottom style="double"/>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style="hair"/>
      <right style="hair"/>
      <top>
        <color indexed="63"/>
      </top>
      <bottom>
        <color indexed="63"/>
      </bottom>
    </border>
    <border>
      <left>
        <color indexed="63"/>
      </left>
      <right style="hair"/>
      <top style="hair"/>
      <bottom style="hair"/>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double"/>
      <right>
        <color indexed="63"/>
      </right>
      <top>
        <color indexed="63"/>
      </top>
      <bottom style="thin"/>
    </border>
    <border>
      <left style="thin"/>
      <right>
        <color indexed="63"/>
      </right>
      <top>
        <color indexed="63"/>
      </top>
      <bottom>
        <color indexed="63"/>
      </bottom>
    </border>
    <border>
      <left style="double"/>
      <right>
        <color indexed="63"/>
      </right>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double"/>
    </border>
    <border>
      <left>
        <color indexed="63"/>
      </left>
      <right style="hair"/>
      <top>
        <color indexed="63"/>
      </top>
      <bottom style="double"/>
    </border>
    <border>
      <left>
        <color indexed="63"/>
      </left>
      <right>
        <color indexed="63"/>
      </right>
      <top style="hair"/>
      <bottom>
        <color indexed="63"/>
      </bottom>
    </border>
    <border>
      <left>
        <color indexed="63"/>
      </left>
      <right style="hair"/>
      <top style="hair"/>
      <bottom>
        <color indexed="63"/>
      </bottom>
    </border>
    <border>
      <left style="hair"/>
      <right style="hair"/>
      <top style="double"/>
      <bottom>
        <color indexed="63"/>
      </bottom>
    </border>
    <border>
      <left style="hair"/>
      <right style="hair"/>
      <top>
        <color indexed="63"/>
      </top>
      <bottom style="hair"/>
    </border>
    <border>
      <left style="hair"/>
      <right style="hair"/>
      <top style="hair"/>
      <bottom>
        <color indexed="63"/>
      </bottom>
    </border>
    <border>
      <left>
        <color indexed="63"/>
      </left>
      <right>
        <color indexed="63"/>
      </right>
      <top style="hair"/>
      <bottom style="hair"/>
    </border>
    <border>
      <left>
        <color indexed="63"/>
      </left>
      <right style="hair"/>
      <top style="double"/>
      <bottom style="hair"/>
    </border>
    <border>
      <left style="hair"/>
      <right style="hair"/>
      <top style="double"/>
      <bottom style="hair"/>
    </border>
    <border>
      <left style="hair"/>
      <right>
        <color indexed="63"/>
      </right>
      <top style="double"/>
      <bottom style="hair"/>
    </border>
    <border>
      <left style="hair"/>
      <right style="hair"/>
      <top>
        <color indexed="63"/>
      </top>
      <bottom style="double"/>
    </border>
    <border>
      <left>
        <color indexed="63"/>
      </left>
      <right style="hair"/>
      <top>
        <color indexed="63"/>
      </top>
      <bottom style="hair"/>
    </border>
    <border>
      <left>
        <color indexed="63"/>
      </left>
      <right>
        <color indexed="63"/>
      </right>
      <top style="double"/>
      <bottom style="hair"/>
    </border>
    <border>
      <left>
        <color indexed="63"/>
      </left>
      <right>
        <color indexed="63"/>
      </right>
      <top>
        <color indexed="63"/>
      </top>
      <bottom style="hair"/>
    </border>
    <border>
      <left style="hair"/>
      <right>
        <color indexed="63"/>
      </right>
      <top>
        <color indexed="63"/>
      </top>
      <bottom style="thin"/>
    </border>
    <border>
      <left style="hair"/>
      <right>
        <color indexed="63"/>
      </right>
      <top style="double"/>
      <bottom>
        <color indexed="63"/>
      </bottom>
    </border>
    <border>
      <left style="hair"/>
      <right>
        <color indexed="63"/>
      </right>
      <top>
        <color indexed="63"/>
      </top>
      <bottom style="hair"/>
    </border>
    <border>
      <left>
        <color indexed="63"/>
      </left>
      <right style="hair"/>
      <top style="double"/>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0" fillId="0" borderId="0" applyFont="0" applyFill="0" applyBorder="0" applyAlignment="0" applyProtection="0"/>
    <xf numFmtId="0" fontId="9" fillId="0" borderId="0" applyNumberFormat="0" applyFill="0" applyBorder="0" applyAlignment="0" applyProtection="0"/>
    <xf numFmtId="0" fontId="7" fillId="0" borderId="0">
      <alignment/>
      <protection/>
    </xf>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40" fillId="0" borderId="0" applyFont="0" applyFill="0" applyBorder="0" applyAlignment="0" applyProtection="0"/>
    <xf numFmtId="38" fontId="0" fillId="0" borderId="0" applyFont="0" applyFill="0" applyBorder="0" applyAlignment="0" applyProtection="0"/>
    <xf numFmtId="38" fontId="40" fillId="0" borderId="0" applyFont="0" applyFill="0" applyBorder="0" applyAlignment="0" applyProtection="0"/>
    <xf numFmtId="0" fontId="7" fillId="0" borderId="5" applyNumberFormat="0" applyFill="0" applyBorder="0" applyAlignment="0">
      <protection/>
    </xf>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0" fillId="0" borderId="0" applyBorder="0">
      <alignment/>
      <protection/>
    </xf>
    <xf numFmtId="0" fontId="90" fillId="0" borderId="9" applyNumberFormat="0" applyFill="0" applyAlignment="0" applyProtection="0"/>
    <xf numFmtId="0" fontId="91" fillId="30" borderId="10"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16" fillId="0" borderId="0">
      <alignment/>
      <protection/>
    </xf>
    <xf numFmtId="0" fontId="48" fillId="0" borderId="0">
      <alignment vertical="center"/>
      <protection/>
    </xf>
    <xf numFmtId="0" fontId="40" fillId="0" borderId="0">
      <alignment/>
      <protection/>
    </xf>
    <xf numFmtId="0" fontId="0" fillId="0" borderId="0">
      <alignment/>
      <protection/>
    </xf>
    <xf numFmtId="37" fontId="39" fillId="0" borderId="0">
      <alignment/>
      <protection/>
    </xf>
    <xf numFmtId="0" fontId="94"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protection/>
    </xf>
    <xf numFmtId="37" fontId="39" fillId="0" borderId="0">
      <alignment/>
      <protection/>
    </xf>
    <xf numFmtId="0" fontId="0" fillId="0" borderId="0">
      <alignment vertical="center"/>
      <protection/>
    </xf>
    <xf numFmtId="0" fontId="0" fillId="0" borderId="0">
      <alignment/>
      <protection/>
    </xf>
    <xf numFmtId="0" fontId="10" fillId="0" borderId="0">
      <alignment/>
      <protection/>
    </xf>
    <xf numFmtId="0" fontId="29" fillId="0" borderId="0">
      <alignment vertical="center"/>
      <protection/>
    </xf>
    <xf numFmtId="0" fontId="16" fillId="0" borderId="0">
      <alignment/>
      <protection/>
    </xf>
    <xf numFmtId="0" fontId="16" fillId="0" borderId="0">
      <alignment/>
      <protection/>
    </xf>
    <xf numFmtId="0" fontId="0" fillId="0" borderId="0">
      <alignment vertical="center"/>
      <protection/>
    </xf>
    <xf numFmtId="0" fontId="23" fillId="0" borderId="0">
      <alignment/>
      <protection/>
    </xf>
    <xf numFmtId="0" fontId="11" fillId="0" borderId="0" applyNumberFormat="0" applyFill="0" applyBorder="0" applyAlignment="0" applyProtection="0"/>
    <xf numFmtId="0" fontId="95" fillId="32" borderId="0" applyNumberFormat="0" applyBorder="0" applyAlignment="0" applyProtection="0"/>
  </cellStyleXfs>
  <cellXfs count="1109">
    <xf numFmtId="0" fontId="0" fillId="0" borderId="0" xfId="0" applyAlignment="1">
      <alignment/>
    </xf>
    <xf numFmtId="0" fontId="1" fillId="0" borderId="0" xfId="0" applyNumberFormat="1" applyFont="1" applyAlignment="1">
      <alignment vertical="center"/>
    </xf>
    <xf numFmtId="38" fontId="1" fillId="0" borderId="0" xfId="53" applyFont="1" applyAlignment="1">
      <alignment vertical="center"/>
    </xf>
    <xf numFmtId="177" fontId="1" fillId="0" borderId="0" xfId="43" applyNumberFormat="1" applyFont="1" applyAlignment="1">
      <alignment vertical="center"/>
    </xf>
    <xf numFmtId="0" fontId="1" fillId="0" borderId="0" xfId="0" applyNumberFormat="1" applyFont="1" applyAlignment="1">
      <alignment horizontal="right" vertical="center"/>
    </xf>
    <xf numFmtId="0" fontId="3" fillId="0" borderId="0" xfId="0" applyNumberFormat="1" applyFont="1" applyAlignment="1">
      <alignment vertical="center"/>
    </xf>
    <xf numFmtId="180" fontId="4" fillId="0" borderId="0" xfId="53" applyNumberFormat="1" applyFont="1" applyAlignment="1">
      <alignment vertical="center"/>
    </xf>
    <xf numFmtId="0" fontId="5" fillId="0" borderId="0" xfId="0" applyNumberFormat="1" applyFont="1" applyAlignment="1">
      <alignment/>
    </xf>
    <xf numFmtId="0" fontId="8" fillId="0" borderId="0" xfId="0" applyFont="1" applyAlignment="1">
      <alignment vertical="center"/>
    </xf>
    <xf numFmtId="49" fontId="14" fillId="0" borderId="0" xfId="76" applyNumberFormat="1" applyFont="1" applyAlignment="1">
      <alignment vertical="top"/>
      <protection/>
    </xf>
    <xf numFmtId="186" fontId="14" fillId="0" borderId="0" xfId="76" applyNumberFormat="1" applyFont="1" applyAlignment="1">
      <alignment horizontal="right" vertical="top"/>
      <protection/>
    </xf>
    <xf numFmtId="186" fontId="17" fillId="0" borderId="11" xfId="76" applyNumberFormat="1" applyFont="1" applyFill="1" applyBorder="1" applyAlignment="1">
      <alignment horizontal="center" vertical="center"/>
      <protection/>
    </xf>
    <xf numFmtId="186" fontId="17" fillId="0" borderId="12" xfId="76" applyNumberFormat="1" applyFont="1" applyFill="1" applyBorder="1" applyAlignment="1">
      <alignment horizontal="center" vertical="center"/>
      <protection/>
    </xf>
    <xf numFmtId="49" fontId="13" fillId="0" borderId="13" xfId="76" applyNumberFormat="1" applyFont="1" applyFill="1" applyBorder="1" applyAlignment="1">
      <alignment horizontal="distributed" vertical="center"/>
      <protection/>
    </xf>
    <xf numFmtId="49" fontId="13" fillId="0" borderId="14" xfId="76" applyNumberFormat="1" applyFont="1" applyFill="1" applyBorder="1" applyAlignment="1">
      <alignment horizontal="distributed" vertical="center"/>
      <protection/>
    </xf>
    <xf numFmtId="49" fontId="13" fillId="0" borderId="13" xfId="78" applyNumberFormat="1" applyFont="1" applyFill="1" applyBorder="1" applyAlignment="1">
      <alignment horizontal="distributed" vertical="center"/>
      <protection/>
    </xf>
    <xf numFmtId="49" fontId="13" fillId="0" borderId="14" xfId="78" applyNumberFormat="1" applyFont="1" applyFill="1" applyBorder="1" applyAlignment="1">
      <alignment horizontal="distributed" vertical="center"/>
      <protection/>
    </xf>
    <xf numFmtId="0" fontId="8" fillId="0" borderId="0" xfId="0" applyNumberFormat="1" applyFont="1" applyAlignment="1">
      <alignment vertical="center"/>
    </xf>
    <xf numFmtId="38" fontId="1" fillId="0" borderId="0" xfId="53" applyFont="1" applyFill="1" applyAlignment="1">
      <alignment vertical="center"/>
    </xf>
    <xf numFmtId="49" fontId="14" fillId="0" borderId="0" xfId="76" applyNumberFormat="1" applyFont="1" applyFill="1" applyAlignment="1">
      <alignment vertical="top"/>
      <protection/>
    </xf>
    <xf numFmtId="0" fontId="1" fillId="0" borderId="0" xfId="0" applyFont="1" applyFill="1" applyAlignment="1">
      <alignment vertical="center"/>
    </xf>
    <xf numFmtId="49" fontId="13" fillId="0" borderId="0" xfId="76" applyNumberFormat="1" applyFont="1" applyFill="1" applyBorder="1" applyAlignment="1">
      <alignment vertical="top"/>
      <protection/>
    </xf>
    <xf numFmtId="0" fontId="1" fillId="0" borderId="15" xfId="83" applyFont="1" applyBorder="1" applyAlignment="1">
      <alignment/>
      <protection/>
    </xf>
    <xf numFmtId="0" fontId="29" fillId="0" borderId="0" xfId="84">
      <alignment vertical="center"/>
      <protection/>
    </xf>
    <xf numFmtId="0" fontId="29" fillId="33" borderId="0" xfId="84" applyFill="1">
      <alignment vertical="center"/>
      <protection/>
    </xf>
    <xf numFmtId="0" fontId="29" fillId="0" borderId="16" xfId="84" applyBorder="1">
      <alignment vertical="center"/>
      <protection/>
    </xf>
    <xf numFmtId="0" fontId="29" fillId="33" borderId="16" xfId="84" applyFill="1" applyBorder="1">
      <alignment vertical="center"/>
      <protection/>
    </xf>
    <xf numFmtId="0" fontId="29" fillId="0" borderId="0" xfId="84" applyBorder="1">
      <alignment vertical="center"/>
      <protection/>
    </xf>
    <xf numFmtId="0" fontId="29" fillId="33" borderId="0" xfId="84" applyFill="1" applyBorder="1">
      <alignment vertical="center"/>
      <protection/>
    </xf>
    <xf numFmtId="0" fontId="29" fillId="0" borderId="17" xfId="84" applyBorder="1">
      <alignment vertical="center"/>
      <protection/>
    </xf>
    <xf numFmtId="0" fontId="29" fillId="33" borderId="17" xfId="84" applyFill="1" applyBorder="1">
      <alignment vertical="center"/>
      <protection/>
    </xf>
    <xf numFmtId="0" fontId="40" fillId="0" borderId="18" xfId="0" applyFont="1" applyBorder="1" applyAlignment="1" quotePrefix="1">
      <alignment horizontal="center"/>
    </xf>
    <xf numFmtId="0" fontId="40" fillId="0" borderId="19" xfId="0" applyFont="1" applyBorder="1" applyAlignment="1" quotePrefix="1">
      <alignment horizontal="center"/>
    </xf>
    <xf numFmtId="0" fontId="40" fillId="0" borderId="20" xfId="0" applyFont="1" applyBorder="1" applyAlignment="1" quotePrefix="1">
      <alignment horizontal="center"/>
    </xf>
    <xf numFmtId="0" fontId="40" fillId="0" borderId="0" xfId="0" applyFont="1" applyBorder="1" applyAlignment="1" quotePrefix="1">
      <alignment horizontal="center"/>
    </xf>
    <xf numFmtId="3" fontId="40" fillId="0" borderId="21" xfId="0" applyNumberFormat="1" applyFont="1" applyBorder="1" applyAlignment="1" quotePrefix="1">
      <alignment horizontal="right"/>
    </xf>
    <xf numFmtId="3" fontId="40" fillId="0" borderId="0" xfId="0" applyNumberFormat="1" applyFont="1" applyBorder="1" applyAlignment="1" quotePrefix="1">
      <alignment horizontal="right"/>
    </xf>
    <xf numFmtId="0" fontId="40" fillId="0" borderId="22" xfId="0" applyFont="1" applyBorder="1" applyAlignment="1" quotePrefix="1">
      <alignment horizontal="center"/>
    </xf>
    <xf numFmtId="0" fontId="40" fillId="0" borderId="0" xfId="0" applyFont="1" applyBorder="1" applyAlignment="1" quotePrefix="1">
      <alignment horizontal="right"/>
    </xf>
    <xf numFmtId="0" fontId="40" fillId="0" borderId="22" xfId="0" applyFont="1" applyBorder="1" applyAlignment="1" quotePrefix="1">
      <alignment horizontal="right"/>
    </xf>
    <xf numFmtId="3" fontId="40" fillId="0" borderId="0" xfId="0" applyNumberFormat="1" applyFont="1" applyBorder="1" applyAlignment="1">
      <alignment/>
    </xf>
    <xf numFmtId="56" fontId="40" fillId="0" borderId="0" xfId="0" applyNumberFormat="1" applyFont="1" applyBorder="1" applyAlignment="1" quotePrefix="1">
      <alignment horizontal="right"/>
    </xf>
    <xf numFmtId="0" fontId="40" fillId="0" borderId="0" xfId="0" applyFont="1" applyAlignment="1">
      <alignment/>
    </xf>
    <xf numFmtId="0" fontId="40" fillId="0" borderId="0" xfId="0" applyFont="1" applyBorder="1" applyAlignment="1">
      <alignment/>
    </xf>
    <xf numFmtId="0" fontId="40" fillId="0" borderId="18" xfId="0" applyFont="1" applyBorder="1" applyAlignment="1">
      <alignment/>
    </xf>
    <xf numFmtId="0" fontId="40" fillId="0" borderId="20" xfId="0" applyFont="1" applyBorder="1" applyAlignment="1" quotePrefix="1">
      <alignment horizontal="right"/>
    </xf>
    <xf numFmtId="0" fontId="30" fillId="0" borderId="0" xfId="0" applyNumberFormat="1" applyFont="1" applyAlignment="1">
      <alignment vertical="center"/>
    </xf>
    <xf numFmtId="38" fontId="30" fillId="0" borderId="0" xfId="53" applyFont="1" applyAlignment="1">
      <alignment vertical="center"/>
    </xf>
    <xf numFmtId="38" fontId="30" fillId="0" borderId="0" xfId="53" applyFont="1" applyBorder="1" applyAlignment="1">
      <alignment vertical="center"/>
    </xf>
    <xf numFmtId="0" fontId="1" fillId="0" borderId="0" xfId="0" applyNumberFormat="1" applyFont="1" applyFill="1" applyAlignment="1">
      <alignment vertical="center"/>
    </xf>
    <xf numFmtId="0" fontId="4" fillId="34" borderId="13" xfId="0" applyNumberFormat="1" applyFont="1" applyFill="1" applyBorder="1" applyAlignment="1">
      <alignment horizontal="right" vertical="center"/>
    </xf>
    <xf numFmtId="180" fontId="4" fillId="34" borderId="0" xfId="53" applyNumberFormat="1" applyFont="1" applyFill="1" applyAlignment="1">
      <alignment vertical="center"/>
    </xf>
    <xf numFmtId="0" fontId="4" fillId="34" borderId="0" xfId="0" applyNumberFormat="1" applyFont="1" applyFill="1" applyBorder="1" applyAlignment="1">
      <alignment horizontal="right" vertical="center"/>
    </xf>
    <xf numFmtId="38" fontId="30" fillId="34" borderId="0" xfId="53" applyFont="1" applyFill="1" applyBorder="1" applyAlignment="1">
      <alignment vertical="center"/>
    </xf>
    <xf numFmtId="186" fontId="13" fillId="34" borderId="0" xfId="76" applyNumberFormat="1" applyFont="1" applyFill="1" applyBorder="1" applyAlignment="1" quotePrefix="1">
      <alignment horizontal="right" vertical="center"/>
      <protection/>
    </xf>
    <xf numFmtId="186" fontId="13" fillId="34" borderId="0" xfId="78" applyNumberFormat="1" applyFont="1" applyFill="1" applyBorder="1" applyAlignment="1" quotePrefix="1">
      <alignment horizontal="right" vertical="center"/>
      <protection/>
    </xf>
    <xf numFmtId="179" fontId="0" fillId="0" borderId="0" xfId="0" applyNumberFormat="1" applyAlignment="1">
      <alignment/>
    </xf>
    <xf numFmtId="0" fontId="0" fillId="0" borderId="0" xfId="0" applyFill="1" applyAlignment="1">
      <alignment/>
    </xf>
    <xf numFmtId="0" fontId="0" fillId="0" borderId="0" xfId="81" applyFill="1">
      <alignment vertical="center"/>
      <protection/>
    </xf>
    <xf numFmtId="38" fontId="1" fillId="0" borderId="0" xfId="53" applyFont="1" applyFill="1" applyAlignment="1">
      <alignment horizontal="right" vertical="center"/>
    </xf>
    <xf numFmtId="0" fontId="0" fillId="0" borderId="0" xfId="0" applyFont="1" applyFill="1" applyAlignment="1">
      <alignment vertical="center" wrapText="1"/>
    </xf>
    <xf numFmtId="0" fontId="5" fillId="0" borderId="0" xfId="0" applyFont="1" applyFill="1" applyAlignment="1">
      <alignment vertical="center"/>
    </xf>
    <xf numFmtId="0" fontId="1" fillId="0" borderId="0" xfId="53" applyNumberFormat="1" applyFont="1" applyFill="1" applyAlignment="1">
      <alignment vertical="center"/>
    </xf>
    <xf numFmtId="0" fontId="96" fillId="0" borderId="0" xfId="79" applyFont="1" applyFill="1" applyAlignment="1">
      <alignment vertical="center"/>
      <protection/>
    </xf>
    <xf numFmtId="0" fontId="5" fillId="0" borderId="0" xfId="0" applyFont="1" applyFill="1" applyAlignment="1">
      <alignment/>
    </xf>
    <xf numFmtId="0" fontId="16" fillId="0" borderId="0" xfId="86" applyFill="1">
      <alignment/>
      <protection/>
    </xf>
    <xf numFmtId="0" fontId="42" fillId="0" borderId="0" xfId="86" applyFont="1" applyFill="1">
      <alignment/>
      <protection/>
    </xf>
    <xf numFmtId="41" fontId="5" fillId="0" borderId="0" xfId="86" applyNumberFormat="1" applyFont="1" applyFill="1" applyBorder="1" applyAlignment="1">
      <alignment horizontal="right" vertical="center"/>
      <protection/>
    </xf>
    <xf numFmtId="0" fontId="5" fillId="0" borderId="0" xfId="86" applyFont="1" applyFill="1" applyBorder="1" applyAlignment="1">
      <alignment vertical="center"/>
      <protection/>
    </xf>
    <xf numFmtId="0" fontId="1" fillId="0" borderId="0" xfId="86" applyFont="1" applyFill="1">
      <alignment/>
      <protection/>
    </xf>
    <xf numFmtId="38" fontId="1" fillId="0" borderId="0" xfId="53" applyFont="1" applyFill="1" applyBorder="1" applyAlignment="1">
      <alignment vertical="center"/>
    </xf>
    <xf numFmtId="3" fontId="40" fillId="7" borderId="21" xfId="0" applyNumberFormat="1" applyFont="1" applyFill="1" applyBorder="1" applyAlignment="1" quotePrefix="1">
      <alignment horizontal="right"/>
    </xf>
    <xf numFmtId="3" fontId="40" fillId="7" borderId="0" xfId="0" applyNumberFormat="1" applyFont="1" applyFill="1" applyBorder="1" applyAlignment="1">
      <alignment/>
    </xf>
    <xf numFmtId="0" fontId="97" fillId="0" borderId="0" xfId="0" applyFont="1" applyFill="1" applyAlignment="1">
      <alignment/>
    </xf>
    <xf numFmtId="0" fontId="8" fillId="0" borderId="0" xfId="88" applyFont="1" applyFill="1" applyAlignment="1">
      <alignment vertical="center"/>
      <protection/>
    </xf>
    <xf numFmtId="0" fontId="23" fillId="0" borderId="0" xfId="88" applyFill="1">
      <alignment/>
      <protection/>
    </xf>
    <xf numFmtId="0" fontId="1" fillId="0" borderId="0" xfId="88" applyFont="1" applyFill="1" applyAlignment="1">
      <alignment horizontal="distributed" vertical="center"/>
      <protection/>
    </xf>
    <xf numFmtId="40" fontId="1" fillId="0" borderId="0" xfId="53" applyNumberFormat="1" applyFont="1" applyFill="1" applyAlignment="1">
      <alignment vertical="center"/>
    </xf>
    <xf numFmtId="181" fontId="1" fillId="0" borderId="0" xfId="0" applyNumberFormat="1" applyFont="1" applyFill="1" applyAlignment="1">
      <alignment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vertical="center"/>
    </xf>
    <xf numFmtId="38" fontId="1" fillId="0" borderId="16" xfId="53" applyFont="1" applyFill="1" applyBorder="1" applyAlignment="1">
      <alignment vertical="center"/>
    </xf>
    <xf numFmtId="182" fontId="1" fillId="0" borderId="0" xfId="53" applyNumberFormat="1" applyFont="1" applyFill="1" applyBorder="1" applyAlignment="1">
      <alignment vertical="center"/>
    </xf>
    <xf numFmtId="177" fontId="1" fillId="0" borderId="0" xfId="43" applyNumberFormat="1" applyFont="1" applyFill="1" applyAlignment="1">
      <alignment vertical="center"/>
    </xf>
    <xf numFmtId="0" fontId="8" fillId="0" borderId="0" xfId="85" applyFont="1" applyFill="1" applyAlignment="1">
      <alignment vertical="center"/>
      <protection/>
    </xf>
    <xf numFmtId="0" fontId="0" fillId="0" borderId="0" xfId="87" applyFill="1">
      <alignment vertical="center"/>
      <protection/>
    </xf>
    <xf numFmtId="0" fontId="16" fillId="0" borderId="0" xfId="85" applyFill="1">
      <alignment/>
      <protection/>
    </xf>
    <xf numFmtId="49" fontId="21" fillId="0" borderId="16" xfId="85" applyNumberFormat="1" applyFont="1" applyFill="1" applyBorder="1" applyAlignment="1">
      <alignment/>
      <protection/>
    </xf>
    <xf numFmtId="0" fontId="5" fillId="0" borderId="0" xfId="79" applyFont="1" applyFill="1" applyAlignment="1">
      <alignment vertical="center"/>
      <protection/>
    </xf>
    <xf numFmtId="0" fontId="98" fillId="0" borderId="0" xfId="85" applyFont="1" applyFill="1" applyAlignment="1">
      <alignment vertical="center"/>
      <protection/>
    </xf>
    <xf numFmtId="0" fontId="99" fillId="0" borderId="0" xfId="87" applyFont="1" applyFill="1">
      <alignment vertical="center"/>
      <protection/>
    </xf>
    <xf numFmtId="0" fontId="100" fillId="0" borderId="0" xfId="85" applyFont="1" applyFill="1">
      <alignment/>
      <protection/>
    </xf>
    <xf numFmtId="49" fontId="101" fillId="0" borderId="16" xfId="85" applyNumberFormat="1" applyFont="1" applyFill="1" applyBorder="1" applyAlignment="1">
      <alignment/>
      <protection/>
    </xf>
    <xf numFmtId="3" fontId="101" fillId="0" borderId="0" xfId="85" applyNumberFormat="1" applyFont="1" applyFill="1" applyBorder="1" applyAlignment="1">
      <alignment horizontal="distributed" vertical="center"/>
      <protection/>
    </xf>
    <xf numFmtId="0" fontId="16" fillId="0" borderId="0" xfId="85" applyFont="1" applyFill="1">
      <alignment/>
      <protection/>
    </xf>
    <xf numFmtId="0" fontId="16" fillId="0" borderId="17" xfId="85" applyFont="1" applyFill="1" applyBorder="1" applyAlignment="1">
      <alignment horizontal="right"/>
      <protection/>
    </xf>
    <xf numFmtId="0" fontId="16" fillId="0" borderId="17" xfId="85" applyFill="1" applyBorder="1" applyAlignment="1">
      <alignment horizontal="right"/>
      <protection/>
    </xf>
    <xf numFmtId="182" fontId="21" fillId="0" borderId="0" xfId="85" applyNumberFormat="1" applyFont="1" applyFill="1" applyBorder="1" applyAlignment="1">
      <alignment vertical="center"/>
      <protection/>
    </xf>
    <xf numFmtId="0" fontId="16" fillId="0" borderId="0" xfId="85" applyFill="1" applyBorder="1">
      <alignment/>
      <protection/>
    </xf>
    <xf numFmtId="0" fontId="5" fillId="0" borderId="0" xfId="85" applyFont="1" applyFill="1" applyBorder="1">
      <alignment/>
      <protection/>
    </xf>
    <xf numFmtId="0" fontId="10" fillId="0" borderId="0" xfId="85" applyFont="1" applyFill="1" applyBorder="1">
      <alignment/>
      <protection/>
    </xf>
    <xf numFmtId="182" fontId="16" fillId="0" borderId="0" xfId="85" applyNumberFormat="1" applyFill="1" applyBorder="1">
      <alignment/>
      <protection/>
    </xf>
    <xf numFmtId="3" fontId="21" fillId="0" borderId="0" xfId="85" applyNumberFormat="1" applyFont="1" applyFill="1" applyBorder="1" applyAlignment="1">
      <alignment horizontal="distributed" vertical="center"/>
      <protection/>
    </xf>
    <xf numFmtId="49" fontId="18" fillId="0" borderId="0" xfId="76" applyNumberFormat="1" applyFont="1" applyFill="1" applyAlignment="1">
      <alignment vertical="center"/>
      <protection/>
    </xf>
    <xf numFmtId="186" fontId="14" fillId="0" borderId="0" xfId="76" applyNumberFormat="1" applyFont="1" applyFill="1" applyAlignment="1">
      <alignment horizontal="right" vertical="top"/>
      <protection/>
    </xf>
    <xf numFmtId="49" fontId="14" fillId="0" borderId="0" xfId="76" applyNumberFormat="1" applyFont="1" applyFill="1" applyBorder="1" applyAlignment="1">
      <alignment vertical="top"/>
      <protection/>
    </xf>
    <xf numFmtId="0" fontId="21" fillId="0" borderId="0" xfId="76" applyNumberFormat="1" applyFont="1" applyFill="1" applyAlignment="1">
      <alignment/>
      <protection/>
    </xf>
    <xf numFmtId="186" fontId="13" fillId="0" borderId="0" xfId="78" applyNumberFormat="1" applyFont="1" applyFill="1" applyBorder="1" applyAlignment="1" quotePrefix="1">
      <alignment horizontal="right" vertical="center"/>
      <protection/>
    </xf>
    <xf numFmtId="0" fontId="102" fillId="0" borderId="0" xfId="0" applyFont="1" applyFill="1" applyAlignment="1">
      <alignment vertical="center"/>
    </xf>
    <xf numFmtId="0" fontId="8" fillId="0" borderId="0" xfId="0" applyFont="1" applyFill="1" applyAlignment="1">
      <alignment vertical="center"/>
    </xf>
    <xf numFmtId="0" fontId="1" fillId="0" borderId="17" xfId="0" applyFont="1" applyFill="1" applyBorder="1" applyAlignment="1">
      <alignment horizontal="right"/>
    </xf>
    <xf numFmtId="0" fontId="7" fillId="0" borderId="0" xfId="0" applyFont="1" applyFill="1" applyBorder="1" applyAlignment="1">
      <alignment horizontal="center" vertical="center"/>
    </xf>
    <xf numFmtId="0" fontId="8" fillId="0" borderId="0" xfId="86" applyFont="1" applyFill="1" applyAlignment="1">
      <alignment horizontal="left" vertical="center"/>
      <protection/>
    </xf>
    <xf numFmtId="0" fontId="16" fillId="0" borderId="0" xfId="86" applyFont="1" applyFill="1" applyBorder="1" applyAlignment="1">
      <alignment horizontal="right"/>
      <protection/>
    </xf>
    <xf numFmtId="0" fontId="5" fillId="0" borderId="0" xfId="86" applyFont="1" applyFill="1" applyBorder="1" applyAlignment="1">
      <alignment horizontal="distributed" vertical="center"/>
      <protection/>
    </xf>
    <xf numFmtId="0" fontId="5" fillId="0" borderId="0" xfId="86" applyFont="1" applyFill="1" applyBorder="1" applyAlignment="1">
      <alignment/>
      <protection/>
    </xf>
    <xf numFmtId="178" fontId="5" fillId="0" borderId="0" xfId="86" applyNumberFormat="1" applyFont="1" applyFill="1" applyBorder="1" applyAlignment="1">
      <alignment vertical="center"/>
      <protection/>
    </xf>
    <xf numFmtId="0" fontId="7" fillId="0" borderId="0" xfId="86" applyFont="1" applyFill="1">
      <alignment/>
      <protection/>
    </xf>
    <xf numFmtId="41" fontId="22" fillId="0" borderId="0" xfId="86" applyNumberFormat="1" applyFont="1" applyFill="1" applyBorder="1" applyAlignment="1">
      <alignment horizontal="right" vertical="center"/>
      <protection/>
    </xf>
    <xf numFmtId="0" fontId="5" fillId="0" borderId="0" xfId="86" applyFont="1" applyFill="1">
      <alignment/>
      <protection/>
    </xf>
    <xf numFmtId="0" fontId="103" fillId="0" borderId="17" xfId="0" applyFont="1" applyFill="1" applyBorder="1" applyAlignment="1">
      <alignment vertical="center"/>
    </xf>
    <xf numFmtId="0" fontId="102" fillId="0" borderId="17" xfId="0" applyFont="1" applyFill="1" applyBorder="1" applyAlignment="1">
      <alignment vertical="center"/>
    </xf>
    <xf numFmtId="0" fontId="1" fillId="0" borderId="0" xfId="43" applyNumberFormat="1" applyFont="1" applyFill="1" applyAlignment="1">
      <alignment vertical="center"/>
    </xf>
    <xf numFmtId="0" fontId="8" fillId="0" borderId="0" xfId="81" applyFont="1" applyFill="1">
      <alignment vertical="center"/>
      <protection/>
    </xf>
    <xf numFmtId="185" fontId="5" fillId="0" borderId="0" xfId="81" applyNumberFormat="1" applyFont="1" applyFill="1">
      <alignment vertical="center"/>
      <protection/>
    </xf>
    <xf numFmtId="184" fontId="1" fillId="0" borderId="0" xfId="81" applyNumberFormat="1" applyFont="1" applyFill="1">
      <alignment vertical="center"/>
      <protection/>
    </xf>
    <xf numFmtId="185" fontId="5" fillId="0" borderId="0" xfId="81" applyNumberFormat="1" applyFont="1" applyFill="1" applyBorder="1">
      <alignment vertical="center"/>
      <protection/>
    </xf>
    <xf numFmtId="185" fontId="5" fillId="0" borderId="0" xfId="81" applyNumberFormat="1" applyFont="1" applyFill="1" applyAlignment="1">
      <alignment horizontal="right" vertical="center"/>
      <protection/>
    </xf>
    <xf numFmtId="0" fontId="7" fillId="0" borderId="0" xfId="81" applyFont="1" applyFill="1">
      <alignment vertical="center"/>
      <protection/>
    </xf>
    <xf numFmtId="0" fontId="1" fillId="0" borderId="0" xfId="81" applyFont="1" applyFill="1">
      <alignment vertical="center"/>
      <protection/>
    </xf>
    <xf numFmtId="0" fontId="103" fillId="0" borderId="0" xfId="0" applyFont="1" applyFill="1" applyAlignment="1">
      <alignment vertical="center"/>
    </xf>
    <xf numFmtId="38" fontId="102" fillId="0" borderId="0" xfId="53" applyFont="1" applyFill="1" applyAlignment="1">
      <alignment vertical="center"/>
    </xf>
    <xf numFmtId="0" fontId="6" fillId="0" borderId="0" xfId="0" applyFont="1" applyFill="1" applyAlignment="1">
      <alignment vertical="center"/>
    </xf>
    <xf numFmtId="38" fontId="6" fillId="0" borderId="0" xfId="53" applyFont="1" applyFill="1" applyAlignment="1">
      <alignment vertical="center"/>
    </xf>
    <xf numFmtId="38" fontId="1" fillId="0" borderId="0" xfId="53" applyFont="1" applyFill="1" applyAlignment="1">
      <alignment horizontal="center" vertical="center"/>
    </xf>
    <xf numFmtId="38" fontId="30" fillId="0" borderId="0" xfId="53" applyFont="1" applyFill="1" applyAlignment="1">
      <alignment vertical="center"/>
    </xf>
    <xf numFmtId="0" fontId="30" fillId="0" borderId="0" xfId="0" applyFont="1" applyFill="1" applyAlignment="1">
      <alignment vertical="center"/>
    </xf>
    <xf numFmtId="38" fontId="104" fillId="0" borderId="0" xfId="53" applyFont="1" applyFill="1" applyAlignment="1">
      <alignment vertical="center"/>
    </xf>
    <xf numFmtId="0" fontId="104" fillId="0" borderId="0" xfId="0" applyFont="1" applyFill="1" applyAlignment="1">
      <alignment vertical="center"/>
    </xf>
    <xf numFmtId="0" fontId="5" fillId="0" borderId="16" xfId="0" applyFont="1" applyFill="1" applyBorder="1" applyAlignment="1">
      <alignment/>
    </xf>
    <xf numFmtId="38" fontId="102" fillId="0" borderId="0" xfId="53" applyFont="1" applyFill="1" applyAlignment="1">
      <alignment horizontal="right" vertical="center"/>
    </xf>
    <xf numFmtId="0" fontId="103" fillId="0" borderId="0" xfId="79" applyFont="1" applyFill="1" applyAlignment="1">
      <alignment vertical="center"/>
      <protection/>
    </xf>
    <xf numFmtId="0" fontId="105" fillId="0" borderId="0" xfId="79" applyFont="1" applyFill="1">
      <alignment/>
      <protection/>
    </xf>
    <xf numFmtId="0" fontId="105" fillId="0" borderId="0" xfId="0" applyFont="1" applyFill="1" applyAlignment="1">
      <alignment/>
    </xf>
    <xf numFmtId="0" fontId="105" fillId="0" borderId="0" xfId="0" applyFont="1" applyFill="1" applyBorder="1" applyAlignment="1">
      <alignment/>
    </xf>
    <xf numFmtId="0" fontId="8" fillId="0" borderId="0" xfId="79" applyFont="1" applyFill="1" applyAlignment="1">
      <alignment vertical="center"/>
      <protection/>
    </xf>
    <xf numFmtId="0" fontId="6" fillId="0" borderId="0" xfId="79" applyFill="1">
      <alignment/>
      <protection/>
    </xf>
    <xf numFmtId="0" fontId="0" fillId="0" borderId="0" xfId="0" applyFill="1" applyBorder="1" applyAlignment="1">
      <alignment/>
    </xf>
    <xf numFmtId="0" fontId="5" fillId="0" borderId="16" xfId="79" applyFont="1" applyFill="1" applyBorder="1">
      <alignment/>
      <protection/>
    </xf>
    <xf numFmtId="0" fontId="6" fillId="0" borderId="16" xfId="79" applyFill="1" applyBorder="1">
      <alignment/>
      <protection/>
    </xf>
    <xf numFmtId="0" fontId="0" fillId="0" borderId="16" xfId="0" applyFill="1" applyBorder="1" applyAlignment="1">
      <alignment/>
    </xf>
    <xf numFmtId="0" fontId="45" fillId="0" borderId="0" xfId="0" applyFont="1" applyFill="1" applyAlignment="1">
      <alignment/>
    </xf>
    <xf numFmtId="49" fontId="14" fillId="0" borderId="0" xfId="76" applyNumberFormat="1" applyFont="1" applyFill="1" applyAlignment="1">
      <alignment vertical="center"/>
      <protection/>
    </xf>
    <xf numFmtId="0" fontId="28" fillId="0" borderId="0" xfId="0" applyFont="1" applyFill="1" applyAlignment="1">
      <alignment vertical="center"/>
    </xf>
    <xf numFmtId="0" fontId="22" fillId="0" borderId="0" xfId="0" applyFont="1" applyFill="1" applyBorder="1" applyAlignment="1">
      <alignment vertical="center" wrapText="1"/>
    </xf>
    <xf numFmtId="38" fontId="5" fillId="0" borderId="0" xfId="53" applyFont="1" applyFill="1" applyAlignment="1">
      <alignment vertical="center"/>
    </xf>
    <xf numFmtId="0" fontId="22" fillId="0" borderId="0" xfId="87" applyFont="1" applyFill="1">
      <alignment vertical="center"/>
      <protection/>
    </xf>
    <xf numFmtId="49" fontId="19" fillId="0" borderId="0" xfId="76" applyNumberFormat="1" applyFont="1" applyFill="1" applyBorder="1" applyAlignment="1">
      <alignment vertical="center"/>
      <protection/>
    </xf>
    <xf numFmtId="0" fontId="5" fillId="0" borderId="0" xfId="87" applyFont="1" applyFill="1" applyAlignment="1">
      <alignment vertical="center"/>
      <protection/>
    </xf>
    <xf numFmtId="178" fontId="1" fillId="0" borderId="0" xfId="81" applyNumberFormat="1" applyFont="1" applyFill="1" applyBorder="1">
      <alignment vertical="center"/>
      <protection/>
    </xf>
    <xf numFmtId="0" fontId="1" fillId="0" borderId="0" xfId="81" applyFont="1" applyFill="1" applyBorder="1" applyAlignment="1">
      <alignment horizontal="right" vertical="center"/>
      <protection/>
    </xf>
    <xf numFmtId="0" fontId="0" fillId="0" borderId="0" xfId="0" applyFont="1" applyFill="1" applyAlignment="1">
      <alignment/>
    </xf>
    <xf numFmtId="179" fontId="22" fillId="35" borderId="17" xfId="53" applyNumberFormat="1" applyFont="1" applyFill="1" applyBorder="1" applyAlignment="1">
      <alignment vertical="center"/>
    </xf>
    <xf numFmtId="3" fontId="13" fillId="35" borderId="0" xfId="76" applyNumberFormat="1" applyFont="1" applyFill="1" applyBorder="1" applyAlignment="1" quotePrefix="1">
      <alignment horizontal="right" vertical="center"/>
      <protection/>
    </xf>
    <xf numFmtId="186" fontId="14" fillId="35" borderId="0" xfId="76" applyNumberFormat="1" applyFont="1" applyFill="1" applyBorder="1" applyAlignment="1" quotePrefix="1">
      <alignment horizontal="right" vertical="center"/>
      <protection/>
    </xf>
    <xf numFmtId="3" fontId="14" fillId="35" borderId="0" xfId="76" applyNumberFormat="1" applyFont="1" applyFill="1" applyBorder="1" applyAlignment="1" quotePrefix="1">
      <alignment horizontal="right" vertical="center"/>
      <protection/>
    </xf>
    <xf numFmtId="187" fontId="14" fillId="35" borderId="0" xfId="76" applyNumberFormat="1" applyFont="1" applyFill="1" applyBorder="1" applyAlignment="1" quotePrefix="1">
      <alignment horizontal="right" vertical="center"/>
      <protection/>
    </xf>
    <xf numFmtId="49" fontId="14" fillId="35" borderId="0" xfId="76" applyNumberFormat="1" applyFont="1" applyFill="1" applyBorder="1" applyAlignment="1">
      <alignment vertical="top"/>
      <protection/>
    </xf>
    <xf numFmtId="187" fontId="14" fillId="35" borderId="23" xfId="76" applyNumberFormat="1" applyFont="1" applyFill="1" applyBorder="1" applyAlignment="1" quotePrefix="1">
      <alignment horizontal="right" vertical="center"/>
      <protection/>
    </xf>
    <xf numFmtId="186" fontId="14" fillId="35" borderId="0" xfId="78" applyNumberFormat="1" applyFont="1" applyFill="1" applyBorder="1" applyAlignment="1" quotePrefix="1">
      <alignment horizontal="right" vertical="center"/>
      <protection/>
    </xf>
    <xf numFmtId="3" fontId="104" fillId="35" borderId="0" xfId="0" applyNumberFormat="1" applyFont="1" applyFill="1" applyBorder="1" applyAlignment="1" quotePrefix="1">
      <alignment horizontal="right" vertical="center"/>
    </xf>
    <xf numFmtId="3" fontId="104" fillId="35" borderId="24" xfId="0" applyNumberFormat="1" applyFont="1" applyFill="1" applyBorder="1" applyAlignment="1" quotePrefix="1">
      <alignment horizontal="right" vertical="center"/>
    </xf>
    <xf numFmtId="3" fontId="16" fillId="35" borderId="0" xfId="0" applyNumberFormat="1" applyFont="1" applyFill="1" applyBorder="1" applyAlignment="1" quotePrefix="1">
      <alignment horizontal="right" vertical="center"/>
    </xf>
    <xf numFmtId="3" fontId="16" fillId="35" borderId="0" xfId="0" applyNumberFormat="1" applyFont="1" applyFill="1" applyBorder="1" applyAlignment="1">
      <alignment vertical="center"/>
    </xf>
    <xf numFmtId="3" fontId="16" fillId="35" borderId="23" xfId="0" applyNumberFormat="1" applyFont="1" applyFill="1" applyBorder="1" applyAlignment="1" quotePrefix="1">
      <alignment horizontal="right" vertical="center"/>
    </xf>
    <xf numFmtId="49" fontId="15" fillId="35" borderId="23" xfId="76" applyNumberFormat="1" applyFont="1" applyFill="1" applyBorder="1" applyAlignment="1">
      <alignment vertical="center"/>
      <protection/>
    </xf>
    <xf numFmtId="187" fontId="15" fillId="35" borderId="23" xfId="76" applyNumberFormat="1" applyFont="1" applyFill="1" applyBorder="1" applyAlignment="1" quotePrefix="1">
      <alignment horizontal="right" vertical="center"/>
      <protection/>
    </xf>
    <xf numFmtId="186" fontId="15" fillId="35" borderId="0" xfId="76" applyNumberFormat="1" applyFont="1" applyFill="1" applyBorder="1" applyAlignment="1" quotePrefix="1">
      <alignment horizontal="right" vertical="center"/>
      <protection/>
    </xf>
    <xf numFmtId="3" fontId="104" fillId="35" borderId="23" xfId="0" applyNumberFormat="1" applyFont="1" applyFill="1" applyBorder="1" applyAlignment="1" quotePrefix="1">
      <alignment horizontal="right" vertical="center"/>
    </xf>
    <xf numFmtId="3" fontId="15" fillId="35" borderId="23" xfId="76" applyNumberFormat="1" applyFont="1" applyFill="1" applyBorder="1" applyAlignment="1" quotePrefix="1">
      <alignment horizontal="right" vertical="center"/>
      <protection/>
    </xf>
    <xf numFmtId="3" fontId="46" fillId="35" borderId="0" xfId="0" applyNumberFormat="1" applyFont="1" applyFill="1" applyBorder="1" applyAlignment="1">
      <alignment vertical="center"/>
    </xf>
    <xf numFmtId="49" fontId="14" fillId="35" borderId="23" xfId="76" applyNumberFormat="1" applyFont="1" applyFill="1" applyBorder="1" applyAlignment="1">
      <alignment vertical="top"/>
      <protection/>
    </xf>
    <xf numFmtId="49" fontId="15" fillId="35" borderId="0" xfId="76" applyNumberFormat="1" applyFont="1" applyFill="1" applyBorder="1" applyAlignment="1">
      <alignment vertical="center"/>
      <protection/>
    </xf>
    <xf numFmtId="49" fontId="14" fillId="35" borderId="0" xfId="76" applyNumberFormat="1" applyFont="1" applyFill="1" applyBorder="1" applyAlignment="1">
      <alignment vertical="center"/>
      <protection/>
    </xf>
    <xf numFmtId="3" fontId="106" fillId="35" borderId="0" xfId="76" applyNumberFormat="1" applyFont="1" applyFill="1" applyBorder="1" applyAlignment="1" quotePrefix="1">
      <alignment horizontal="right" vertical="center"/>
      <protection/>
    </xf>
    <xf numFmtId="3" fontId="46" fillId="35" borderId="0" xfId="0" applyNumberFormat="1" applyFont="1" applyFill="1" applyBorder="1" applyAlignment="1" quotePrefix="1">
      <alignment horizontal="right" vertical="center"/>
    </xf>
    <xf numFmtId="3" fontId="16" fillId="35" borderId="25" xfId="0" applyNumberFormat="1" applyFont="1" applyFill="1" applyBorder="1" applyAlignment="1" quotePrefix="1">
      <alignment horizontal="right" vertical="center"/>
    </xf>
    <xf numFmtId="3" fontId="16" fillId="35" borderId="17" xfId="0" applyNumberFormat="1" applyFont="1" applyFill="1" applyBorder="1" applyAlignment="1">
      <alignment vertical="center"/>
    </xf>
    <xf numFmtId="3" fontId="16" fillId="35" borderId="26" xfId="0" applyNumberFormat="1" applyFont="1" applyFill="1" applyBorder="1" applyAlignment="1">
      <alignment vertical="center"/>
    </xf>
    <xf numFmtId="3" fontId="104" fillId="35" borderId="27" xfId="0" applyNumberFormat="1" applyFont="1" applyFill="1" applyBorder="1" applyAlignment="1" quotePrefix="1">
      <alignment horizontal="right" vertical="center"/>
    </xf>
    <xf numFmtId="3" fontId="104" fillId="35" borderId="28" xfId="0" applyNumberFormat="1" applyFont="1" applyFill="1" applyBorder="1" applyAlignment="1" quotePrefix="1">
      <alignment horizontal="right" vertical="center"/>
    </xf>
    <xf numFmtId="3" fontId="104" fillId="35" borderId="24" xfId="0" applyNumberFormat="1" applyFont="1" applyFill="1" applyBorder="1" applyAlignment="1" quotePrefix="1">
      <alignment horizontal="right"/>
    </xf>
    <xf numFmtId="3" fontId="104" fillId="35" borderId="0" xfId="0" applyNumberFormat="1" applyFont="1" applyFill="1" applyBorder="1" applyAlignment="1" quotePrefix="1">
      <alignment horizontal="right"/>
    </xf>
    <xf numFmtId="3" fontId="16" fillId="35" borderId="13" xfId="0" applyNumberFormat="1" applyFont="1" applyFill="1" applyBorder="1" applyAlignment="1">
      <alignment vertical="center"/>
    </xf>
    <xf numFmtId="3" fontId="16" fillId="35" borderId="23" xfId="0" applyNumberFormat="1" applyFont="1" applyFill="1" applyBorder="1" applyAlignment="1" quotePrefix="1">
      <alignment horizontal="right"/>
    </xf>
    <xf numFmtId="3" fontId="16" fillId="35" borderId="0" xfId="0" applyNumberFormat="1" applyFont="1" applyFill="1" applyBorder="1" applyAlignment="1">
      <alignment/>
    </xf>
    <xf numFmtId="186" fontId="14" fillId="35" borderId="13" xfId="76" applyNumberFormat="1" applyFont="1" applyFill="1" applyBorder="1" applyAlignment="1" quotePrefix="1">
      <alignment horizontal="right" vertical="center"/>
      <protection/>
    </xf>
    <xf numFmtId="187" fontId="14" fillId="35" borderId="23" xfId="78" applyNumberFormat="1" applyFont="1" applyFill="1" applyBorder="1" applyAlignment="1" quotePrefix="1">
      <alignment horizontal="right" vertical="center"/>
      <protection/>
    </xf>
    <xf numFmtId="3" fontId="7" fillId="35" borderId="23" xfId="0" applyNumberFormat="1" applyFont="1" applyFill="1" applyBorder="1" applyAlignment="1" quotePrefix="1">
      <alignment horizontal="right" vertical="center"/>
    </xf>
    <xf numFmtId="3" fontId="7" fillId="35" borderId="0" xfId="0" applyNumberFormat="1" applyFont="1" applyFill="1" applyBorder="1" applyAlignment="1" quotePrefix="1">
      <alignment horizontal="right" vertical="center"/>
    </xf>
    <xf numFmtId="3" fontId="7" fillId="35" borderId="13" xfId="0" applyNumberFormat="1" applyFont="1" applyFill="1" applyBorder="1" applyAlignment="1" quotePrefix="1">
      <alignment horizontal="right" vertical="center"/>
    </xf>
    <xf numFmtId="3" fontId="7" fillId="35" borderId="23" xfId="0" applyNumberFormat="1" applyFont="1" applyFill="1" applyBorder="1" applyAlignment="1" quotePrefix="1">
      <alignment horizontal="right"/>
    </xf>
    <xf numFmtId="3" fontId="7" fillId="35" borderId="0" xfId="0" applyNumberFormat="1" applyFont="1" applyFill="1" applyBorder="1" applyAlignment="1" quotePrefix="1">
      <alignment horizontal="right"/>
    </xf>
    <xf numFmtId="3" fontId="7" fillId="35" borderId="0" xfId="0" applyNumberFormat="1" applyFont="1" applyFill="1" applyBorder="1" applyAlignment="1">
      <alignment/>
    </xf>
    <xf numFmtId="3" fontId="15" fillId="35" borderId="0" xfId="78" applyNumberFormat="1" applyFont="1" applyFill="1" applyBorder="1" applyAlignment="1" quotePrefix="1">
      <alignment horizontal="right" vertical="center"/>
      <protection/>
    </xf>
    <xf numFmtId="49" fontId="14" fillId="35" borderId="23" xfId="76" applyNumberFormat="1" applyFont="1" applyFill="1" applyBorder="1" applyAlignment="1">
      <alignment vertical="center"/>
      <protection/>
    </xf>
    <xf numFmtId="49" fontId="14" fillId="35" borderId="13" xfId="76" applyNumberFormat="1" applyFont="1" applyFill="1" applyBorder="1" applyAlignment="1">
      <alignment vertical="center"/>
      <protection/>
    </xf>
    <xf numFmtId="186" fontId="14" fillId="35" borderId="13" xfId="78" applyNumberFormat="1" applyFont="1" applyFill="1" applyBorder="1" applyAlignment="1" quotePrefix="1">
      <alignment horizontal="right" vertical="center"/>
      <protection/>
    </xf>
    <xf numFmtId="3" fontId="104" fillId="0" borderId="23" xfId="0" applyNumberFormat="1" applyFont="1" applyFill="1" applyBorder="1" applyAlignment="1" quotePrefix="1">
      <alignment horizontal="right" vertical="center"/>
    </xf>
    <xf numFmtId="3" fontId="104" fillId="0" borderId="0" xfId="0" applyNumberFormat="1" applyFont="1" applyFill="1" applyBorder="1" applyAlignment="1" quotePrefix="1">
      <alignment horizontal="right" vertical="center"/>
    </xf>
    <xf numFmtId="3" fontId="16" fillId="0" borderId="23" xfId="0" applyNumberFormat="1" applyFont="1" applyFill="1" applyBorder="1" applyAlignment="1" quotePrefix="1">
      <alignment horizontal="right" vertical="center"/>
    </xf>
    <xf numFmtId="3" fontId="16" fillId="0" borderId="0" xfId="0" applyNumberFormat="1" applyFont="1" applyFill="1" applyBorder="1" applyAlignment="1">
      <alignment vertical="center"/>
    </xf>
    <xf numFmtId="187" fontId="15" fillId="0" borderId="23" xfId="76" applyNumberFormat="1" applyFont="1" applyFill="1" applyBorder="1" applyAlignment="1" quotePrefix="1">
      <alignment horizontal="right" vertical="center"/>
      <protection/>
    </xf>
    <xf numFmtId="186" fontId="15" fillId="0" borderId="0" xfId="76" applyNumberFormat="1" applyFont="1" applyFill="1" applyBorder="1" applyAlignment="1" quotePrefix="1">
      <alignment horizontal="right" vertical="center"/>
      <protection/>
    </xf>
    <xf numFmtId="186" fontId="14" fillId="0" borderId="0" xfId="76" applyNumberFormat="1" applyFont="1" applyFill="1" applyBorder="1" applyAlignment="1" quotePrefix="1">
      <alignment horizontal="right" vertical="center"/>
      <protection/>
    </xf>
    <xf numFmtId="3" fontId="16" fillId="0" borderId="25" xfId="0" applyNumberFormat="1" applyFont="1" applyFill="1" applyBorder="1" applyAlignment="1" quotePrefix="1">
      <alignment horizontal="right" vertical="center"/>
    </xf>
    <xf numFmtId="3" fontId="16" fillId="0" borderId="17" xfId="0" applyNumberFormat="1" applyFont="1" applyFill="1" applyBorder="1" applyAlignment="1">
      <alignment vertical="center"/>
    </xf>
    <xf numFmtId="3" fontId="20" fillId="0" borderId="0" xfId="78" applyNumberFormat="1" applyFont="1" applyFill="1" applyBorder="1" applyAlignment="1" quotePrefix="1">
      <alignment horizontal="right" vertical="center"/>
      <protection/>
    </xf>
    <xf numFmtId="177" fontId="1" fillId="0" borderId="29" xfId="43" applyNumberFormat="1" applyFont="1" applyFill="1" applyBorder="1" applyAlignment="1">
      <alignment horizontal="center" vertical="center"/>
    </xf>
    <xf numFmtId="38" fontId="1" fillId="0" borderId="11" xfId="53" applyFont="1" applyFill="1" applyBorder="1" applyAlignment="1">
      <alignment horizontal="center" vertical="center"/>
    </xf>
    <xf numFmtId="177" fontId="1" fillId="0" borderId="30" xfId="43" applyNumberFormat="1" applyFont="1" applyFill="1" applyBorder="1" applyAlignment="1">
      <alignment horizontal="center" vertical="center" wrapText="1"/>
    </xf>
    <xf numFmtId="0" fontId="4" fillId="0" borderId="13" xfId="0" applyNumberFormat="1" applyFont="1" applyFill="1" applyBorder="1" applyAlignment="1">
      <alignment horizontal="right" vertical="center"/>
    </xf>
    <xf numFmtId="180" fontId="4" fillId="0" borderId="0" xfId="53" applyNumberFormat="1" applyFont="1" applyFill="1" applyAlignment="1">
      <alignment vertical="center"/>
    </xf>
    <xf numFmtId="176" fontId="4" fillId="0" borderId="0" xfId="43" applyNumberFormat="1" applyFont="1" applyFill="1" applyAlignment="1">
      <alignment vertical="center"/>
    </xf>
    <xf numFmtId="0" fontId="4" fillId="0" borderId="0" xfId="0" applyNumberFormat="1" applyFont="1" applyFill="1" applyAlignment="1">
      <alignment vertical="center"/>
    </xf>
    <xf numFmtId="0" fontId="1" fillId="0" borderId="13" xfId="0" applyNumberFormat="1" applyFont="1" applyFill="1" applyBorder="1" applyAlignment="1">
      <alignment horizontal="right" vertical="center"/>
    </xf>
    <xf numFmtId="180" fontId="1" fillId="0" borderId="0" xfId="53" applyNumberFormat="1" applyFont="1" applyFill="1" applyAlignment="1">
      <alignment vertical="center"/>
    </xf>
    <xf numFmtId="176" fontId="1" fillId="0" borderId="0" xfId="43" applyNumberFormat="1" applyFont="1" applyFill="1" applyAlignment="1">
      <alignment vertical="center"/>
    </xf>
    <xf numFmtId="0" fontId="1" fillId="0" borderId="26" xfId="0" applyNumberFormat="1" applyFont="1" applyFill="1" applyBorder="1" applyAlignment="1">
      <alignment horizontal="right" vertical="center"/>
    </xf>
    <xf numFmtId="180" fontId="1" fillId="0" borderId="17" xfId="53" applyNumberFormat="1" applyFont="1" applyFill="1" applyBorder="1" applyAlignment="1">
      <alignment vertical="center"/>
    </xf>
    <xf numFmtId="176" fontId="1" fillId="0" borderId="17" xfId="43" applyNumberFormat="1" applyFont="1" applyFill="1" applyBorder="1" applyAlignment="1">
      <alignment vertical="center"/>
    </xf>
    <xf numFmtId="0" fontId="1" fillId="0" borderId="17" xfId="0" applyNumberFormat="1" applyFont="1" applyFill="1" applyBorder="1" applyAlignment="1">
      <alignment vertical="center"/>
    </xf>
    <xf numFmtId="180" fontId="1" fillId="0" borderId="23" xfId="53" applyNumberFormat="1" applyFont="1" applyFill="1" applyBorder="1" applyAlignment="1">
      <alignment vertical="center"/>
    </xf>
    <xf numFmtId="180" fontId="1" fillId="0" borderId="0" xfId="53" applyNumberFormat="1" applyFont="1" applyFill="1" applyBorder="1" applyAlignment="1">
      <alignment vertical="center"/>
    </xf>
    <xf numFmtId="0" fontId="1" fillId="0" borderId="0" xfId="0" applyNumberFormat="1" applyFont="1" applyFill="1" applyBorder="1" applyAlignment="1">
      <alignment vertical="center"/>
    </xf>
    <xf numFmtId="176" fontId="4" fillId="0" borderId="0" xfId="43" applyNumberFormat="1" applyFont="1" applyFill="1" applyBorder="1" applyAlignment="1">
      <alignment vertical="center"/>
    </xf>
    <xf numFmtId="176" fontId="1" fillId="0" borderId="0" xfId="43" applyNumberFormat="1" applyFont="1" applyFill="1" applyBorder="1" applyAlignment="1">
      <alignment vertical="center"/>
    </xf>
    <xf numFmtId="0" fontId="1" fillId="0" borderId="0" xfId="0" applyNumberFormat="1" applyFont="1" applyFill="1" applyBorder="1" applyAlignment="1">
      <alignment horizontal="right" vertical="center"/>
    </xf>
    <xf numFmtId="0" fontId="5" fillId="0" borderId="0" xfId="0" applyNumberFormat="1" applyFont="1" applyFill="1" applyBorder="1" applyAlignment="1">
      <alignment/>
    </xf>
    <xf numFmtId="38" fontId="1" fillId="0" borderId="23" xfId="53" applyFont="1" applyFill="1" applyBorder="1" applyAlignment="1">
      <alignment vertical="center"/>
    </xf>
    <xf numFmtId="177" fontId="1" fillId="0" borderId="0" xfId="43" applyNumberFormat="1" applyFont="1" applyFill="1" applyBorder="1" applyAlignment="1">
      <alignment vertical="center"/>
    </xf>
    <xf numFmtId="176" fontId="7" fillId="0" borderId="0" xfId="43" applyNumberFormat="1" applyFont="1" applyFill="1" applyBorder="1" applyAlignment="1">
      <alignment vertical="center"/>
    </xf>
    <xf numFmtId="0" fontId="1" fillId="0" borderId="13" xfId="0" applyFont="1" applyFill="1" applyBorder="1" applyAlignment="1">
      <alignment horizontal="right" vertical="center"/>
    </xf>
    <xf numFmtId="0" fontId="1" fillId="0" borderId="0" xfId="0" applyFont="1" applyFill="1" applyBorder="1" applyAlignment="1">
      <alignment vertical="center"/>
    </xf>
    <xf numFmtId="38" fontId="4" fillId="0" borderId="0" xfId="53" applyFont="1" applyFill="1" applyBorder="1" applyAlignment="1">
      <alignment vertical="center"/>
    </xf>
    <xf numFmtId="38" fontId="4" fillId="0" borderId="0" xfId="53" applyFont="1" applyFill="1" applyBorder="1" applyAlignment="1">
      <alignment horizontal="right" vertical="center"/>
    </xf>
    <xf numFmtId="38" fontId="1" fillId="0" borderId="0" xfId="53" applyFont="1" applyFill="1" applyBorder="1" applyAlignment="1">
      <alignment horizontal="right" vertical="center"/>
    </xf>
    <xf numFmtId="179" fontId="5" fillId="0" borderId="23" xfId="0" applyNumberFormat="1" applyFont="1" applyFill="1" applyBorder="1" applyAlignment="1">
      <alignment vertical="center"/>
    </xf>
    <xf numFmtId="182" fontId="5" fillId="0" borderId="0" xfId="53" applyNumberFormat="1" applyFont="1" applyFill="1" applyBorder="1" applyAlignment="1">
      <alignment vertical="center"/>
    </xf>
    <xf numFmtId="179" fontId="5" fillId="0" borderId="0" xfId="53" applyNumberFormat="1" applyFont="1" applyFill="1" applyBorder="1" applyAlignment="1">
      <alignment vertical="center"/>
    </xf>
    <xf numFmtId="0" fontId="25" fillId="0" borderId="13" xfId="87" applyFont="1" applyFill="1" applyBorder="1" applyAlignment="1">
      <alignment horizontal="center" vertical="center"/>
      <protection/>
    </xf>
    <xf numFmtId="3" fontId="21" fillId="0" borderId="13" xfId="85" applyNumberFormat="1" applyFont="1" applyFill="1" applyBorder="1" applyAlignment="1">
      <alignment horizontal="distributed" vertical="center"/>
      <protection/>
    </xf>
    <xf numFmtId="49" fontId="21" fillId="0" borderId="13" xfId="85" applyNumberFormat="1" applyFont="1" applyFill="1" applyBorder="1" applyAlignment="1">
      <alignment horizontal="distributed" vertical="center"/>
      <protection/>
    </xf>
    <xf numFmtId="49" fontId="19" fillId="0" borderId="26" xfId="85" applyNumberFormat="1" applyFont="1" applyFill="1" applyBorder="1" applyAlignment="1">
      <alignment horizontal="distributed" vertical="center"/>
      <protection/>
    </xf>
    <xf numFmtId="49" fontId="101" fillId="0" borderId="13" xfId="85" applyNumberFormat="1" applyFont="1" applyFill="1" applyBorder="1" applyAlignment="1">
      <alignment horizontal="distributed" vertical="center"/>
      <protection/>
    </xf>
    <xf numFmtId="49" fontId="107" fillId="0" borderId="13" xfId="85" applyNumberFormat="1" applyFont="1" applyFill="1" applyBorder="1" applyAlignment="1">
      <alignment horizontal="distributed" vertical="center"/>
      <protection/>
    </xf>
    <xf numFmtId="3" fontId="101" fillId="0" borderId="13" xfId="85" applyNumberFormat="1" applyFont="1" applyFill="1" applyBorder="1" applyAlignment="1">
      <alignment horizontal="distributed" vertical="center"/>
      <protection/>
    </xf>
    <xf numFmtId="3" fontId="19" fillId="0" borderId="13" xfId="85" applyNumberFormat="1" applyFont="1" applyFill="1" applyBorder="1" applyAlignment="1">
      <alignment horizontal="distributed" vertical="center"/>
      <protection/>
    </xf>
    <xf numFmtId="179" fontId="31" fillId="0" borderId="0" xfId="87" applyNumberFormat="1" applyFont="1" applyFill="1">
      <alignment vertical="center"/>
      <protection/>
    </xf>
    <xf numFmtId="3" fontId="19" fillId="0" borderId="26" xfId="85" applyNumberFormat="1" applyFont="1" applyFill="1" applyBorder="1" applyAlignment="1">
      <alignment horizontal="distributed" vertical="center"/>
      <protection/>
    </xf>
    <xf numFmtId="49" fontId="13" fillId="0" borderId="0" xfId="76" applyNumberFormat="1" applyFont="1" applyFill="1" applyAlignment="1">
      <alignment/>
      <protection/>
    </xf>
    <xf numFmtId="187" fontId="13" fillId="0" borderId="0" xfId="78" applyNumberFormat="1" applyFont="1" applyFill="1" applyBorder="1" applyAlignment="1" quotePrefix="1">
      <alignment horizontal="right" vertical="center"/>
      <protection/>
    </xf>
    <xf numFmtId="0" fontId="1" fillId="0" borderId="31" xfId="81" applyFont="1" applyFill="1" applyBorder="1" applyAlignment="1">
      <alignment horizontal="center" vertical="center"/>
      <protection/>
    </xf>
    <xf numFmtId="0" fontId="5" fillId="0" borderId="0" xfId="81" applyFont="1" applyFill="1" applyBorder="1">
      <alignment vertical="center"/>
      <protection/>
    </xf>
    <xf numFmtId="0" fontId="1" fillId="0" borderId="0" xfId="81" applyFont="1" applyFill="1" applyBorder="1" applyAlignment="1">
      <alignment horizontal="center" vertical="center"/>
      <protection/>
    </xf>
    <xf numFmtId="0" fontId="22" fillId="0" borderId="0" xfId="81" applyFont="1" applyFill="1" applyBorder="1">
      <alignment vertical="center"/>
      <protection/>
    </xf>
    <xf numFmtId="0" fontId="5" fillId="0" borderId="17" xfId="81" applyFont="1" applyFill="1" applyBorder="1">
      <alignment vertical="center"/>
      <protection/>
    </xf>
    <xf numFmtId="38" fontId="1" fillId="0" borderId="11" xfId="56" applyFont="1" applyFill="1" applyBorder="1" applyAlignment="1">
      <alignment horizontal="distributed" vertical="center"/>
    </xf>
    <xf numFmtId="38" fontId="1" fillId="0" borderId="15" xfId="56" applyFont="1" applyFill="1" applyBorder="1" applyAlignment="1">
      <alignment horizontal="distributed" vertical="center"/>
    </xf>
    <xf numFmtId="38" fontId="1" fillId="0" borderId="32" xfId="56" applyFont="1" applyFill="1" applyBorder="1" applyAlignment="1">
      <alignment horizontal="distributed" vertical="center"/>
    </xf>
    <xf numFmtId="180" fontId="1" fillId="0" borderId="0" xfId="56" applyNumberFormat="1" applyFont="1" applyFill="1" applyBorder="1" applyAlignment="1">
      <alignment vertical="center"/>
    </xf>
    <xf numFmtId="0" fontId="1" fillId="0" borderId="13" xfId="0" applyFont="1" applyFill="1" applyBorder="1" applyAlignment="1">
      <alignment horizontal="left" vertical="center"/>
    </xf>
    <xf numFmtId="0" fontId="6" fillId="0" borderId="13" xfId="0" applyFont="1" applyFill="1" applyBorder="1" applyAlignment="1">
      <alignment horizontal="center" vertical="center" shrinkToFit="1"/>
    </xf>
    <xf numFmtId="180" fontId="6" fillId="0" borderId="0" xfId="56" applyNumberFormat="1" applyFont="1" applyFill="1" applyBorder="1" applyAlignment="1">
      <alignment vertical="center"/>
    </xf>
    <xf numFmtId="0" fontId="1" fillId="0" borderId="0" xfId="0" applyFont="1" applyFill="1" applyBorder="1" applyAlignment="1">
      <alignment horizontal="center" vertical="center"/>
    </xf>
    <xf numFmtId="0" fontId="5" fillId="0" borderId="11" xfId="0" applyFont="1" applyFill="1" applyBorder="1" applyAlignment="1">
      <alignment horizontal="distributed" vertical="center"/>
    </xf>
    <xf numFmtId="196" fontId="5" fillId="0" borderId="11" xfId="86" applyNumberFormat="1" applyFont="1" applyFill="1" applyBorder="1" applyAlignment="1">
      <alignment horizontal="center" vertical="center" wrapText="1"/>
      <protection/>
    </xf>
    <xf numFmtId="196" fontId="5" fillId="0" borderId="12" xfId="86" applyNumberFormat="1" applyFont="1" applyFill="1" applyBorder="1" applyAlignment="1">
      <alignment horizontal="center" vertical="center" wrapText="1"/>
      <protection/>
    </xf>
    <xf numFmtId="196" fontId="5" fillId="0" borderId="0" xfId="86" applyNumberFormat="1" applyFont="1" applyFill="1" applyBorder="1" applyAlignment="1">
      <alignment horizontal="distributed" vertical="center"/>
      <protection/>
    </xf>
    <xf numFmtId="196" fontId="5" fillId="0" borderId="13" xfId="86" applyNumberFormat="1" applyFont="1" applyFill="1" applyBorder="1" applyAlignment="1">
      <alignment vertical="center"/>
      <protection/>
    </xf>
    <xf numFmtId="0" fontId="5" fillId="0" borderId="13" xfId="86" applyFont="1" applyFill="1" applyBorder="1" applyAlignment="1">
      <alignment vertical="center"/>
      <protection/>
    </xf>
    <xf numFmtId="0" fontId="5" fillId="0" borderId="17" xfId="86" applyFont="1" applyFill="1" applyBorder="1" applyAlignment="1">
      <alignment horizontal="distributed" vertical="center"/>
      <protection/>
    </xf>
    <xf numFmtId="0" fontId="5" fillId="0" borderId="26" xfId="86" applyFont="1" applyFill="1" applyBorder="1" applyAlignment="1">
      <alignment vertical="center"/>
      <protection/>
    </xf>
    <xf numFmtId="38" fontId="5" fillId="0" borderId="30" xfId="53" applyFont="1" applyFill="1" applyBorder="1" applyAlignment="1">
      <alignment horizontal="center" vertical="center" wrapText="1"/>
    </xf>
    <xf numFmtId="38" fontId="5" fillId="0" borderId="11" xfId="53" applyFont="1" applyFill="1" applyBorder="1" applyAlignment="1">
      <alignment horizontal="center" vertical="center" wrapText="1"/>
    </xf>
    <xf numFmtId="38" fontId="5" fillId="0" borderId="12" xfId="53" applyFont="1" applyFill="1" applyBorder="1" applyAlignment="1">
      <alignment horizontal="center" vertical="center" wrapText="1"/>
    </xf>
    <xf numFmtId="0" fontId="5" fillId="0" borderId="11" xfId="86" applyFont="1" applyFill="1" applyBorder="1" applyAlignment="1">
      <alignment horizontal="center" vertical="center" wrapText="1"/>
      <protection/>
    </xf>
    <xf numFmtId="0" fontId="5" fillId="0" borderId="12" xfId="86" applyFont="1" applyFill="1" applyBorder="1" applyAlignment="1">
      <alignment horizontal="center" vertical="center" wrapText="1"/>
      <protection/>
    </xf>
    <xf numFmtId="0" fontId="43" fillId="0" borderId="0" xfId="86" applyFont="1" applyFill="1" applyBorder="1" applyAlignment="1">
      <alignment vertical="center"/>
      <protection/>
    </xf>
    <xf numFmtId="0" fontId="5" fillId="0" borderId="17" xfId="86" applyFont="1" applyFill="1" applyBorder="1" applyAlignment="1">
      <alignment vertical="center"/>
      <protection/>
    </xf>
    <xf numFmtId="0" fontId="5" fillId="0" borderId="30" xfId="86" applyFont="1" applyFill="1" applyBorder="1" applyAlignment="1">
      <alignment horizontal="center" vertical="center" wrapText="1"/>
      <protection/>
    </xf>
    <xf numFmtId="0" fontId="5" fillId="0" borderId="0" xfId="86" applyFont="1" applyFill="1" applyAlignment="1">
      <alignment horizontal="distributed" vertical="center" wrapText="1"/>
      <protection/>
    </xf>
    <xf numFmtId="0" fontId="7" fillId="0" borderId="0" xfId="0" applyFont="1" applyFill="1" applyBorder="1" applyAlignment="1">
      <alignment horizontal="distributed" vertical="center"/>
    </xf>
    <xf numFmtId="0" fontId="7" fillId="0" borderId="13" xfId="0" applyFont="1" applyFill="1" applyBorder="1" applyAlignment="1">
      <alignment horizontal="center" vertical="center"/>
    </xf>
    <xf numFmtId="0" fontId="5" fillId="0" borderId="0" xfId="0" applyFont="1" applyFill="1" applyBorder="1" applyAlignment="1">
      <alignment horizontal="distributed" vertical="center"/>
    </xf>
    <xf numFmtId="0" fontId="1" fillId="0" borderId="13" xfId="0" applyFont="1" applyFill="1" applyBorder="1" applyAlignment="1">
      <alignment vertical="center"/>
    </xf>
    <xf numFmtId="49" fontId="1" fillId="0" borderId="13" xfId="0" applyNumberFormat="1" applyFont="1" applyFill="1" applyBorder="1" applyAlignment="1">
      <alignment vertical="center"/>
    </xf>
    <xf numFmtId="0" fontId="1" fillId="0" borderId="17" xfId="0" applyFont="1" applyFill="1" applyBorder="1" applyAlignment="1">
      <alignment vertical="center"/>
    </xf>
    <xf numFmtId="0" fontId="5" fillId="0" borderId="17" xfId="0" applyFont="1" applyFill="1" applyBorder="1" applyAlignment="1">
      <alignment horizontal="distributed" vertical="center"/>
    </xf>
    <xf numFmtId="0" fontId="22" fillId="0" borderId="0" xfId="0" applyFont="1" applyFill="1" applyAlignment="1">
      <alignment/>
    </xf>
    <xf numFmtId="0" fontId="30" fillId="0" borderId="26" xfId="0" applyFont="1" applyFill="1" applyBorder="1" applyAlignment="1">
      <alignment vertical="center"/>
    </xf>
    <xf numFmtId="49" fontId="21" fillId="0" borderId="0" xfId="76" applyNumberFormat="1" applyFont="1" applyFill="1" applyAlignment="1">
      <alignment vertical="center"/>
      <protection/>
    </xf>
    <xf numFmtId="38" fontId="5" fillId="0" borderId="11" xfId="53" applyFont="1" applyFill="1" applyBorder="1" applyAlignment="1">
      <alignment horizontal="center" vertical="center"/>
    </xf>
    <xf numFmtId="38" fontId="5" fillId="0" borderId="12" xfId="53" applyFont="1" applyFill="1" applyBorder="1" applyAlignment="1">
      <alignment horizontal="center" vertical="center"/>
    </xf>
    <xf numFmtId="188" fontId="5" fillId="0" borderId="0" xfId="53" applyNumberFormat="1" applyFont="1" applyFill="1" applyBorder="1" applyAlignment="1">
      <alignment vertical="center"/>
    </xf>
    <xf numFmtId="0" fontId="1" fillId="0" borderId="13" xfId="0" applyFont="1" applyFill="1" applyBorder="1" applyAlignment="1">
      <alignment horizontal="center" vertical="center"/>
    </xf>
    <xf numFmtId="0" fontId="5" fillId="0" borderId="0" xfId="81" applyFont="1" applyFill="1" applyBorder="1" applyAlignment="1">
      <alignment horizontal="distributed" vertical="center"/>
      <protection/>
    </xf>
    <xf numFmtId="0" fontId="5" fillId="0" borderId="0" xfId="0" applyFont="1" applyFill="1" applyAlignment="1">
      <alignment vertical="top"/>
    </xf>
    <xf numFmtId="0" fontId="108" fillId="0" borderId="0" xfId="0" applyFont="1" applyFill="1" applyAlignment="1">
      <alignment/>
    </xf>
    <xf numFmtId="0" fontId="108" fillId="0" borderId="0" xfId="0" applyFont="1" applyFill="1" applyBorder="1" applyAlignment="1">
      <alignment/>
    </xf>
    <xf numFmtId="0" fontId="22" fillId="34" borderId="26" xfId="0" applyFont="1" applyFill="1" applyBorder="1" applyAlignment="1">
      <alignment horizontal="distributed" vertical="center"/>
    </xf>
    <xf numFmtId="179" fontId="22" fillId="34" borderId="25" xfId="0" applyNumberFormat="1" applyFont="1" applyFill="1" applyBorder="1" applyAlignment="1">
      <alignment vertical="center"/>
    </xf>
    <xf numFmtId="179" fontId="22" fillId="34" borderId="17" xfId="53" applyNumberFormat="1" applyFont="1" applyFill="1" applyBorder="1" applyAlignment="1">
      <alignment vertical="center"/>
    </xf>
    <xf numFmtId="182" fontId="22" fillId="34" borderId="17" xfId="53" applyNumberFormat="1" applyFont="1" applyFill="1" applyBorder="1" applyAlignment="1">
      <alignment vertical="center"/>
    </xf>
    <xf numFmtId="188" fontId="22" fillId="34" borderId="17" xfId="53" applyNumberFormat="1" applyFont="1" applyFill="1" applyBorder="1" applyAlignment="1">
      <alignment vertical="center"/>
    </xf>
    <xf numFmtId="182" fontId="22" fillId="34" borderId="17" xfId="0" applyNumberFormat="1" applyFont="1" applyFill="1" applyBorder="1" applyAlignment="1">
      <alignment vertical="center"/>
    </xf>
    <xf numFmtId="182" fontId="5" fillId="0" borderId="0" xfId="0" applyNumberFormat="1" applyFont="1" applyFill="1" applyBorder="1" applyAlignment="1">
      <alignment vertical="center"/>
    </xf>
    <xf numFmtId="179" fontId="31" fillId="0" borderId="13" xfId="87" applyNumberFormat="1" applyFont="1" applyFill="1" applyBorder="1">
      <alignment vertical="center"/>
      <protection/>
    </xf>
    <xf numFmtId="179" fontId="28" fillId="0" borderId="23" xfId="87" applyNumberFormat="1" applyFont="1" applyFill="1" applyBorder="1">
      <alignment vertical="center"/>
      <protection/>
    </xf>
    <xf numFmtId="179" fontId="28" fillId="0" borderId="0" xfId="87" applyNumberFormat="1" applyFont="1" applyFill="1">
      <alignment vertical="center"/>
      <protection/>
    </xf>
    <xf numFmtId="179" fontId="31" fillId="0" borderId="25" xfId="87" applyNumberFormat="1" applyFont="1" applyFill="1" applyBorder="1">
      <alignment vertical="center"/>
      <protection/>
    </xf>
    <xf numFmtId="179" fontId="31" fillId="0" borderId="17" xfId="87" applyNumberFormat="1" applyFont="1" applyFill="1" applyBorder="1">
      <alignment vertical="center"/>
      <protection/>
    </xf>
    <xf numFmtId="3" fontId="17" fillId="0" borderId="33" xfId="85" applyNumberFormat="1" applyFont="1" applyFill="1" applyBorder="1" applyAlignment="1">
      <alignment horizontal="center" vertical="center"/>
      <protection/>
    </xf>
    <xf numFmtId="3" fontId="17" fillId="0" borderId="34" xfId="85" applyNumberFormat="1" applyFont="1" applyFill="1" applyBorder="1" applyAlignment="1">
      <alignment horizontal="center" vertical="center"/>
      <protection/>
    </xf>
    <xf numFmtId="3" fontId="17" fillId="0" borderId="35" xfId="85" applyNumberFormat="1" applyFont="1" applyFill="1" applyBorder="1" applyAlignment="1">
      <alignment horizontal="center" vertical="center"/>
      <protection/>
    </xf>
    <xf numFmtId="49" fontId="5" fillId="0" borderId="31" xfId="85" applyNumberFormat="1" applyFont="1" applyFill="1" applyBorder="1" applyAlignment="1">
      <alignment horizontal="distributed" vertical="center"/>
      <protection/>
    </xf>
    <xf numFmtId="49" fontId="5" fillId="0" borderId="14" xfId="85" applyNumberFormat="1" applyFont="1" applyFill="1" applyBorder="1" applyAlignment="1">
      <alignment horizontal="distributed" vertical="center"/>
      <protection/>
    </xf>
    <xf numFmtId="3" fontId="5" fillId="0" borderId="13" xfId="85" applyNumberFormat="1" applyFont="1" applyFill="1" applyBorder="1" applyAlignment="1">
      <alignment horizontal="distributed" vertical="center"/>
      <protection/>
    </xf>
    <xf numFmtId="49" fontId="22" fillId="0" borderId="14" xfId="85" applyNumberFormat="1" applyFont="1" applyFill="1" applyBorder="1" applyAlignment="1">
      <alignment horizontal="distributed" vertical="center"/>
      <protection/>
    </xf>
    <xf numFmtId="49" fontId="5" fillId="0" borderId="26" xfId="85" applyNumberFormat="1" applyFont="1" applyFill="1" applyBorder="1" applyAlignment="1">
      <alignment horizontal="distributed" vertical="center"/>
      <protection/>
    </xf>
    <xf numFmtId="0" fontId="43" fillId="0" borderId="13" xfId="0" applyFont="1" applyFill="1" applyBorder="1" applyAlignment="1">
      <alignment horizontal="center" vertical="center"/>
    </xf>
    <xf numFmtId="0" fontId="1" fillId="0" borderId="13" xfId="85" applyFont="1" applyFill="1" applyBorder="1">
      <alignment/>
      <protection/>
    </xf>
    <xf numFmtId="0" fontId="1" fillId="0" borderId="0" xfId="85" applyFont="1" applyFill="1">
      <alignment/>
      <protection/>
    </xf>
    <xf numFmtId="0" fontId="1" fillId="0" borderId="14" xfId="85" applyFont="1" applyFill="1" applyBorder="1">
      <alignment/>
      <protection/>
    </xf>
    <xf numFmtId="0" fontId="1" fillId="0" borderId="23" xfId="85" applyFont="1" applyFill="1" applyBorder="1">
      <alignment/>
      <protection/>
    </xf>
    <xf numFmtId="0" fontId="1" fillId="0" borderId="36" xfId="85" applyFont="1" applyFill="1" applyBorder="1">
      <alignment/>
      <protection/>
    </xf>
    <xf numFmtId="0" fontId="101" fillId="0" borderId="0" xfId="0" applyFont="1" applyFill="1" applyAlignment="1">
      <alignment/>
    </xf>
    <xf numFmtId="0" fontId="101" fillId="0" borderId="0" xfId="0" applyFont="1" applyFill="1" applyAlignment="1">
      <alignment vertical="top"/>
    </xf>
    <xf numFmtId="3" fontId="1" fillId="0" borderId="33" xfId="85" applyNumberFormat="1" applyFont="1" applyFill="1" applyBorder="1" applyAlignment="1">
      <alignment horizontal="center" vertical="center"/>
      <protection/>
    </xf>
    <xf numFmtId="3" fontId="1" fillId="0" borderId="34" xfId="85" applyNumberFormat="1" applyFont="1" applyFill="1" applyBorder="1" applyAlignment="1">
      <alignment horizontal="center" vertical="center"/>
      <protection/>
    </xf>
    <xf numFmtId="3" fontId="1" fillId="0" borderId="35" xfId="85" applyNumberFormat="1" applyFont="1" applyFill="1" applyBorder="1" applyAlignment="1">
      <alignment horizontal="center" vertical="center"/>
      <protection/>
    </xf>
    <xf numFmtId="3" fontId="5" fillId="0" borderId="14" xfId="85" applyNumberFormat="1" applyFont="1" applyFill="1" applyBorder="1" applyAlignment="1">
      <alignment horizontal="distributed" vertical="center"/>
      <protection/>
    </xf>
    <xf numFmtId="3" fontId="22" fillId="0" borderId="14" xfId="85" applyNumberFormat="1" applyFont="1" applyFill="1" applyBorder="1" applyAlignment="1">
      <alignment horizontal="distributed" vertical="center"/>
      <protection/>
    </xf>
    <xf numFmtId="3" fontId="5" fillId="0" borderId="26" xfId="85" applyNumberFormat="1" applyFont="1" applyFill="1" applyBorder="1" applyAlignment="1">
      <alignment horizontal="distributed" vertical="center"/>
      <protection/>
    </xf>
    <xf numFmtId="49" fontId="14" fillId="0" borderId="0" xfId="76" applyNumberFormat="1" applyFont="1" applyFill="1" applyAlignment="1">
      <alignment/>
      <protection/>
    </xf>
    <xf numFmtId="0" fontId="5" fillId="0" borderId="31" xfId="86" applyFont="1" applyFill="1" applyBorder="1" applyAlignment="1">
      <alignment horizontal="center" vertical="center" wrapText="1"/>
      <protection/>
    </xf>
    <xf numFmtId="0" fontId="5" fillId="0" borderId="24" xfId="86" applyFont="1" applyFill="1" applyBorder="1" applyAlignment="1">
      <alignment horizontal="center" vertical="center" wrapText="1"/>
      <protection/>
    </xf>
    <xf numFmtId="49" fontId="17" fillId="0" borderId="0" xfId="76" applyNumberFormat="1" applyFont="1" applyFill="1" applyBorder="1" applyAlignment="1">
      <alignment vertical="center"/>
      <protection/>
    </xf>
    <xf numFmtId="178" fontId="17" fillId="0" borderId="0" xfId="76" applyNumberFormat="1" applyFont="1" applyFill="1" applyBorder="1" applyAlignment="1">
      <alignment vertical="center"/>
      <protection/>
    </xf>
    <xf numFmtId="49" fontId="17" fillId="0" borderId="13" xfId="76" applyNumberFormat="1" applyFont="1" applyFill="1" applyBorder="1" applyAlignment="1">
      <alignment vertical="center"/>
      <protection/>
    </xf>
    <xf numFmtId="49" fontId="21" fillId="0" borderId="14" xfId="76" applyNumberFormat="1" applyFont="1" applyFill="1" applyBorder="1" applyAlignment="1">
      <alignment vertical="top"/>
      <protection/>
    </xf>
    <xf numFmtId="49" fontId="21" fillId="0" borderId="0" xfId="76" applyNumberFormat="1" applyFont="1" applyFill="1" applyBorder="1" applyAlignment="1">
      <alignment vertical="top"/>
      <protection/>
    </xf>
    <xf numFmtId="49" fontId="17" fillId="0" borderId="0" xfId="76" applyNumberFormat="1" applyFont="1" applyFill="1" applyBorder="1" applyAlignment="1">
      <alignment/>
      <protection/>
    </xf>
    <xf numFmtId="49" fontId="17" fillId="0" borderId="14" xfId="78" applyNumberFormat="1" applyFont="1" applyFill="1" applyBorder="1" applyAlignment="1">
      <alignment vertical="center"/>
      <protection/>
    </xf>
    <xf numFmtId="49" fontId="21" fillId="0" borderId="13" xfId="76" applyNumberFormat="1" applyFont="1" applyFill="1" applyBorder="1" applyAlignment="1">
      <alignment vertical="top"/>
      <protection/>
    </xf>
    <xf numFmtId="49" fontId="17" fillId="0" borderId="13" xfId="78" applyNumberFormat="1" applyFont="1" applyFill="1" applyBorder="1" applyAlignment="1">
      <alignment vertical="center"/>
      <protection/>
    </xf>
    <xf numFmtId="49" fontId="17" fillId="0" borderId="26" xfId="78" applyNumberFormat="1" applyFont="1" applyFill="1" applyBorder="1" applyAlignment="1">
      <alignment vertical="center"/>
      <protection/>
    </xf>
    <xf numFmtId="49" fontId="21" fillId="0" borderId="36" xfId="76" applyNumberFormat="1" applyFont="1" applyFill="1" applyBorder="1" applyAlignment="1">
      <alignment vertical="top"/>
      <protection/>
    </xf>
    <xf numFmtId="49" fontId="21" fillId="0" borderId="17" xfId="76" applyNumberFormat="1" applyFont="1" applyFill="1" applyBorder="1" applyAlignment="1">
      <alignment vertical="top"/>
      <protection/>
    </xf>
    <xf numFmtId="38" fontId="109" fillId="0" borderId="0" xfId="53" applyFont="1" applyFill="1" applyAlignment="1">
      <alignment vertical="center"/>
    </xf>
    <xf numFmtId="0" fontId="43" fillId="0" borderId="0" xfId="0" applyFont="1" applyFill="1" applyBorder="1" applyAlignment="1">
      <alignment horizontal="right" vertical="center"/>
    </xf>
    <xf numFmtId="0" fontId="5" fillId="0" borderId="0" xfId="0" applyFont="1" applyFill="1" applyBorder="1" applyAlignment="1">
      <alignment horizontal="right" vertical="center"/>
    </xf>
    <xf numFmtId="179" fontId="110" fillId="0" borderId="0" xfId="87" applyNumberFormat="1" applyFont="1" applyFill="1">
      <alignment vertical="center"/>
      <protection/>
    </xf>
    <xf numFmtId="179" fontId="110" fillId="0" borderId="25" xfId="87" applyNumberFormat="1" applyFont="1" applyFill="1" applyBorder="1">
      <alignment vertical="center"/>
      <protection/>
    </xf>
    <xf numFmtId="179" fontId="110" fillId="0" borderId="17" xfId="87" applyNumberFormat="1" applyFont="1" applyFill="1" applyBorder="1">
      <alignment vertical="center"/>
      <protection/>
    </xf>
    <xf numFmtId="49" fontId="17" fillId="0" borderId="15" xfId="76" applyNumberFormat="1" applyFont="1" applyFill="1" applyBorder="1" applyAlignment="1">
      <alignment horizontal="center" vertical="center"/>
      <protection/>
    </xf>
    <xf numFmtId="3" fontId="1" fillId="0" borderId="0" xfId="0" applyNumberFormat="1" applyFont="1" applyFill="1" applyBorder="1" applyAlignment="1" quotePrefix="1">
      <alignment horizontal="right" vertical="center"/>
    </xf>
    <xf numFmtId="186" fontId="17" fillId="0" borderId="0" xfId="76" applyNumberFormat="1" applyFont="1" applyFill="1" applyBorder="1" applyAlignment="1" quotePrefix="1">
      <alignment horizontal="right" vertical="center"/>
      <protection/>
    </xf>
    <xf numFmtId="0" fontId="7" fillId="0" borderId="13" xfId="0" applyFont="1" applyFill="1" applyBorder="1" applyAlignment="1">
      <alignment horizontal="right" vertical="center"/>
    </xf>
    <xf numFmtId="0" fontId="7" fillId="0" borderId="26" xfId="0" applyFont="1" applyFill="1" applyBorder="1" applyAlignment="1">
      <alignment horizontal="right" vertical="center"/>
    </xf>
    <xf numFmtId="178" fontId="22" fillId="0" borderId="0" xfId="0" applyNumberFormat="1" applyFont="1" applyFill="1" applyBorder="1" applyAlignment="1">
      <alignment vertical="center"/>
    </xf>
    <xf numFmtId="0" fontId="21" fillId="0" borderId="0" xfId="77" applyNumberFormat="1" applyFont="1" applyFill="1" applyAlignment="1">
      <alignment vertical="center" wrapText="1"/>
      <protection/>
    </xf>
    <xf numFmtId="0" fontId="5" fillId="0" borderId="0" xfId="86" applyFont="1" applyFill="1" applyBorder="1" applyAlignment="1">
      <alignment vertical="top"/>
      <protection/>
    </xf>
    <xf numFmtId="178" fontId="5" fillId="0" borderId="0" xfId="0" applyNumberFormat="1" applyFont="1" applyFill="1" applyBorder="1" applyAlignment="1">
      <alignment vertical="center"/>
    </xf>
    <xf numFmtId="0" fontId="22" fillId="0" borderId="13" xfId="0" applyFont="1" applyFill="1" applyBorder="1" applyAlignment="1">
      <alignment horizontal="center" vertical="center"/>
    </xf>
    <xf numFmtId="0" fontId="16" fillId="0" borderId="0" xfId="86" applyFill="1" applyBorder="1">
      <alignment/>
      <protection/>
    </xf>
    <xf numFmtId="0" fontId="42" fillId="0" borderId="0" xfId="86" applyFont="1" applyFill="1" applyBorder="1">
      <alignment/>
      <protection/>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38" fontId="1" fillId="0" borderId="0" xfId="0" applyNumberFormat="1" applyFont="1" applyFill="1" applyAlignment="1">
      <alignment vertical="center"/>
    </xf>
    <xf numFmtId="0" fontId="5" fillId="0" borderId="33" xfId="83" applyNumberFormat="1" applyFont="1" applyFill="1" applyBorder="1" applyAlignment="1">
      <alignment horizontal="center" vertical="center"/>
      <protection/>
    </xf>
    <xf numFmtId="0" fontId="5" fillId="0" borderId="34" xfId="83" applyNumberFormat="1" applyFont="1" applyFill="1" applyBorder="1" applyAlignment="1">
      <alignment horizontal="center" vertical="center"/>
      <protection/>
    </xf>
    <xf numFmtId="179" fontId="13" fillId="0" borderId="0" xfId="76" applyNumberFormat="1" applyFont="1" applyFill="1" applyBorder="1" applyAlignment="1" quotePrefix="1">
      <alignment horizontal="right" vertical="center"/>
      <protection/>
    </xf>
    <xf numFmtId="179" fontId="21" fillId="0" borderId="0" xfId="76" applyNumberFormat="1" applyFont="1" applyFill="1" applyBorder="1" applyAlignment="1" quotePrefix="1">
      <alignment horizontal="right" vertical="center"/>
      <protection/>
    </xf>
    <xf numFmtId="179" fontId="17" fillId="0" borderId="0" xfId="76" applyNumberFormat="1" applyFont="1" applyFill="1" applyBorder="1" applyAlignment="1" quotePrefix="1">
      <alignment horizontal="right" vertical="center"/>
      <protection/>
    </xf>
    <xf numFmtId="49" fontId="17" fillId="0" borderId="26" xfId="76" applyNumberFormat="1" applyFont="1" applyFill="1" applyBorder="1" applyAlignment="1">
      <alignment vertical="center"/>
      <protection/>
    </xf>
    <xf numFmtId="179" fontId="21" fillId="0" borderId="17" xfId="76" applyNumberFormat="1" applyFont="1" applyFill="1" applyBorder="1" applyAlignment="1" quotePrefix="1">
      <alignment horizontal="right" vertical="center"/>
      <protection/>
    </xf>
    <xf numFmtId="0" fontId="21" fillId="0" borderId="34" xfId="76" applyNumberFormat="1" applyFont="1" applyFill="1" applyBorder="1" applyAlignment="1">
      <alignment horizontal="center" vertical="center"/>
      <protection/>
    </xf>
    <xf numFmtId="49" fontId="21" fillId="0" borderId="0" xfId="76" applyNumberFormat="1" applyFont="1" applyFill="1" applyAlignment="1">
      <alignment vertical="top"/>
      <protection/>
    </xf>
    <xf numFmtId="179" fontId="21" fillId="0" borderId="0" xfId="78" applyNumberFormat="1" applyFont="1" applyFill="1" applyBorder="1" applyAlignment="1" quotePrefix="1">
      <alignment horizontal="right" vertical="center"/>
      <protection/>
    </xf>
    <xf numFmtId="179" fontId="21" fillId="0" borderId="17" xfId="78" applyNumberFormat="1" applyFont="1" applyFill="1" applyBorder="1" applyAlignment="1" quotePrefix="1">
      <alignment horizontal="right" vertical="center"/>
      <protection/>
    </xf>
    <xf numFmtId="49" fontId="17" fillId="0" borderId="0" xfId="76" applyNumberFormat="1" applyFont="1" applyFill="1" applyBorder="1" applyAlignment="1">
      <alignment horizontal="distributed" vertical="center"/>
      <protection/>
    </xf>
    <xf numFmtId="49" fontId="17" fillId="0" borderId="17" xfId="76" applyNumberFormat="1" applyFont="1" applyFill="1" applyBorder="1" applyAlignment="1">
      <alignment horizontal="distributed" vertical="center"/>
      <protection/>
    </xf>
    <xf numFmtId="3" fontId="17" fillId="0" borderId="23" xfId="76" applyNumberFormat="1" applyFont="1" applyFill="1" applyBorder="1" applyAlignment="1" quotePrefix="1">
      <alignment horizontal="right" vertical="center"/>
      <protection/>
    </xf>
    <xf numFmtId="49" fontId="17" fillId="0" borderId="23" xfId="76" applyNumberFormat="1" applyFont="1" applyFill="1" applyBorder="1" applyAlignment="1">
      <alignment horizontal="distributed" vertical="center"/>
      <protection/>
    </xf>
    <xf numFmtId="49" fontId="17" fillId="0" borderId="23" xfId="76" applyNumberFormat="1" applyFont="1" applyFill="1" applyBorder="1" applyAlignment="1">
      <alignment vertical="center"/>
      <protection/>
    </xf>
    <xf numFmtId="49" fontId="21" fillId="0" borderId="23" xfId="76" applyNumberFormat="1" applyFont="1" applyFill="1" applyBorder="1" applyAlignment="1">
      <alignment vertical="top"/>
      <protection/>
    </xf>
    <xf numFmtId="49" fontId="17" fillId="0" borderId="25" xfId="76" applyNumberFormat="1" applyFont="1" applyFill="1" applyBorder="1" applyAlignment="1">
      <alignment horizontal="distributed" vertical="center"/>
      <protection/>
    </xf>
    <xf numFmtId="187" fontId="17" fillId="0" borderId="23" xfId="76" applyNumberFormat="1" applyFont="1" applyFill="1" applyBorder="1" applyAlignment="1" quotePrefix="1">
      <alignment horizontal="right" vertical="center"/>
      <protection/>
    </xf>
    <xf numFmtId="186" fontId="17" fillId="0" borderId="13" xfId="76" applyNumberFormat="1" applyFont="1" applyFill="1" applyBorder="1" applyAlignment="1" quotePrefix="1">
      <alignment horizontal="right" vertical="center"/>
      <protection/>
    </xf>
    <xf numFmtId="49" fontId="17" fillId="0" borderId="0" xfId="78" applyNumberFormat="1" applyFont="1" applyFill="1" applyBorder="1" applyAlignment="1">
      <alignment vertical="center"/>
      <protection/>
    </xf>
    <xf numFmtId="49" fontId="17" fillId="0" borderId="17" xfId="78" applyNumberFormat="1" applyFont="1" applyFill="1" applyBorder="1" applyAlignment="1">
      <alignment vertical="center"/>
      <protection/>
    </xf>
    <xf numFmtId="187" fontId="17" fillId="0" borderId="23" xfId="78" applyNumberFormat="1" applyFont="1" applyFill="1" applyBorder="1" applyAlignment="1" quotePrefix="1">
      <alignment horizontal="right" vertical="center"/>
      <protection/>
    </xf>
    <xf numFmtId="186" fontId="17" fillId="0" borderId="0" xfId="78" applyNumberFormat="1" applyFont="1" applyFill="1" applyBorder="1" applyAlignment="1" quotePrefix="1">
      <alignment horizontal="right" vertical="center"/>
      <protection/>
    </xf>
    <xf numFmtId="186" fontId="17" fillId="0" borderId="13" xfId="78" applyNumberFormat="1" applyFont="1" applyFill="1" applyBorder="1" applyAlignment="1" quotePrefix="1">
      <alignment horizontal="right" vertical="center"/>
      <protection/>
    </xf>
    <xf numFmtId="49" fontId="17" fillId="0" borderId="23" xfId="78" applyNumberFormat="1" applyFont="1" applyFill="1" applyBorder="1" applyAlignment="1">
      <alignment vertical="center"/>
      <protection/>
    </xf>
    <xf numFmtId="49" fontId="13" fillId="0" borderId="23" xfId="78" applyNumberFormat="1" applyFont="1" applyFill="1" applyBorder="1" applyAlignment="1">
      <alignment horizontal="distributed" vertical="center"/>
      <protection/>
    </xf>
    <xf numFmtId="49" fontId="17" fillId="0" borderId="23" xfId="76" applyNumberFormat="1" applyFont="1" applyFill="1" applyBorder="1" applyAlignment="1">
      <alignment vertical="top"/>
      <protection/>
    </xf>
    <xf numFmtId="49" fontId="17" fillId="0" borderId="0" xfId="76" applyNumberFormat="1" applyFont="1" applyFill="1" applyBorder="1" applyAlignment="1">
      <alignment vertical="top"/>
      <protection/>
    </xf>
    <xf numFmtId="186" fontId="14" fillId="0" borderId="0" xfId="76" applyNumberFormat="1" applyFont="1" applyFill="1" applyBorder="1" applyAlignment="1">
      <alignment horizontal="right" vertical="top"/>
      <protection/>
    </xf>
    <xf numFmtId="38" fontId="5" fillId="0" borderId="31" xfId="53" applyFont="1" applyFill="1" applyBorder="1" applyAlignment="1">
      <alignment horizontal="center" vertical="center" wrapText="1"/>
    </xf>
    <xf numFmtId="0" fontId="0" fillId="0" borderId="0" xfId="81" applyFill="1" applyBorder="1">
      <alignment vertical="center"/>
      <protection/>
    </xf>
    <xf numFmtId="178" fontId="5" fillId="0" borderId="0" xfId="81" applyNumberFormat="1" applyFont="1" applyFill="1" applyBorder="1">
      <alignment vertical="center"/>
      <protection/>
    </xf>
    <xf numFmtId="0" fontId="1" fillId="0" borderId="11" xfId="81" applyFont="1" applyFill="1" applyBorder="1" applyAlignment="1">
      <alignment horizontal="center" vertical="center"/>
      <protection/>
    </xf>
    <xf numFmtId="38" fontId="4" fillId="0" borderId="23" xfId="53" applyNumberFormat="1" applyFont="1" applyFill="1" applyBorder="1" applyAlignment="1">
      <alignment vertical="center"/>
    </xf>
    <xf numFmtId="0" fontId="4" fillId="0" borderId="0" xfId="0" applyNumberFormat="1" applyFont="1" applyFill="1" applyBorder="1" applyAlignment="1">
      <alignment vertical="center"/>
    </xf>
    <xf numFmtId="179" fontId="31" fillId="0" borderId="23" xfId="87" applyNumberFormat="1" applyFont="1" applyFill="1" applyBorder="1">
      <alignment vertical="center"/>
      <protection/>
    </xf>
    <xf numFmtId="0" fontId="28" fillId="0" borderId="23" xfId="87" applyFont="1" applyFill="1" applyBorder="1" applyAlignment="1">
      <alignment horizontal="right" vertical="center"/>
      <protection/>
    </xf>
    <xf numFmtId="3" fontId="27" fillId="0" borderId="25" xfId="85" applyNumberFormat="1" applyFont="1" applyFill="1" applyBorder="1" applyAlignment="1">
      <alignment vertical="center"/>
      <protection/>
    </xf>
    <xf numFmtId="3" fontId="27" fillId="0" borderId="17" xfId="85" applyNumberFormat="1" applyFont="1" applyFill="1" applyBorder="1" applyAlignment="1">
      <alignment vertical="center"/>
      <protection/>
    </xf>
    <xf numFmtId="179" fontId="111" fillId="0" borderId="23" xfId="87" applyNumberFormat="1" applyFont="1" applyFill="1" applyBorder="1">
      <alignment vertical="center"/>
      <protection/>
    </xf>
    <xf numFmtId="3" fontId="5" fillId="0" borderId="0" xfId="85" applyNumberFormat="1" applyFont="1" applyFill="1" applyBorder="1" applyAlignment="1">
      <alignment vertical="center"/>
      <protection/>
    </xf>
    <xf numFmtId="0" fontId="43" fillId="0" borderId="0" xfId="85" applyFont="1" applyFill="1" applyBorder="1" applyAlignment="1">
      <alignment vertical="center"/>
      <protection/>
    </xf>
    <xf numFmtId="179" fontId="43" fillId="0" borderId="0" xfId="85" applyNumberFormat="1" applyFont="1" applyFill="1" applyBorder="1" applyAlignment="1">
      <alignment vertical="center"/>
      <protection/>
    </xf>
    <xf numFmtId="179" fontId="43" fillId="0" borderId="13" xfId="85" applyNumberFormat="1" applyFont="1" applyFill="1" applyBorder="1" applyAlignment="1">
      <alignment vertical="center"/>
      <protection/>
    </xf>
    <xf numFmtId="182" fontId="5" fillId="0" borderId="0" xfId="85" applyNumberFormat="1" applyFont="1" applyFill="1" applyBorder="1" applyAlignment="1">
      <alignment vertical="center"/>
      <protection/>
    </xf>
    <xf numFmtId="182" fontId="5" fillId="0" borderId="0" xfId="85" applyNumberFormat="1" applyFont="1" applyFill="1" applyBorder="1" applyAlignment="1">
      <alignment horizontal="right" vertical="center"/>
      <protection/>
    </xf>
    <xf numFmtId="0" fontId="1" fillId="0" borderId="0" xfId="85" applyFont="1" applyFill="1" applyAlignment="1">
      <alignment horizontal="right"/>
      <protection/>
    </xf>
    <xf numFmtId="0" fontId="1" fillId="0" borderId="0" xfId="85" applyFont="1" applyFill="1" applyBorder="1">
      <alignment/>
      <protection/>
    </xf>
    <xf numFmtId="0" fontId="1" fillId="0" borderId="17" xfId="85" applyFont="1" applyFill="1" applyBorder="1">
      <alignment/>
      <protection/>
    </xf>
    <xf numFmtId="179" fontId="1" fillId="0" borderId="0" xfId="85" applyNumberFormat="1" applyFont="1" applyFill="1" applyBorder="1">
      <alignment/>
      <protection/>
    </xf>
    <xf numFmtId="179" fontId="1" fillId="0" borderId="0" xfId="85" applyNumberFormat="1" applyFont="1" applyFill="1" applyBorder="1" applyAlignment="1">
      <alignment horizontal="right"/>
      <protection/>
    </xf>
    <xf numFmtId="0" fontId="99" fillId="0" borderId="0" xfId="0" applyFont="1" applyFill="1" applyAlignment="1">
      <alignment/>
    </xf>
    <xf numFmtId="0" fontId="107" fillId="0" borderId="0" xfId="0" applyFont="1" applyFill="1" applyAlignment="1">
      <alignment/>
    </xf>
    <xf numFmtId="38" fontId="1" fillId="0" borderId="23" xfId="53" applyNumberFormat="1" applyFont="1" applyFill="1" applyBorder="1" applyAlignment="1">
      <alignment vertical="center"/>
    </xf>
    <xf numFmtId="0" fontId="112" fillId="0" borderId="0" xfId="86" applyFont="1" applyFill="1" applyBorder="1" applyAlignment="1">
      <alignment horizontal="distributed" vertical="center"/>
      <protection/>
    </xf>
    <xf numFmtId="0" fontId="112" fillId="0" borderId="0" xfId="86" applyFont="1" applyFill="1" applyBorder="1" applyAlignment="1">
      <alignment horizontal="center" vertical="center"/>
      <protection/>
    </xf>
    <xf numFmtId="0" fontId="112" fillId="0" borderId="0" xfId="86" applyFont="1" applyFill="1" applyBorder="1" applyAlignment="1">
      <alignment vertical="center"/>
      <protection/>
    </xf>
    <xf numFmtId="0" fontId="112" fillId="0" borderId="0" xfId="86" applyFont="1" applyFill="1" applyAlignment="1">
      <alignment horizontal="center"/>
      <protection/>
    </xf>
    <xf numFmtId="0" fontId="112" fillId="0" borderId="0" xfId="86" applyFont="1" applyFill="1">
      <alignment/>
      <protection/>
    </xf>
    <xf numFmtId="0" fontId="112" fillId="0" borderId="17" xfId="86" applyFont="1" applyFill="1" applyBorder="1" applyAlignment="1">
      <alignment horizontal="distributed"/>
      <protection/>
    </xf>
    <xf numFmtId="0" fontId="112" fillId="0" borderId="17" xfId="86" applyFont="1" applyFill="1" applyBorder="1">
      <alignment/>
      <protection/>
    </xf>
    <xf numFmtId="0" fontId="113" fillId="0" borderId="0" xfId="86" applyFont="1" applyFill="1">
      <alignment/>
      <protection/>
    </xf>
    <xf numFmtId="0" fontId="112" fillId="0" borderId="13" xfId="86" applyFont="1" applyFill="1" applyBorder="1" applyAlignment="1">
      <alignment vertical="center"/>
      <protection/>
    </xf>
    <xf numFmtId="0" fontId="22" fillId="0" borderId="13" xfId="87" applyFont="1" applyFill="1" applyBorder="1" applyAlignment="1">
      <alignment horizontal="center" vertical="center"/>
      <protection/>
    </xf>
    <xf numFmtId="179" fontId="111" fillId="0" borderId="0" xfId="87" applyNumberFormat="1" applyFont="1" applyFill="1">
      <alignment vertical="center"/>
      <protection/>
    </xf>
    <xf numFmtId="0" fontId="28" fillId="0" borderId="23" xfId="87" applyFont="1" applyFill="1" applyBorder="1">
      <alignment vertical="center"/>
      <protection/>
    </xf>
    <xf numFmtId="179" fontId="110" fillId="0" borderId="23" xfId="87" applyNumberFormat="1" applyFont="1" applyFill="1" applyBorder="1">
      <alignment vertical="center"/>
      <protection/>
    </xf>
    <xf numFmtId="179" fontId="28" fillId="0" borderId="24" xfId="87" applyNumberFormat="1" applyFont="1" applyFill="1" applyBorder="1">
      <alignment vertical="center"/>
      <protection/>
    </xf>
    <xf numFmtId="0" fontId="1" fillId="0" borderId="32" xfId="0" applyFont="1" applyFill="1" applyBorder="1" applyAlignment="1">
      <alignment horizontal="center" vertical="center"/>
    </xf>
    <xf numFmtId="49" fontId="49" fillId="0" borderId="0" xfId="76" applyNumberFormat="1" applyFont="1" applyFill="1" applyBorder="1" applyAlignment="1">
      <alignment horizontal="distributed" vertical="center"/>
      <protection/>
    </xf>
    <xf numFmtId="3" fontId="4" fillId="0" borderId="24" xfId="0" applyNumberFormat="1" applyFont="1" applyFill="1" applyBorder="1" applyAlignment="1" quotePrefix="1">
      <alignment horizontal="right" vertical="center"/>
    </xf>
    <xf numFmtId="3" fontId="4" fillId="0" borderId="27" xfId="0" applyNumberFormat="1" applyFont="1" applyFill="1" applyBorder="1" applyAlignment="1" quotePrefix="1">
      <alignment horizontal="right" vertical="center"/>
    </xf>
    <xf numFmtId="3" fontId="4" fillId="0" borderId="28" xfId="0" applyNumberFormat="1" applyFont="1" applyFill="1" applyBorder="1" applyAlignment="1" quotePrefix="1">
      <alignment horizontal="right" vertical="center"/>
    </xf>
    <xf numFmtId="49" fontId="49" fillId="0" borderId="24" xfId="76" applyNumberFormat="1" applyFont="1" applyFill="1" applyBorder="1" applyAlignment="1">
      <alignment horizontal="distributed" vertical="center"/>
      <protection/>
    </xf>
    <xf numFmtId="3" fontId="4" fillId="0" borderId="23" xfId="0" applyNumberFormat="1" applyFont="1" applyFill="1" applyBorder="1" applyAlignment="1" quotePrefix="1">
      <alignment horizontal="right" vertical="center"/>
    </xf>
    <xf numFmtId="3" fontId="4" fillId="0" borderId="0" xfId="0" applyNumberFormat="1" applyFont="1" applyFill="1" applyBorder="1" applyAlignment="1" quotePrefix="1">
      <alignment horizontal="right" vertical="center"/>
    </xf>
    <xf numFmtId="3" fontId="4" fillId="0" borderId="13" xfId="0" applyNumberFormat="1" applyFont="1" applyFill="1" applyBorder="1" applyAlignment="1" quotePrefix="1">
      <alignment horizontal="right" vertical="center"/>
    </xf>
    <xf numFmtId="49" fontId="49" fillId="0" borderId="23" xfId="76" applyNumberFormat="1" applyFont="1" applyFill="1" applyBorder="1" applyAlignment="1">
      <alignment horizontal="distributed" vertical="center"/>
      <protection/>
    </xf>
    <xf numFmtId="49" fontId="49" fillId="0" borderId="27" xfId="76" applyNumberFormat="1" applyFont="1" applyFill="1" applyBorder="1" applyAlignment="1">
      <alignment horizontal="distributed" vertical="center"/>
      <protection/>
    </xf>
    <xf numFmtId="49" fontId="49" fillId="0" borderId="24" xfId="78" applyNumberFormat="1" applyFont="1" applyFill="1" applyBorder="1" applyAlignment="1">
      <alignment horizontal="distributed" vertical="center"/>
      <protection/>
    </xf>
    <xf numFmtId="49" fontId="49" fillId="0" borderId="23" xfId="78" applyNumberFormat="1" applyFont="1" applyFill="1" applyBorder="1" applyAlignment="1">
      <alignment horizontal="distributed" vertical="center"/>
      <protection/>
    </xf>
    <xf numFmtId="49" fontId="49" fillId="0" borderId="0" xfId="78" applyNumberFormat="1" applyFont="1" applyFill="1" applyBorder="1" applyAlignment="1">
      <alignment horizontal="distributed" vertical="center"/>
      <protection/>
    </xf>
    <xf numFmtId="0" fontId="31" fillId="0" borderId="0" xfId="87" applyFont="1" applyFill="1">
      <alignment vertical="center"/>
      <protection/>
    </xf>
    <xf numFmtId="178" fontId="31" fillId="0" borderId="0" xfId="87" applyNumberFormat="1" applyFont="1" applyFill="1">
      <alignment vertical="center"/>
      <protection/>
    </xf>
    <xf numFmtId="178" fontId="28" fillId="0" borderId="32" xfId="87" applyNumberFormat="1" applyFont="1" applyFill="1" applyBorder="1" applyAlignment="1">
      <alignment horizontal="center" vertical="center"/>
      <protection/>
    </xf>
    <xf numFmtId="178" fontId="28" fillId="0" borderId="0" xfId="87" applyNumberFormat="1" applyFont="1" applyFill="1">
      <alignment vertical="center"/>
      <protection/>
    </xf>
    <xf numFmtId="179" fontId="110" fillId="0" borderId="11" xfId="87" applyNumberFormat="1" applyFont="1" applyFill="1" applyBorder="1" applyAlignment="1">
      <alignment horizontal="center" vertical="center"/>
      <protection/>
    </xf>
    <xf numFmtId="179" fontId="110" fillId="0" borderId="32" xfId="87" applyNumberFormat="1" applyFont="1" applyFill="1" applyBorder="1" applyAlignment="1">
      <alignment horizontal="center" vertical="center"/>
      <protection/>
    </xf>
    <xf numFmtId="179" fontId="110" fillId="0" borderId="26" xfId="87" applyNumberFormat="1" applyFont="1" applyFill="1" applyBorder="1">
      <alignment vertical="center"/>
      <protection/>
    </xf>
    <xf numFmtId="179" fontId="31" fillId="0" borderId="28" xfId="87" applyNumberFormat="1" applyFont="1" applyFill="1" applyBorder="1">
      <alignment vertical="center"/>
      <protection/>
    </xf>
    <xf numFmtId="179" fontId="28" fillId="0" borderId="13" xfId="87" applyNumberFormat="1" applyFont="1" applyFill="1" applyBorder="1">
      <alignment vertical="center"/>
      <protection/>
    </xf>
    <xf numFmtId="0" fontId="28" fillId="0" borderId="13" xfId="87" applyFont="1" applyFill="1" applyBorder="1" applyAlignment="1">
      <alignment horizontal="right" vertical="center"/>
      <protection/>
    </xf>
    <xf numFmtId="0" fontId="28" fillId="0" borderId="13" xfId="87" applyFont="1" applyFill="1" applyBorder="1">
      <alignment vertical="center"/>
      <protection/>
    </xf>
    <xf numFmtId="0" fontId="0" fillId="0" borderId="0" xfId="87" applyFill="1" applyBorder="1">
      <alignment vertical="center"/>
      <protection/>
    </xf>
    <xf numFmtId="0" fontId="99" fillId="0" borderId="0" xfId="87" applyFont="1" applyFill="1" applyBorder="1">
      <alignment vertical="center"/>
      <protection/>
    </xf>
    <xf numFmtId="179" fontId="110" fillId="0" borderId="28" xfId="87" applyNumberFormat="1" applyFont="1" applyFill="1" applyBorder="1">
      <alignment vertical="center"/>
      <protection/>
    </xf>
    <xf numFmtId="179" fontId="110" fillId="0" borderId="13" xfId="87" applyNumberFormat="1" applyFont="1" applyFill="1" applyBorder="1">
      <alignment vertical="center"/>
      <protection/>
    </xf>
    <xf numFmtId="179" fontId="111" fillId="0" borderId="13" xfId="87" applyNumberFormat="1" applyFont="1" applyFill="1" applyBorder="1">
      <alignment vertical="center"/>
      <protection/>
    </xf>
    <xf numFmtId="179" fontId="28" fillId="0" borderId="28" xfId="87" applyNumberFormat="1" applyFont="1" applyFill="1" applyBorder="1">
      <alignment vertical="center"/>
      <protection/>
    </xf>
    <xf numFmtId="179" fontId="31" fillId="0" borderId="26" xfId="87" applyNumberFormat="1" applyFont="1" applyFill="1" applyBorder="1">
      <alignment vertical="center"/>
      <protection/>
    </xf>
    <xf numFmtId="49" fontId="19" fillId="0" borderId="0" xfId="76" applyNumberFormat="1" applyFont="1" applyFill="1" applyAlignment="1">
      <alignment vertical="top"/>
      <protection/>
    </xf>
    <xf numFmtId="179" fontId="21" fillId="0" borderId="0" xfId="76" applyNumberFormat="1" applyFont="1" applyFill="1" applyAlignment="1">
      <alignment horizontal="right" vertical="center"/>
      <protection/>
    </xf>
    <xf numFmtId="179" fontId="21" fillId="0" borderId="34" xfId="76" applyNumberFormat="1" applyFont="1" applyFill="1" applyBorder="1" applyAlignment="1">
      <alignment horizontal="right" vertical="center"/>
      <protection/>
    </xf>
    <xf numFmtId="179" fontId="21" fillId="0" borderId="17" xfId="76" applyNumberFormat="1" applyFont="1" applyFill="1" applyBorder="1" applyAlignment="1">
      <alignment horizontal="right" vertical="center"/>
      <protection/>
    </xf>
    <xf numFmtId="179" fontId="13" fillId="0" borderId="0" xfId="76" applyNumberFormat="1" applyFont="1" applyFill="1" applyAlignment="1">
      <alignment horizontal="right" vertical="center"/>
      <protection/>
    </xf>
    <xf numFmtId="49" fontId="15" fillId="0" borderId="0" xfId="76" applyNumberFormat="1" applyFont="1" applyFill="1" applyAlignment="1">
      <alignment vertical="top"/>
      <protection/>
    </xf>
    <xf numFmtId="49" fontId="17" fillId="0" borderId="14" xfId="76" applyNumberFormat="1" applyFont="1" applyFill="1" applyBorder="1" applyAlignment="1">
      <alignment vertical="top"/>
      <protection/>
    </xf>
    <xf numFmtId="49" fontId="17" fillId="0" borderId="0" xfId="76" applyNumberFormat="1" applyFont="1" applyFill="1" applyAlignment="1">
      <alignment vertical="top"/>
      <protection/>
    </xf>
    <xf numFmtId="0" fontId="0" fillId="0" borderId="0" xfId="0" applyFont="1" applyFill="1" applyAlignment="1">
      <alignment/>
    </xf>
    <xf numFmtId="179" fontId="14" fillId="0" borderId="0" xfId="76" applyNumberFormat="1" applyFont="1" applyFill="1" applyAlignment="1">
      <alignment horizontal="right" vertical="center"/>
      <protection/>
    </xf>
    <xf numFmtId="179" fontId="21" fillId="0" borderId="34" xfId="76" applyNumberFormat="1" applyFont="1" applyFill="1" applyBorder="1" applyAlignment="1">
      <alignment horizontal="center" vertical="center"/>
      <protection/>
    </xf>
    <xf numFmtId="179" fontId="0" fillId="0" borderId="0" xfId="0" applyNumberFormat="1" applyFill="1" applyAlignment="1">
      <alignment horizontal="right" vertical="center"/>
    </xf>
    <xf numFmtId="179" fontId="14" fillId="0" borderId="0" xfId="76" applyNumberFormat="1" applyFont="1" applyFill="1" applyAlignment="1">
      <alignment vertical="top"/>
      <protection/>
    </xf>
    <xf numFmtId="179" fontId="21" fillId="0" borderId="0" xfId="76" applyNumberFormat="1" applyFont="1" applyFill="1" applyAlignment="1">
      <alignment vertical="top"/>
      <protection/>
    </xf>
    <xf numFmtId="179" fontId="19" fillId="0" borderId="0" xfId="76" applyNumberFormat="1" applyFont="1" applyFill="1" applyAlignment="1">
      <alignment vertical="top"/>
      <protection/>
    </xf>
    <xf numFmtId="179" fontId="17" fillId="0" borderId="0" xfId="76" applyNumberFormat="1" applyFont="1" applyFill="1" applyAlignment="1">
      <alignment vertical="top"/>
      <protection/>
    </xf>
    <xf numFmtId="179" fontId="13" fillId="0" borderId="0" xfId="76" applyNumberFormat="1" applyFont="1" applyFill="1" applyAlignment="1">
      <alignment vertical="top"/>
      <protection/>
    </xf>
    <xf numFmtId="179" fontId="21" fillId="0" borderId="17" xfId="76" applyNumberFormat="1" applyFont="1" applyFill="1" applyBorder="1" applyAlignment="1">
      <alignment vertical="top"/>
      <protection/>
    </xf>
    <xf numFmtId="179" fontId="19" fillId="0" borderId="17" xfId="76" applyNumberFormat="1" applyFont="1" applyFill="1" applyBorder="1" applyAlignment="1">
      <alignment vertical="top"/>
      <protection/>
    </xf>
    <xf numFmtId="179" fontId="0" fillId="0" borderId="0" xfId="0" applyNumberFormat="1" applyFill="1" applyBorder="1" applyAlignment="1">
      <alignment/>
    </xf>
    <xf numFmtId="179" fontId="0" fillId="0" borderId="0" xfId="0" applyNumberFormat="1" applyFont="1" applyFill="1" applyBorder="1" applyAlignment="1">
      <alignment/>
    </xf>
    <xf numFmtId="178" fontId="28" fillId="0" borderId="15" xfId="87" applyNumberFormat="1" applyFont="1" applyFill="1" applyBorder="1" applyAlignment="1">
      <alignment horizontal="center" vertical="center"/>
      <protection/>
    </xf>
    <xf numFmtId="178" fontId="28" fillId="0" borderId="0" xfId="87" applyNumberFormat="1" applyFont="1" applyFill="1" applyAlignment="1">
      <alignment horizontal="right" vertical="center"/>
      <protection/>
    </xf>
    <xf numFmtId="179" fontId="0" fillId="0" borderId="0" xfId="87" applyNumberFormat="1" applyFill="1">
      <alignment vertical="center"/>
      <protection/>
    </xf>
    <xf numFmtId="179" fontId="16" fillId="0" borderId="0" xfId="85" applyNumberFormat="1" applyFill="1">
      <alignment/>
      <protection/>
    </xf>
    <xf numFmtId="179" fontId="28" fillId="0" borderId="17" xfId="85" applyNumberFormat="1" applyFont="1" applyFill="1" applyBorder="1" applyAlignment="1">
      <alignment horizontal="right"/>
      <protection/>
    </xf>
    <xf numFmtId="179" fontId="28" fillId="0" borderId="15" xfId="87" applyNumberFormat="1" applyFont="1" applyFill="1" applyBorder="1" applyAlignment="1">
      <alignment horizontal="center" vertical="center"/>
      <protection/>
    </xf>
    <xf numFmtId="179" fontId="28" fillId="0" borderId="32" xfId="87" applyNumberFormat="1" applyFont="1" applyFill="1" applyBorder="1" applyAlignment="1">
      <alignment horizontal="center" vertical="center"/>
      <protection/>
    </xf>
    <xf numFmtId="183" fontId="5" fillId="0" borderId="0" xfId="53" applyNumberFormat="1" applyFont="1" applyFill="1" applyAlignment="1">
      <alignment horizontal="right" vertical="center"/>
    </xf>
    <xf numFmtId="183" fontId="5" fillId="0" borderId="0" xfId="53" applyNumberFormat="1" applyFont="1" applyFill="1" applyBorder="1" applyAlignment="1">
      <alignment horizontal="right" vertical="center"/>
    </xf>
    <xf numFmtId="183" fontId="5" fillId="0" borderId="17" xfId="53" applyNumberFormat="1" applyFont="1" applyFill="1" applyBorder="1" applyAlignment="1">
      <alignment horizontal="right" vertical="center"/>
    </xf>
    <xf numFmtId="182" fontId="25" fillId="0" borderId="0" xfId="53" applyNumberFormat="1" applyFont="1" applyFill="1" applyAlignment="1">
      <alignment horizontal="right" vertical="center"/>
    </xf>
    <xf numFmtId="183" fontId="25" fillId="0" borderId="0" xfId="53" applyNumberFormat="1" applyFont="1" applyFill="1" applyBorder="1" applyAlignment="1">
      <alignment horizontal="right" vertical="center"/>
    </xf>
    <xf numFmtId="182" fontId="25" fillId="0" borderId="24" xfId="53" applyNumberFormat="1" applyFont="1" applyFill="1" applyBorder="1" applyAlignment="1">
      <alignment horizontal="right" vertical="center"/>
    </xf>
    <xf numFmtId="179" fontId="5" fillId="0" borderId="0" xfId="86" applyNumberFormat="1" applyFont="1" applyFill="1" applyBorder="1" applyAlignment="1">
      <alignment horizontal="right" vertical="center"/>
      <protection/>
    </xf>
    <xf numFmtId="179" fontId="5" fillId="0" borderId="0" xfId="56" applyNumberFormat="1" applyFont="1" applyFill="1" applyBorder="1" applyAlignment="1">
      <alignment vertical="center"/>
    </xf>
    <xf numFmtId="179" fontId="1" fillId="0" borderId="0" xfId="86" applyNumberFormat="1" applyFont="1" applyFill="1" applyBorder="1">
      <alignment/>
      <protection/>
    </xf>
    <xf numFmtId="179" fontId="106" fillId="0" borderId="0" xfId="76" applyNumberFormat="1" applyFont="1" applyFill="1" applyBorder="1" applyAlignment="1" quotePrefix="1">
      <alignment horizontal="right" vertical="center"/>
      <protection/>
    </xf>
    <xf numFmtId="0" fontId="5" fillId="0" borderId="37" xfId="0" applyFont="1" applyFill="1" applyBorder="1" applyAlignment="1">
      <alignment horizontal="distributed" vertical="center" wrapText="1"/>
    </xf>
    <xf numFmtId="178" fontId="28" fillId="0" borderId="0" xfId="87" applyNumberFormat="1" applyFont="1" applyFill="1" applyBorder="1" applyAlignment="1">
      <alignment horizontal="right" vertical="center"/>
      <protection/>
    </xf>
    <xf numFmtId="38" fontId="5" fillId="0" borderId="0" xfId="56" applyFont="1" applyFill="1" applyBorder="1" applyAlignment="1">
      <alignment horizontal="right" vertical="center"/>
    </xf>
    <xf numFmtId="0" fontId="1" fillId="0" borderId="12" xfId="0" applyFont="1" applyFill="1" applyBorder="1" applyAlignment="1">
      <alignment horizontal="center" vertical="center"/>
    </xf>
    <xf numFmtId="176" fontId="1" fillId="0" borderId="0" xfId="0" applyNumberFormat="1" applyFont="1" applyFill="1" applyAlignment="1">
      <alignment vertical="center"/>
    </xf>
    <xf numFmtId="176" fontId="1" fillId="0" borderId="0" xfId="0" applyNumberFormat="1" applyFont="1" applyFill="1" applyAlignment="1">
      <alignment horizontal="center" vertical="center"/>
    </xf>
    <xf numFmtId="176" fontId="1" fillId="0" borderId="0" xfId="0" applyNumberFormat="1" applyFont="1" applyFill="1" applyBorder="1" applyAlignment="1">
      <alignment vertical="center"/>
    </xf>
    <xf numFmtId="181" fontId="1" fillId="0" borderId="0" xfId="0" applyNumberFormat="1" applyFont="1" applyFill="1" applyBorder="1" applyAlignment="1">
      <alignment vertical="center"/>
    </xf>
    <xf numFmtId="181" fontId="1" fillId="0" borderId="0" xfId="0" applyNumberFormat="1" applyFont="1" applyFill="1" applyBorder="1" applyAlignment="1">
      <alignment horizontal="right" vertical="center"/>
    </xf>
    <xf numFmtId="176" fontId="1" fillId="0" borderId="0" xfId="0" applyNumberFormat="1" applyFont="1" applyFill="1" applyAlignment="1">
      <alignment horizontal="right" vertical="center"/>
    </xf>
    <xf numFmtId="181" fontId="1" fillId="0" borderId="0" xfId="0" applyNumberFormat="1" applyFont="1" applyFill="1" applyAlignment="1">
      <alignment horizontal="right" vertical="center"/>
    </xf>
    <xf numFmtId="0" fontId="7" fillId="0" borderId="0" xfId="0" applyFont="1" applyFill="1" applyBorder="1" applyAlignment="1">
      <alignment vertical="center"/>
    </xf>
    <xf numFmtId="0" fontId="7" fillId="0" borderId="13" xfId="0" applyFont="1" applyFill="1" applyBorder="1" applyAlignment="1">
      <alignment vertical="center"/>
    </xf>
    <xf numFmtId="178" fontId="7" fillId="0" borderId="23" xfId="0" applyNumberFormat="1" applyFont="1" applyFill="1" applyBorder="1" applyAlignment="1">
      <alignment vertical="center"/>
    </xf>
    <xf numFmtId="176" fontId="7" fillId="0" borderId="0" xfId="0" applyNumberFormat="1" applyFont="1" applyFill="1" applyAlignment="1">
      <alignment vertical="center"/>
    </xf>
    <xf numFmtId="181" fontId="7" fillId="0" borderId="0" xfId="0" applyNumberFormat="1" applyFont="1" applyFill="1" applyAlignment="1">
      <alignment vertical="center"/>
    </xf>
    <xf numFmtId="178" fontId="7" fillId="0" borderId="0" xfId="0" applyNumberFormat="1" applyFont="1" applyFill="1" applyBorder="1" applyAlignment="1">
      <alignment vertical="center"/>
    </xf>
    <xf numFmtId="49" fontId="106" fillId="0" borderId="13" xfId="76" applyNumberFormat="1" applyFont="1" applyFill="1" applyBorder="1" applyAlignment="1">
      <alignment horizontal="distributed" vertical="center"/>
      <protection/>
    </xf>
    <xf numFmtId="179" fontId="106" fillId="0" borderId="0" xfId="76" applyNumberFormat="1" applyFont="1" applyFill="1" applyAlignment="1">
      <alignment horizontal="right" vertical="center"/>
      <protection/>
    </xf>
    <xf numFmtId="49" fontId="106" fillId="0" borderId="14" xfId="78" applyNumberFormat="1" applyFont="1" applyFill="1" applyBorder="1" applyAlignment="1">
      <alignment horizontal="distributed" vertical="center"/>
      <protection/>
    </xf>
    <xf numFmtId="49" fontId="106" fillId="0" borderId="14" xfId="78" applyNumberFormat="1" applyFont="1" applyFill="1" applyBorder="1" applyAlignment="1">
      <alignment horizontal="center" vertical="center" shrinkToFit="1"/>
      <protection/>
    </xf>
    <xf numFmtId="49" fontId="106" fillId="0" borderId="13" xfId="78" applyNumberFormat="1" applyFont="1" applyFill="1" applyBorder="1" applyAlignment="1">
      <alignment horizontal="distributed" vertical="center"/>
      <protection/>
    </xf>
    <xf numFmtId="182" fontId="5" fillId="0" borderId="0" xfId="53" applyNumberFormat="1" applyFont="1" applyFill="1" applyAlignment="1">
      <alignment horizontal="right" vertical="center"/>
    </xf>
    <xf numFmtId="182" fontId="5" fillId="0" borderId="17" xfId="53" applyNumberFormat="1" applyFont="1" applyFill="1" applyBorder="1" applyAlignment="1">
      <alignment horizontal="right" vertical="center"/>
    </xf>
    <xf numFmtId="182" fontId="25" fillId="0" borderId="23" xfId="53" applyNumberFormat="1" applyFont="1" applyFill="1" applyBorder="1" applyAlignment="1">
      <alignment horizontal="right" vertical="center"/>
    </xf>
    <xf numFmtId="182" fontId="25" fillId="0" borderId="0" xfId="53" applyNumberFormat="1" applyFont="1" applyFill="1" applyBorder="1" applyAlignment="1">
      <alignment horizontal="right" vertical="center"/>
    </xf>
    <xf numFmtId="182" fontId="5" fillId="0" borderId="23" xfId="53" applyNumberFormat="1" applyFont="1" applyFill="1" applyBorder="1" applyAlignment="1">
      <alignment horizontal="right" vertical="center"/>
    </xf>
    <xf numFmtId="182" fontId="5" fillId="0" borderId="25" xfId="53" applyNumberFormat="1" applyFont="1" applyFill="1" applyBorder="1" applyAlignment="1">
      <alignment horizontal="right" vertical="center"/>
    </xf>
    <xf numFmtId="179" fontId="19" fillId="0" borderId="0" xfId="76" applyNumberFormat="1" applyFont="1" applyFill="1" applyBorder="1" applyAlignment="1" quotePrefix="1">
      <alignment horizontal="right" vertical="center"/>
      <protection/>
    </xf>
    <xf numFmtId="186" fontId="19" fillId="0" borderId="0" xfId="76" applyNumberFormat="1" applyFont="1" applyFill="1" applyAlignment="1">
      <alignment horizontal="right" vertical="top"/>
      <protection/>
    </xf>
    <xf numFmtId="0" fontId="19" fillId="0" borderId="34" xfId="76" applyNumberFormat="1" applyFont="1" applyFill="1" applyBorder="1" applyAlignment="1">
      <alignment horizontal="center" vertical="center"/>
      <protection/>
    </xf>
    <xf numFmtId="0" fontId="5" fillId="0" borderId="12" xfId="0" applyFont="1" applyFill="1" applyBorder="1" applyAlignment="1">
      <alignment horizontal="center" vertical="center" wrapText="1"/>
    </xf>
    <xf numFmtId="178" fontId="5" fillId="0" borderId="27" xfId="0" applyNumberFormat="1" applyFont="1" applyFill="1" applyBorder="1" applyAlignment="1">
      <alignment vertical="center"/>
    </xf>
    <xf numFmtId="184" fontId="5" fillId="0" borderId="27" xfId="0" applyNumberFormat="1" applyFont="1" applyFill="1" applyBorder="1" applyAlignment="1">
      <alignment vertical="center"/>
    </xf>
    <xf numFmtId="178" fontId="5" fillId="0" borderId="23" xfId="81" applyNumberFormat="1" applyFont="1" applyFill="1" applyBorder="1" applyAlignment="1">
      <alignment horizontal="right" vertical="center"/>
      <protection/>
    </xf>
    <xf numFmtId="178" fontId="5" fillId="0" borderId="0" xfId="81" applyNumberFormat="1" applyFont="1" applyFill="1" applyBorder="1" applyAlignment="1">
      <alignment horizontal="right" vertical="center"/>
      <protection/>
    </xf>
    <xf numFmtId="184" fontId="5" fillId="0" borderId="0" xfId="81" applyNumberFormat="1" applyFont="1" applyFill="1" applyBorder="1">
      <alignment vertical="center"/>
      <protection/>
    </xf>
    <xf numFmtId="184" fontId="5" fillId="0" borderId="0" xfId="0" applyNumberFormat="1" applyFont="1" applyFill="1" applyBorder="1" applyAlignment="1">
      <alignment vertical="center"/>
    </xf>
    <xf numFmtId="0" fontId="6" fillId="0" borderId="0" xfId="81" applyFont="1" applyFill="1" applyBorder="1">
      <alignment vertical="center"/>
      <protection/>
    </xf>
    <xf numFmtId="178" fontId="5" fillId="0" borderId="17" xfId="0" applyNumberFormat="1" applyFont="1" applyFill="1" applyBorder="1" applyAlignment="1">
      <alignment vertical="center"/>
    </xf>
    <xf numFmtId="184" fontId="5" fillId="0" borderId="17" xfId="0" applyNumberFormat="1" applyFont="1" applyFill="1" applyBorder="1" applyAlignment="1">
      <alignment vertical="center"/>
    </xf>
    <xf numFmtId="178" fontId="22" fillId="0" borderId="18" xfId="0" applyNumberFormat="1" applyFont="1" applyFill="1" applyBorder="1" applyAlignment="1">
      <alignment vertical="center"/>
    </xf>
    <xf numFmtId="184" fontId="22" fillId="0" borderId="18" xfId="0" applyNumberFormat="1" applyFont="1" applyFill="1" applyBorder="1" applyAlignment="1">
      <alignment vertical="center"/>
    </xf>
    <xf numFmtId="185" fontId="5" fillId="0" borderId="0" xfId="0" applyNumberFormat="1" applyFont="1" applyFill="1" applyBorder="1" applyAlignment="1">
      <alignment vertical="center"/>
    </xf>
    <xf numFmtId="185" fontId="22" fillId="0" borderId="18" xfId="0" applyNumberFormat="1" applyFont="1" applyFill="1" applyBorder="1" applyAlignment="1">
      <alignment vertical="center"/>
    </xf>
    <xf numFmtId="185" fontId="5" fillId="0" borderId="17" xfId="0" applyNumberFormat="1" applyFont="1" applyFill="1" applyBorder="1" applyAlignment="1">
      <alignment vertical="center"/>
    </xf>
    <xf numFmtId="185" fontId="5" fillId="0" borderId="27" xfId="0" applyNumberFormat="1" applyFont="1" applyFill="1" applyBorder="1" applyAlignment="1">
      <alignment vertical="center"/>
    </xf>
    <xf numFmtId="0" fontId="6" fillId="0" borderId="0" xfId="0" applyFont="1" applyFill="1" applyAlignment="1">
      <alignment horizontal="center" vertical="center"/>
    </xf>
    <xf numFmtId="180" fontId="4" fillId="0" borderId="0" xfId="53" applyNumberFormat="1" applyFont="1" applyFill="1" applyAlignment="1">
      <alignment horizontal="right" vertical="center"/>
    </xf>
    <xf numFmtId="180" fontId="1" fillId="0" borderId="0" xfId="53" applyNumberFormat="1" applyFont="1" applyFill="1" applyAlignment="1">
      <alignment horizontal="right" vertical="center"/>
    </xf>
    <xf numFmtId="178" fontId="28" fillId="0" borderId="11" xfId="87" applyNumberFormat="1" applyFont="1" applyFill="1" applyBorder="1" applyAlignment="1">
      <alignment horizontal="center" vertical="center"/>
      <protection/>
    </xf>
    <xf numFmtId="178" fontId="31" fillId="0" borderId="23" xfId="87" applyNumberFormat="1" applyFont="1" applyFill="1" applyBorder="1">
      <alignment vertical="center"/>
      <protection/>
    </xf>
    <xf numFmtId="178" fontId="28" fillId="0" borderId="23" xfId="87" applyNumberFormat="1" applyFont="1" applyFill="1" applyBorder="1">
      <alignment vertical="center"/>
      <protection/>
    </xf>
    <xf numFmtId="178" fontId="28" fillId="0" borderId="0" xfId="87" applyNumberFormat="1" applyFont="1" applyFill="1" applyBorder="1">
      <alignment vertical="center"/>
      <protection/>
    </xf>
    <xf numFmtId="178" fontId="31" fillId="0" borderId="25" xfId="87" applyNumberFormat="1" applyFont="1" applyFill="1" applyBorder="1">
      <alignment vertical="center"/>
      <protection/>
    </xf>
    <xf numFmtId="179" fontId="110" fillId="0" borderId="0" xfId="87" applyNumberFormat="1" applyFont="1" applyFill="1" applyBorder="1">
      <alignment vertical="center"/>
      <protection/>
    </xf>
    <xf numFmtId="179" fontId="111" fillId="0" borderId="0" xfId="87" applyNumberFormat="1" applyFont="1" applyFill="1" applyBorder="1">
      <alignment vertical="center"/>
      <protection/>
    </xf>
    <xf numFmtId="179" fontId="28" fillId="0" borderId="11" xfId="87" applyNumberFormat="1" applyFont="1" applyFill="1" applyBorder="1" applyAlignment="1">
      <alignment horizontal="center" vertical="center"/>
      <protection/>
    </xf>
    <xf numFmtId="179" fontId="28" fillId="0" borderId="0" xfId="87" applyNumberFormat="1" applyFont="1" applyFill="1" applyBorder="1">
      <alignment vertical="center"/>
      <protection/>
    </xf>
    <xf numFmtId="0" fontId="21" fillId="0" borderId="0" xfId="76" applyNumberFormat="1" applyFont="1" applyFill="1" applyBorder="1" applyAlignment="1" quotePrefix="1">
      <alignment horizontal="right" vertical="center"/>
      <protection/>
    </xf>
    <xf numFmtId="0" fontId="21" fillId="0" borderId="0" xfId="76" applyNumberFormat="1" applyFont="1" applyFill="1" applyAlignment="1">
      <alignment horizontal="right" vertical="center"/>
      <protection/>
    </xf>
    <xf numFmtId="179" fontId="21" fillId="0" borderId="0" xfId="76" applyNumberFormat="1" applyFont="1" applyFill="1" applyBorder="1" applyAlignment="1">
      <alignment horizontal="right" vertical="center"/>
      <protection/>
    </xf>
    <xf numFmtId="49" fontId="17" fillId="0" borderId="14" xfId="78" applyNumberFormat="1" applyFont="1" applyFill="1" applyBorder="1" applyAlignment="1">
      <alignment horizontal="center" vertical="center"/>
      <protection/>
    </xf>
    <xf numFmtId="0" fontId="19" fillId="0" borderId="0" xfId="76" applyNumberFormat="1" applyFont="1" applyFill="1" applyBorder="1" applyAlignment="1" quotePrefix="1">
      <alignment horizontal="right" vertical="center"/>
      <protection/>
    </xf>
    <xf numFmtId="0" fontId="14" fillId="0" borderId="0" xfId="76" applyNumberFormat="1" applyFont="1" applyFill="1" applyAlignment="1">
      <alignment horizontal="right" vertical="center"/>
      <protection/>
    </xf>
    <xf numFmtId="179" fontId="19" fillId="0" borderId="0" xfId="76" applyNumberFormat="1" applyFont="1" applyFill="1" applyAlignment="1">
      <alignment horizontal="right" vertical="center"/>
      <protection/>
    </xf>
    <xf numFmtId="0" fontId="19" fillId="0" borderId="0" xfId="76" applyNumberFormat="1" applyFont="1" applyFill="1" applyAlignment="1">
      <alignment horizontal="right" vertical="center"/>
      <protection/>
    </xf>
    <xf numFmtId="179" fontId="19" fillId="0" borderId="34" xfId="76" applyNumberFormat="1" applyFont="1" applyFill="1" applyBorder="1" applyAlignment="1">
      <alignment horizontal="center" vertical="center"/>
      <protection/>
    </xf>
    <xf numFmtId="179" fontId="1" fillId="0" borderId="0" xfId="56" applyNumberFormat="1" applyFont="1" applyFill="1" applyBorder="1" applyAlignment="1">
      <alignment vertical="center"/>
    </xf>
    <xf numFmtId="0" fontId="114" fillId="0" borderId="33" xfId="0" applyFont="1" applyFill="1" applyBorder="1" applyAlignment="1">
      <alignment horizontal="distributed" vertical="center"/>
    </xf>
    <xf numFmtId="0" fontId="114" fillId="0" borderId="38" xfId="0" applyFont="1" applyFill="1" applyBorder="1" applyAlignment="1">
      <alignment horizontal="distributed" vertical="center"/>
    </xf>
    <xf numFmtId="0" fontId="114" fillId="0" borderId="34" xfId="0" applyFont="1" applyFill="1" applyBorder="1" applyAlignment="1">
      <alignment horizontal="distributed" vertical="center"/>
    </xf>
    <xf numFmtId="0" fontId="114" fillId="0" borderId="35" xfId="0" applyFont="1" applyFill="1" applyBorder="1" applyAlignment="1">
      <alignment horizontal="distributed" vertical="center"/>
    </xf>
    <xf numFmtId="0" fontId="114" fillId="0" borderId="13" xfId="0" applyFont="1" applyFill="1" applyBorder="1" applyAlignment="1">
      <alignment horizontal="center" vertical="center"/>
    </xf>
    <xf numFmtId="180" fontId="114" fillId="0" borderId="0" xfId="56" applyNumberFormat="1" applyFont="1" applyFill="1" applyBorder="1" applyAlignment="1">
      <alignment vertical="center"/>
    </xf>
    <xf numFmtId="0" fontId="115" fillId="0" borderId="26" xfId="0" applyFont="1" applyFill="1" applyBorder="1" applyAlignment="1">
      <alignment horizontal="center" vertical="center"/>
    </xf>
    <xf numFmtId="0" fontId="99" fillId="0" borderId="0" xfId="0" applyFont="1" applyFill="1" applyBorder="1" applyAlignment="1">
      <alignment/>
    </xf>
    <xf numFmtId="177" fontId="102" fillId="0" borderId="17" xfId="44" applyNumberFormat="1" applyFont="1" applyFill="1" applyBorder="1" applyAlignment="1">
      <alignment vertical="center"/>
    </xf>
    <xf numFmtId="0" fontId="1" fillId="0" borderId="0" xfId="0" applyFont="1" applyFill="1" applyBorder="1" applyAlignment="1">
      <alignment horizontal="distributed" vertical="center"/>
    </xf>
    <xf numFmtId="0" fontId="101" fillId="0" borderId="0" xfId="79" applyFont="1" applyFill="1" applyAlignment="1">
      <alignment vertical="center" wrapText="1"/>
      <protection/>
    </xf>
    <xf numFmtId="179" fontId="5" fillId="0" borderId="23" xfId="86" applyNumberFormat="1" applyFont="1" applyFill="1" applyBorder="1">
      <alignment/>
      <protection/>
    </xf>
    <xf numFmtId="179" fontId="5" fillId="0" borderId="0" xfId="86" applyNumberFormat="1" applyFont="1" applyFill="1" applyBorder="1">
      <alignment/>
      <protection/>
    </xf>
    <xf numFmtId="179" fontId="112" fillId="0" borderId="23" xfId="56" applyNumberFormat="1" applyFont="1" applyFill="1" applyBorder="1" applyAlignment="1">
      <alignment vertical="center"/>
    </xf>
    <xf numFmtId="179" fontId="112" fillId="0" borderId="0" xfId="56" applyNumberFormat="1" applyFont="1" applyFill="1" applyBorder="1" applyAlignment="1">
      <alignment vertical="center"/>
    </xf>
    <xf numFmtId="179" fontId="5" fillId="0" borderId="23" xfId="86" applyNumberFormat="1" applyFont="1" applyFill="1" applyBorder="1" applyAlignment="1">
      <alignment horizontal="right" vertical="center"/>
      <protection/>
    </xf>
    <xf numFmtId="179" fontId="5" fillId="0" borderId="23" xfId="86" applyNumberFormat="1" applyFont="1" applyFill="1" applyBorder="1" applyAlignment="1">
      <alignment vertical="center"/>
      <protection/>
    </xf>
    <xf numFmtId="179" fontId="5" fillId="0" borderId="0" xfId="86" applyNumberFormat="1" applyFont="1" applyFill="1" applyBorder="1" applyAlignment="1">
      <alignment vertical="center"/>
      <protection/>
    </xf>
    <xf numFmtId="179" fontId="1" fillId="0" borderId="0" xfId="86" applyNumberFormat="1" applyFont="1" applyFill="1" applyBorder="1" applyAlignment="1" applyProtection="1">
      <alignment horizontal="right"/>
      <protection locked="0"/>
    </xf>
    <xf numFmtId="179" fontId="1" fillId="0" borderId="0" xfId="53" applyNumberFormat="1" applyFont="1" applyFill="1" applyBorder="1" applyAlignment="1" applyProtection="1">
      <alignment horizontal="right"/>
      <protection locked="0"/>
    </xf>
    <xf numFmtId="179" fontId="5" fillId="0" borderId="0" xfId="53" applyNumberFormat="1" applyFont="1" applyFill="1" applyBorder="1" applyAlignment="1">
      <alignment horizontal="right" vertical="center"/>
    </xf>
    <xf numFmtId="179" fontId="16" fillId="0" borderId="0" xfId="86" applyNumberFormat="1" applyFill="1">
      <alignment/>
      <protection/>
    </xf>
    <xf numFmtId="179" fontId="1" fillId="0" borderId="0" xfId="86" applyNumberFormat="1" applyFont="1" applyFill="1" applyBorder="1" applyAlignment="1">
      <alignment horizontal="right"/>
      <protection/>
    </xf>
    <xf numFmtId="179" fontId="1" fillId="0" borderId="0" xfId="53" applyNumberFormat="1" applyFont="1" applyFill="1" applyBorder="1" applyAlignment="1">
      <alignment horizontal="right"/>
    </xf>
    <xf numFmtId="179" fontId="16" fillId="0" borderId="0" xfId="86" applyNumberFormat="1" applyFill="1" applyAlignment="1">
      <alignment horizontal="right"/>
      <protection/>
    </xf>
    <xf numFmtId="179" fontId="5" fillId="0" borderId="23" xfId="86" applyNumberFormat="1" applyFont="1" applyFill="1" applyBorder="1" applyAlignment="1">
      <alignment horizontal="right"/>
      <protection/>
    </xf>
    <xf numFmtId="179" fontId="5" fillId="0" borderId="0" xfId="86" applyNumberFormat="1" applyFont="1" applyFill="1" applyBorder="1" applyAlignment="1">
      <alignment horizontal="right"/>
      <protection/>
    </xf>
    <xf numFmtId="0" fontId="22" fillId="0" borderId="0" xfId="81" applyFont="1" applyFill="1">
      <alignment vertical="center"/>
      <protection/>
    </xf>
    <xf numFmtId="0" fontId="0" fillId="0" borderId="0" xfId="81" applyFont="1" applyFill="1">
      <alignment vertical="center"/>
      <protection/>
    </xf>
    <xf numFmtId="176" fontId="1" fillId="0" borderId="0" xfId="0" applyNumberFormat="1" applyFont="1" applyFill="1" applyBorder="1" applyAlignment="1">
      <alignment horizontal="right" vertical="center"/>
    </xf>
    <xf numFmtId="176" fontId="1" fillId="0" borderId="39" xfId="0" applyNumberFormat="1" applyFont="1" applyFill="1" applyBorder="1" applyAlignment="1">
      <alignment horizontal="right" vertical="center"/>
    </xf>
    <xf numFmtId="181" fontId="1" fillId="0" borderId="39" xfId="0" applyNumberFormat="1" applyFont="1" applyFill="1" applyBorder="1" applyAlignment="1">
      <alignment horizontal="right" vertical="center"/>
    </xf>
    <xf numFmtId="201" fontId="1" fillId="0" borderId="0" xfId="0" applyNumberFormat="1" applyFont="1" applyFill="1" applyAlignment="1">
      <alignment vertical="center"/>
    </xf>
    <xf numFmtId="201" fontId="1" fillId="0" borderId="0" xfId="0" applyNumberFormat="1" applyFont="1" applyFill="1" applyAlignment="1">
      <alignment horizontal="right" vertical="center"/>
    </xf>
    <xf numFmtId="201" fontId="1" fillId="0" borderId="0" xfId="0" applyNumberFormat="1" applyFont="1" applyFill="1" applyBorder="1" applyAlignment="1">
      <alignment vertical="center"/>
    </xf>
    <xf numFmtId="201" fontId="7" fillId="0" borderId="0" xfId="0" applyNumberFormat="1" applyFont="1" applyFill="1" applyAlignment="1">
      <alignment vertical="center"/>
    </xf>
    <xf numFmtId="201" fontId="1" fillId="0" borderId="0" xfId="0" applyNumberFormat="1" applyFont="1" applyFill="1" applyBorder="1" applyAlignment="1">
      <alignment horizontal="right" vertical="center"/>
    </xf>
    <xf numFmtId="201" fontId="1" fillId="0" borderId="39" xfId="0" applyNumberFormat="1" applyFont="1" applyFill="1" applyBorder="1" applyAlignment="1">
      <alignment horizontal="right" vertical="center"/>
    </xf>
    <xf numFmtId="0" fontId="113" fillId="0" borderId="13" xfId="0" applyNumberFormat="1" applyFont="1" applyFill="1" applyBorder="1" applyAlignment="1">
      <alignment horizontal="right" vertical="center"/>
    </xf>
    <xf numFmtId="180" fontId="113" fillId="0" borderId="0" xfId="53" applyNumberFormat="1" applyFont="1" applyFill="1" applyAlignment="1">
      <alignment vertical="center"/>
    </xf>
    <xf numFmtId="176" fontId="113" fillId="0" borderId="0" xfId="43" applyNumberFormat="1" applyFont="1" applyFill="1" applyAlignment="1">
      <alignment vertical="center"/>
    </xf>
    <xf numFmtId="0" fontId="113" fillId="0" borderId="0" xfId="0" applyNumberFormat="1" applyFont="1" applyFill="1" applyAlignment="1">
      <alignment vertical="center"/>
    </xf>
    <xf numFmtId="0" fontId="101" fillId="0" borderId="0" xfId="79" applyFont="1" applyFill="1" applyAlignment="1">
      <alignment vertical="center"/>
      <protection/>
    </xf>
    <xf numFmtId="0" fontId="7" fillId="0" borderId="11" xfId="0" applyFont="1" applyFill="1" applyBorder="1" applyAlignment="1">
      <alignment horizontal="center" vertical="center"/>
    </xf>
    <xf numFmtId="0" fontId="7" fillId="0" borderId="32" xfId="0" applyFont="1" applyFill="1" applyBorder="1" applyAlignment="1">
      <alignment horizontal="center" vertical="center"/>
    </xf>
    <xf numFmtId="177" fontId="1" fillId="0" borderId="0" xfId="44" applyNumberFormat="1" applyFont="1" applyFill="1" applyAlignment="1">
      <alignment vertical="center"/>
    </xf>
    <xf numFmtId="0" fontId="1" fillId="0" borderId="0" xfId="44" applyNumberFormat="1" applyFont="1" applyFill="1" applyAlignment="1">
      <alignment vertical="center"/>
    </xf>
    <xf numFmtId="0" fontId="1" fillId="0" borderId="0" xfId="56" applyNumberFormat="1" applyFont="1" applyFill="1" applyAlignment="1">
      <alignment vertical="center"/>
    </xf>
    <xf numFmtId="38" fontId="1" fillId="0" borderId="16" xfId="53" applyNumberFormat="1" applyFont="1" applyFill="1" applyBorder="1" applyAlignment="1">
      <alignment vertical="center"/>
    </xf>
    <xf numFmtId="176" fontId="1" fillId="0" borderId="16" xfId="43" applyNumberFormat="1" applyFont="1" applyFill="1" applyBorder="1" applyAlignment="1">
      <alignment vertical="center"/>
    </xf>
    <xf numFmtId="0" fontId="1" fillId="0" borderId="16" xfId="0" applyNumberFormat="1" applyFont="1" applyFill="1" applyBorder="1" applyAlignment="1">
      <alignment vertical="center"/>
    </xf>
    <xf numFmtId="38" fontId="4" fillId="0" borderId="0" xfId="53" applyNumberFormat="1" applyFont="1" applyFill="1" applyBorder="1" applyAlignment="1">
      <alignment vertical="center"/>
    </xf>
    <xf numFmtId="38" fontId="1" fillId="0" borderId="0" xfId="53" applyNumberFormat="1" applyFont="1" applyFill="1" applyBorder="1" applyAlignment="1">
      <alignment vertical="center"/>
    </xf>
    <xf numFmtId="0" fontId="0" fillId="0" borderId="0" xfId="81" applyFont="1" applyFill="1" applyBorder="1">
      <alignment vertical="center"/>
      <protection/>
    </xf>
    <xf numFmtId="0" fontId="101" fillId="0" borderId="0" xfId="0" applyFont="1" applyFill="1" applyAlignment="1">
      <alignment vertical="center"/>
    </xf>
    <xf numFmtId="179" fontId="5" fillId="0" borderId="17" xfId="56" applyNumberFormat="1" applyFont="1" applyFill="1" applyBorder="1" applyAlignment="1">
      <alignment vertical="center"/>
    </xf>
    <xf numFmtId="179" fontId="116" fillId="0" borderId="0" xfId="56" applyNumberFormat="1" applyFont="1" applyFill="1" applyBorder="1" applyAlignment="1">
      <alignment vertical="center"/>
    </xf>
    <xf numFmtId="179" fontId="5" fillId="0" borderId="27" xfId="56" applyNumberFormat="1" applyFont="1" applyFill="1" applyBorder="1" applyAlignment="1">
      <alignment horizontal="right" vertical="center"/>
    </xf>
    <xf numFmtId="179" fontId="5" fillId="0" borderId="27" xfId="56" applyNumberFormat="1" applyFont="1" applyFill="1" applyBorder="1" applyAlignment="1">
      <alignment vertical="center"/>
    </xf>
    <xf numFmtId="179" fontId="5" fillId="0" borderId="0" xfId="56" applyNumberFormat="1" applyFont="1" applyFill="1" applyBorder="1" applyAlignment="1">
      <alignment horizontal="right" vertical="center"/>
    </xf>
    <xf numFmtId="179" fontId="5" fillId="0" borderId="17" xfId="56" applyNumberFormat="1" applyFont="1" applyFill="1" applyBorder="1" applyAlignment="1">
      <alignment horizontal="right" vertical="center"/>
    </xf>
    <xf numFmtId="179" fontId="5" fillId="0" borderId="27" xfId="86" applyNumberFormat="1" applyFont="1" applyFill="1" applyBorder="1" applyAlignment="1" applyProtection="1">
      <alignment horizontal="right" vertical="center"/>
      <protection locked="0"/>
    </xf>
    <xf numFmtId="179" fontId="5" fillId="0" borderId="27" xfId="56" applyNumberFormat="1" applyFont="1" applyFill="1" applyBorder="1" applyAlignment="1" applyProtection="1">
      <alignment horizontal="right" vertical="center"/>
      <protection locked="0"/>
    </xf>
    <xf numFmtId="179" fontId="5" fillId="0" borderId="0" xfId="86" applyNumberFormat="1" applyFont="1" applyFill="1" applyBorder="1" applyAlignment="1" applyProtection="1">
      <alignment horizontal="right" vertical="center"/>
      <protection locked="0"/>
    </xf>
    <xf numFmtId="179" fontId="5" fillId="0" borderId="0" xfId="56" applyNumberFormat="1" applyFont="1" applyFill="1" applyBorder="1" applyAlignment="1" applyProtection="1">
      <alignment horizontal="right" vertical="center"/>
      <protection locked="0"/>
    </xf>
    <xf numFmtId="179" fontId="112" fillId="0" borderId="0" xfId="86" applyNumberFormat="1" applyFont="1" applyFill="1" applyBorder="1" applyAlignment="1" applyProtection="1">
      <alignment horizontal="right" vertical="center"/>
      <protection locked="0"/>
    </xf>
    <xf numFmtId="179" fontId="112" fillId="0" borderId="0" xfId="56" applyNumberFormat="1" applyFont="1" applyFill="1" applyBorder="1" applyAlignment="1" applyProtection="1">
      <alignment horizontal="right" vertical="center"/>
      <protection locked="0"/>
    </xf>
    <xf numFmtId="179" fontId="5" fillId="0" borderId="0" xfId="86" applyNumberFormat="1" applyFont="1" applyFill="1">
      <alignment/>
      <protection/>
    </xf>
    <xf numFmtId="179" fontId="5" fillId="0" borderId="17" xfId="86" applyNumberFormat="1" applyFont="1" applyFill="1" applyBorder="1" applyAlignment="1">
      <alignment horizontal="right" vertical="center"/>
      <protection/>
    </xf>
    <xf numFmtId="179" fontId="112" fillId="0" borderId="25" xfId="56" applyNumberFormat="1" applyFont="1" applyFill="1" applyBorder="1" applyAlignment="1">
      <alignment vertical="center"/>
    </xf>
    <xf numFmtId="179" fontId="112" fillId="0" borderId="17" xfId="56" applyNumberFormat="1" applyFont="1" applyFill="1" applyBorder="1" applyAlignment="1">
      <alignment vertical="center"/>
    </xf>
    <xf numFmtId="179" fontId="5" fillId="0" borderId="27" xfId="86" applyNumberFormat="1" applyFont="1" applyFill="1" applyBorder="1" applyAlignment="1">
      <alignment horizontal="right" vertical="center"/>
      <protection/>
    </xf>
    <xf numFmtId="179" fontId="25" fillId="0" borderId="0" xfId="86" applyNumberFormat="1" applyFont="1" applyFill="1" applyBorder="1">
      <alignment/>
      <protection/>
    </xf>
    <xf numFmtId="179" fontId="112" fillId="0" borderId="0" xfId="86" applyNumberFormat="1" applyFont="1" applyFill="1" applyBorder="1" applyAlignment="1">
      <alignment horizontal="right" vertical="center"/>
      <protection/>
    </xf>
    <xf numFmtId="179" fontId="117" fillId="0" borderId="17" xfId="56" applyNumberFormat="1" applyFont="1" applyFill="1" applyBorder="1" applyAlignment="1">
      <alignment vertical="center"/>
    </xf>
    <xf numFmtId="179" fontId="114" fillId="0" borderId="0" xfId="0" applyNumberFormat="1" applyFont="1" applyFill="1" applyAlignment="1">
      <alignment horizontal="right" vertical="center"/>
    </xf>
    <xf numFmtId="179" fontId="114" fillId="0" borderId="0" xfId="0" applyNumberFormat="1" applyFont="1" applyFill="1" applyBorder="1" applyAlignment="1">
      <alignment horizontal="right" vertical="center"/>
    </xf>
    <xf numFmtId="179" fontId="114" fillId="0" borderId="17" xfId="0" applyNumberFormat="1" applyFont="1" applyFill="1" applyBorder="1" applyAlignment="1">
      <alignment horizontal="right" vertical="center"/>
    </xf>
    <xf numFmtId="179" fontId="5" fillId="0" borderId="0" xfId="85" applyNumberFormat="1" applyFont="1" applyFill="1" applyBorder="1" applyAlignment="1">
      <alignment horizontal="right"/>
      <protection/>
    </xf>
    <xf numFmtId="0" fontId="0" fillId="0" borderId="0" xfId="0" applyFill="1" applyAlignment="1">
      <alignment vertical="top"/>
    </xf>
    <xf numFmtId="0" fontId="0" fillId="0" borderId="0" xfId="0" applyFill="1" applyBorder="1" applyAlignment="1">
      <alignment vertical="top"/>
    </xf>
    <xf numFmtId="0" fontId="5" fillId="0" borderId="17" xfId="0" applyFont="1" applyFill="1" applyBorder="1" applyAlignment="1">
      <alignment horizontal="right" vertical="center"/>
    </xf>
    <xf numFmtId="0" fontId="0" fillId="0" borderId="17" xfId="0" applyFont="1" applyFill="1" applyBorder="1" applyAlignment="1">
      <alignment vertical="center"/>
    </xf>
    <xf numFmtId="38" fontId="1" fillId="0" borderId="0" xfId="53" applyFont="1" applyFill="1" applyAlignment="1">
      <alignment vertical="top"/>
    </xf>
    <xf numFmtId="0" fontId="1" fillId="0" borderId="0" xfId="0" applyFont="1" applyFill="1" applyAlignment="1">
      <alignment vertical="top"/>
    </xf>
    <xf numFmtId="178" fontId="28" fillId="0" borderId="23" xfId="87" applyNumberFormat="1" applyFont="1" applyFill="1" applyBorder="1" applyAlignment="1">
      <alignment horizontal="right" vertical="center"/>
      <protection/>
    </xf>
    <xf numFmtId="178" fontId="5" fillId="0" borderId="0" xfId="87" applyNumberFormat="1" applyFont="1" applyFill="1" applyAlignment="1">
      <alignment vertical="center"/>
      <protection/>
    </xf>
    <xf numFmtId="0" fontId="5" fillId="0" borderId="0" xfId="87" applyFont="1" applyFill="1">
      <alignment vertical="center"/>
      <protection/>
    </xf>
    <xf numFmtId="0" fontId="0" fillId="0" borderId="17" xfId="0" applyFont="1" applyFill="1" applyBorder="1" applyAlignment="1">
      <alignment vertical="center"/>
    </xf>
    <xf numFmtId="0" fontId="5" fillId="0" borderId="13" xfId="0" applyFont="1" applyFill="1" applyBorder="1" applyAlignment="1">
      <alignment horizontal="distributed" vertical="center"/>
    </xf>
    <xf numFmtId="182" fontId="5" fillId="0" borderId="23" xfId="0" applyNumberFormat="1" applyFont="1" applyFill="1" applyBorder="1" applyAlignment="1">
      <alignment vertical="center"/>
    </xf>
    <xf numFmtId="0" fontId="22" fillId="0" borderId="26" xfId="0" applyFont="1" applyFill="1" applyBorder="1" applyAlignment="1">
      <alignment horizontal="distributed" vertical="center" wrapText="1"/>
    </xf>
    <xf numFmtId="179" fontId="5" fillId="0" borderId="0" xfId="0" applyNumberFormat="1" applyFont="1" applyFill="1" applyBorder="1" applyAlignment="1">
      <alignment vertical="center"/>
    </xf>
    <xf numFmtId="179" fontId="5" fillId="0" borderId="0" xfId="0" applyNumberFormat="1" applyFont="1" applyFill="1" applyBorder="1" applyAlignment="1">
      <alignment vertical="top"/>
    </xf>
    <xf numFmtId="182" fontId="5" fillId="0" borderId="0" xfId="0" applyNumberFormat="1" applyFont="1" applyFill="1" applyBorder="1" applyAlignment="1">
      <alignment vertical="top"/>
    </xf>
    <xf numFmtId="176" fontId="7" fillId="0" borderId="0" xfId="0" applyNumberFormat="1" applyFont="1" applyFill="1" applyAlignment="1">
      <alignment horizontal="right" vertical="center"/>
    </xf>
    <xf numFmtId="181" fontId="7" fillId="0" borderId="0" xfId="0" applyNumberFormat="1" applyFont="1" applyFill="1" applyAlignment="1">
      <alignment horizontal="right" vertical="center"/>
    </xf>
    <xf numFmtId="201" fontId="7" fillId="0" borderId="0" xfId="0" applyNumberFormat="1" applyFont="1" applyFill="1" applyAlignment="1">
      <alignment horizontal="right" vertical="center"/>
    </xf>
    <xf numFmtId="176" fontId="115" fillId="0" borderId="27" xfId="0" applyNumberFormat="1" applyFont="1" applyFill="1" applyBorder="1" applyAlignment="1">
      <alignment vertical="center"/>
    </xf>
    <xf numFmtId="181" fontId="115" fillId="0" borderId="27" xfId="0" applyNumberFormat="1" applyFont="1" applyFill="1" applyBorder="1" applyAlignment="1">
      <alignment vertical="center"/>
    </xf>
    <xf numFmtId="201" fontId="115" fillId="0" borderId="27" xfId="0" applyNumberFormat="1" applyFont="1" applyFill="1" applyBorder="1" applyAlignment="1">
      <alignment vertical="center"/>
    </xf>
    <xf numFmtId="176" fontId="7" fillId="0" borderId="17" xfId="0" applyNumberFormat="1" applyFont="1" applyFill="1" applyBorder="1" applyAlignment="1">
      <alignment vertical="center"/>
    </xf>
    <xf numFmtId="181" fontId="7" fillId="0" borderId="17" xfId="0" applyNumberFormat="1" applyFont="1" applyFill="1" applyBorder="1" applyAlignment="1">
      <alignment vertical="center"/>
    </xf>
    <xf numFmtId="201" fontId="7" fillId="0" borderId="17" xfId="0" applyNumberFormat="1" applyFont="1" applyFill="1" applyBorder="1" applyAlignment="1">
      <alignment vertical="center"/>
    </xf>
    <xf numFmtId="49" fontId="1" fillId="0" borderId="0" xfId="0" applyNumberFormat="1" applyFont="1" applyFill="1" applyBorder="1" applyAlignment="1">
      <alignment horizontal="center" vertical="center"/>
    </xf>
    <xf numFmtId="0" fontId="5" fillId="0" borderId="13" xfId="0" applyFont="1" applyFill="1" applyBorder="1" applyAlignment="1">
      <alignment horizontal="right" vertical="center"/>
    </xf>
    <xf numFmtId="0" fontId="16" fillId="0" borderId="0" xfId="85" applyFill="1" applyBorder="1" applyAlignment="1">
      <alignment vertical="center"/>
      <protection/>
    </xf>
    <xf numFmtId="182" fontId="16" fillId="0" borderId="0" xfId="85" applyNumberFormat="1" applyFill="1" applyBorder="1" applyAlignment="1">
      <alignment vertical="center"/>
      <protection/>
    </xf>
    <xf numFmtId="0" fontId="16" fillId="0" borderId="0" xfId="85" applyFill="1" applyAlignment="1">
      <alignment vertical="center"/>
      <protection/>
    </xf>
    <xf numFmtId="0" fontId="0" fillId="0" borderId="0" xfId="0" applyFill="1" applyAlignment="1">
      <alignment vertical="center"/>
    </xf>
    <xf numFmtId="0" fontId="0" fillId="0" borderId="0" xfId="0" applyFill="1" applyBorder="1" applyAlignment="1">
      <alignment vertical="center"/>
    </xf>
    <xf numFmtId="0" fontId="5" fillId="0" borderId="13" xfId="0" applyFont="1" applyFill="1" applyBorder="1" applyAlignment="1">
      <alignment vertical="center"/>
    </xf>
    <xf numFmtId="0" fontId="5" fillId="0" borderId="17" xfId="0" applyFont="1" applyFill="1" applyBorder="1" applyAlignment="1">
      <alignment vertical="center"/>
    </xf>
    <xf numFmtId="0" fontId="5" fillId="0" borderId="26" xfId="0" applyFont="1" applyFill="1" applyBorder="1" applyAlignment="1">
      <alignment vertical="center"/>
    </xf>
    <xf numFmtId="0" fontId="5" fillId="0" borderId="0" xfId="0" applyFont="1" applyFill="1" applyBorder="1" applyAlignment="1">
      <alignment vertical="center"/>
    </xf>
    <xf numFmtId="182" fontId="25" fillId="0" borderId="27" xfId="53" applyNumberFormat="1" applyFont="1" applyFill="1" applyBorder="1" applyAlignment="1">
      <alignment horizontal="right" vertical="center"/>
    </xf>
    <xf numFmtId="0" fontId="5" fillId="0" borderId="13" xfId="0" applyFont="1" applyFill="1" applyBorder="1" applyAlignment="1">
      <alignment horizontal="left" vertical="center"/>
    </xf>
    <xf numFmtId="0" fontId="51" fillId="0" borderId="0" xfId="88" applyFont="1" applyFill="1" applyAlignment="1">
      <alignment vertical="center"/>
      <protection/>
    </xf>
    <xf numFmtId="0" fontId="1" fillId="0" borderId="33" xfId="88" applyFont="1" applyFill="1" applyBorder="1">
      <alignment/>
      <protection/>
    </xf>
    <xf numFmtId="0" fontId="1" fillId="0" borderId="34" xfId="88" applyFont="1" applyFill="1" applyBorder="1" applyAlignment="1">
      <alignment horizontal="center" vertical="center"/>
      <protection/>
    </xf>
    <xf numFmtId="0" fontId="1" fillId="0" borderId="35" xfId="88" applyFont="1" applyFill="1" applyBorder="1" applyAlignment="1">
      <alignment horizontal="center" vertical="center"/>
      <protection/>
    </xf>
    <xf numFmtId="0" fontId="7" fillId="0" borderId="35" xfId="88" applyFont="1" applyFill="1" applyBorder="1" applyAlignment="1">
      <alignment horizontal="center" vertical="center"/>
      <protection/>
    </xf>
    <xf numFmtId="0" fontId="16" fillId="0" borderId="0" xfId="88" applyFont="1" applyFill="1">
      <alignment/>
      <protection/>
    </xf>
    <xf numFmtId="0" fontId="1" fillId="0" borderId="0" xfId="88" applyFont="1" applyFill="1" applyBorder="1" applyAlignment="1">
      <alignment horizontal="distributed" vertical="center"/>
      <protection/>
    </xf>
    <xf numFmtId="0" fontId="1" fillId="0" borderId="13" xfId="88" applyFont="1" applyFill="1" applyBorder="1">
      <alignment/>
      <protection/>
    </xf>
    <xf numFmtId="179" fontId="1" fillId="0" borderId="0" xfId="88" applyNumberFormat="1" applyFont="1" applyFill="1" applyBorder="1" applyAlignment="1">
      <alignment vertical="center"/>
      <protection/>
    </xf>
    <xf numFmtId="179" fontId="1" fillId="0" borderId="0" xfId="88" applyNumberFormat="1" applyFont="1" applyFill="1" applyAlignment="1">
      <alignment vertical="center"/>
      <protection/>
    </xf>
    <xf numFmtId="0" fontId="1" fillId="0" borderId="13" xfId="88" applyFont="1" applyFill="1" applyBorder="1" applyAlignment="1">
      <alignment vertical="center" shrinkToFit="1"/>
      <protection/>
    </xf>
    <xf numFmtId="179" fontId="1" fillId="0" borderId="0" xfId="88" applyNumberFormat="1" applyFont="1" applyFill="1" applyAlignment="1">
      <alignment horizontal="right" vertical="center"/>
      <protection/>
    </xf>
    <xf numFmtId="0" fontId="1" fillId="0" borderId="17" xfId="88" applyFont="1" applyFill="1" applyBorder="1" applyAlignment="1">
      <alignment horizontal="distributed" vertical="center"/>
      <protection/>
    </xf>
    <xf numFmtId="0" fontId="1" fillId="0" borderId="26" xfId="88" applyFont="1" applyFill="1" applyBorder="1" applyAlignment="1">
      <alignment vertical="center" shrinkToFit="1"/>
      <protection/>
    </xf>
    <xf numFmtId="179" fontId="1" fillId="0" borderId="17" xfId="88" applyNumberFormat="1" applyFont="1" applyFill="1" applyBorder="1" applyAlignment="1">
      <alignment vertical="center"/>
      <protection/>
    </xf>
    <xf numFmtId="179" fontId="1" fillId="0" borderId="17" xfId="88" applyNumberFormat="1" applyFont="1" applyFill="1" applyBorder="1" applyAlignment="1">
      <alignment horizontal="right" vertical="center"/>
      <protection/>
    </xf>
    <xf numFmtId="0" fontId="1" fillId="0" borderId="0" xfId="88" applyFont="1" applyFill="1" applyBorder="1" applyAlignment="1">
      <alignment horizontal="center" vertical="center"/>
      <protection/>
    </xf>
    <xf numFmtId="0" fontId="1" fillId="0" borderId="0" xfId="88" applyFont="1" applyFill="1" applyBorder="1" applyAlignment="1">
      <alignment vertical="center"/>
      <protection/>
    </xf>
    <xf numFmtId="179" fontId="7" fillId="0" borderId="0" xfId="88" applyNumberFormat="1" applyFont="1" applyFill="1" applyBorder="1" applyAlignment="1">
      <alignment vertical="center"/>
      <protection/>
    </xf>
    <xf numFmtId="0" fontId="1" fillId="0" borderId="27" xfId="88" applyFont="1" applyFill="1" applyBorder="1" applyAlignment="1">
      <alignment horizontal="distributed" vertical="center"/>
      <protection/>
    </xf>
    <xf numFmtId="0" fontId="1" fillId="0" borderId="27" xfId="88" applyFont="1" applyFill="1" applyBorder="1" applyAlignment="1">
      <alignment horizontal="center" vertical="center"/>
      <protection/>
    </xf>
    <xf numFmtId="0" fontId="1" fillId="0" borderId="27" xfId="88" applyFont="1" applyFill="1" applyBorder="1" applyAlignment="1">
      <alignment vertical="center"/>
      <protection/>
    </xf>
    <xf numFmtId="179" fontId="1" fillId="0" borderId="27" xfId="88" applyNumberFormat="1" applyFont="1" applyFill="1" applyBorder="1" applyAlignment="1">
      <alignment vertical="center"/>
      <protection/>
    </xf>
    <xf numFmtId="179" fontId="7" fillId="0" borderId="27" xfId="88" applyNumberFormat="1" applyFont="1" applyFill="1" applyBorder="1" applyAlignment="1">
      <alignment vertical="center"/>
      <protection/>
    </xf>
    <xf numFmtId="0" fontId="1" fillId="0" borderId="39" xfId="88" applyFont="1" applyFill="1" applyBorder="1" applyAlignment="1">
      <alignment horizontal="distributed" vertical="center"/>
      <protection/>
    </xf>
    <xf numFmtId="0" fontId="1" fillId="0" borderId="39" xfId="88" applyFont="1" applyFill="1" applyBorder="1" applyAlignment="1">
      <alignment horizontal="center" vertical="center"/>
      <protection/>
    </xf>
    <xf numFmtId="0" fontId="1" fillId="0" borderId="39" xfId="88" applyFont="1" applyFill="1" applyBorder="1" applyAlignment="1">
      <alignment vertical="center"/>
      <protection/>
    </xf>
    <xf numFmtId="179" fontId="1" fillId="0" borderId="39" xfId="88" applyNumberFormat="1" applyFont="1" applyFill="1" applyBorder="1" applyAlignment="1">
      <alignment vertical="center"/>
      <protection/>
    </xf>
    <xf numFmtId="179" fontId="1" fillId="0" borderId="27" xfId="88" applyNumberFormat="1" applyFont="1" applyFill="1" applyBorder="1" applyAlignment="1">
      <alignment horizontal="right" vertical="center"/>
      <protection/>
    </xf>
    <xf numFmtId="0" fontId="1" fillId="0" borderId="0" xfId="88" applyFont="1" applyFill="1" applyBorder="1" applyAlignment="1">
      <alignment horizontal="center" vertical="center" shrinkToFit="1"/>
      <protection/>
    </xf>
    <xf numFmtId="179" fontId="1" fillId="0" borderId="0" xfId="88" applyNumberFormat="1" applyFont="1" applyFill="1" applyBorder="1" applyAlignment="1">
      <alignment horizontal="right" vertical="center"/>
      <protection/>
    </xf>
    <xf numFmtId="179" fontId="1" fillId="0" borderId="39" xfId="88" applyNumberFormat="1" applyFont="1" applyFill="1" applyBorder="1" applyAlignment="1">
      <alignment horizontal="right" vertical="center"/>
      <protection/>
    </xf>
    <xf numFmtId="0" fontId="1" fillId="0" borderId="17" xfId="88" applyFont="1" applyFill="1" applyBorder="1" applyAlignment="1">
      <alignment horizontal="center" vertical="center"/>
      <protection/>
    </xf>
    <xf numFmtId="0" fontId="1" fillId="0" borderId="17" xfId="88" applyFont="1" applyFill="1" applyBorder="1" applyAlignment="1">
      <alignment vertical="center"/>
      <protection/>
    </xf>
    <xf numFmtId="0" fontId="1" fillId="0" borderId="0" xfId="88" applyFont="1" applyFill="1" applyAlignment="1">
      <alignment/>
      <protection/>
    </xf>
    <xf numFmtId="49" fontId="13" fillId="0" borderId="0" xfId="76" applyNumberFormat="1" applyFont="1" applyFill="1" applyBorder="1" applyAlignment="1">
      <alignment vertical="center"/>
      <protection/>
    </xf>
    <xf numFmtId="49" fontId="15" fillId="0" borderId="0" xfId="76" applyNumberFormat="1" applyFont="1" applyFill="1" applyAlignment="1">
      <alignment vertical="center"/>
      <protection/>
    </xf>
    <xf numFmtId="0" fontId="1"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Fill="1" applyAlignment="1">
      <alignment vertical="top"/>
    </xf>
    <xf numFmtId="0" fontId="7" fillId="0" borderId="0" xfId="0" applyFont="1" applyFill="1" applyBorder="1" applyAlignment="1">
      <alignment vertical="top"/>
    </xf>
    <xf numFmtId="0" fontId="114" fillId="0" borderId="0" xfId="0" applyFont="1" applyFill="1" applyAlignment="1">
      <alignment vertical="center"/>
    </xf>
    <xf numFmtId="0" fontId="118" fillId="0" borderId="0" xfId="0" applyFont="1" applyFill="1" applyAlignment="1">
      <alignment vertical="center"/>
    </xf>
    <xf numFmtId="0" fontId="118" fillId="0" borderId="0" xfId="0" applyFont="1" applyFill="1" applyBorder="1" applyAlignment="1">
      <alignment vertical="center"/>
    </xf>
    <xf numFmtId="0" fontId="7" fillId="0" borderId="0" xfId="0" applyFont="1" applyFill="1" applyAlignment="1">
      <alignment vertical="center"/>
    </xf>
    <xf numFmtId="0" fontId="114" fillId="0" borderId="0" xfId="0" applyFont="1" applyFill="1" applyAlignment="1">
      <alignment vertical="top"/>
    </xf>
    <xf numFmtId="0" fontId="52" fillId="0" borderId="0" xfId="88" applyFont="1" applyFill="1" applyAlignment="1">
      <alignment horizontal="left"/>
      <protection/>
    </xf>
    <xf numFmtId="0" fontId="5" fillId="0" borderId="0" xfId="85" applyFont="1" applyFill="1" applyBorder="1" applyAlignment="1">
      <alignment vertical="center"/>
      <protection/>
    </xf>
    <xf numFmtId="0" fontId="5" fillId="0" borderId="17" xfId="56" applyNumberFormat="1" applyFont="1" applyFill="1" applyBorder="1" applyAlignment="1">
      <alignment horizontal="right"/>
    </xf>
    <xf numFmtId="0" fontId="5" fillId="0" borderId="0" xfId="0" applyNumberFormat="1" applyFont="1" applyAlignment="1">
      <alignment horizontal="right"/>
    </xf>
    <xf numFmtId="179" fontId="22" fillId="0" borderId="0" xfId="87" applyNumberFormat="1" applyFont="1" applyFill="1">
      <alignment vertical="center"/>
      <protection/>
    </xf>
    <xf numFmtId="38" fontId="5" fillId="0" borderId="0" xfId="53" applyFont="1" applyFill="1" applyAlignment="1">
      <alignment horizontal="right"/>
    </xf>
    <xf numFmtId="0" fontId="119" fillId="0" borderId="17" xfId="44" applyNumberFormat="1" applyFont="1" applyFill="1" applyBorder="1" applyAlignment="1">
      <alignment vertical="center"/>
    </xf>
    <xf numFmtId="0" fontId="5" fillId="0" borderId="0" xfId="0" applyFont="1" applyFill="1" applyBorder="1" applyAlignment="1">
      <alignment horizontal="distributed" vertical="center" wrapText="1"/>
    </xf>
    <xf numFmtId="0" fontId="5" fillId="0" borderId="0" xfId="85" applyFont="1" applyFill="1" applyBorder="1" applyAlignment="1">
      <alignment horizontal="right"/>
      <protection/>
    </xf>
    <xf numFmtId="3" fontId="26" fillId="0" borderId="11" xfId="85" applyNumberFormat="1" applyFont="1" applyFill="1" applyBorder="1" applyAlignment="1">
      <alignment horizontal="center" vertical="center"/>
      <protection/>
    </xf>
    <xf numFmtId="178" fontId="31" fillId="0" borderId="13" xfId="87" applyNumberFormat="1" applyFont="1" applyFill="1" applyBorder="1">
      <alignment vertical="center"/>
      <protection/>
    </xf>
    <xf numFmtId="178" fontId="28" fillId="0" borderId="13" xfId="87" applyNumberFormat="1" applyFont="1" applyFill="1" applyBorder="1">
      <alignment vertical="center"/>
      <protection/>
    </xf>
    <xf numFmtId="178" fontId="28" fillId="0" borderId="13" xfId="87" applyNumberFormat="1" applyFont="1" applyFill="1" applyBorder="1" applyAlignment="1">
      <alignment horizontal="right" vertical="center"/>
      <protection/>
    </xf>
    <xf numFmtId="178" fontId="31" fillId="0" borderId="26" xfId="87" applyNumberFormat="1" applyFont="1" applyFill="1" applyBorder="1">
      <alignment vertical="center"/>
      <protection/>
    </xf>
    <xf numFmtId="178" fontId="28" fillId="0" borderId="12" xfId="87" applyNumberFormat="1" applyFont="1" applyFill="1" applyBorder="1" applyAlignment="1">
      <alignment horizontal="center" vertical="center"/>
      <protection/>
    </xf>
    <xf numFmtId="179" fontId="110" fillId="0" borderId="15" xfId="87" applyNumberFormat="1" applyFont="1" applyFill="1" applyBorder="1" applyAlignment="1">
      <alignment horizontal="center" vertical="center"/>
      <protection/>
    </xf>
    <xf numFmtId="179" fontId="26" fillId="0" borderId="11" xfId="85" applyNumberFormat="1" applyFont="1" applyFill="1" applyBorder="1" applyAlignment="1">
      <alignment horizontal="center" vertical="center"/>
      <protection/>
    </xf>
    <xf numFmtId="38" fontId="16" fillId="0" borderId="0" xfId="56" applyFont="1" applyFill="1" applyBorder="1" applyAlignment="1">
      <alignment horizontal="right"/>
    </xf>
    <xf numFmtId="38" fontId="16" fillId="0" borderId="0" xfId="56" applyFont="1" applyFill="1" applyBorder="1" applyAlignment="1">
      <alignment horizontal="right" vertical="center"/>
    </xf>
    <xf numFmtId="211" fontId="1" fillId="0" borderId="0" xfId="56" applyNumberFormat="1" applyFont="1" applyFill="1" applyBorder="1" applyAlignment="1">
      <alignment vertical="center"/>
    </xf>
    <xf numFmtId="179" fontId="1" fillId="0" borderId="27"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179" fontId="115" fillId="0" borderId="0" xfId="0" applyNumberFormat="1" applyFont="1" applyFill="1" applyBorder="1" applyAlignment="1">
      <alignment horizontal="right" vertical="center"/>
    </xf>
    <xf numFmtId="186" fontId="21" fillId="0" borderId="0" xfId="76" applyNumberFormat="1" applyFont="1" applyFill="1" applyAlignment="1">
      <alignment horizontal="right" vertical="top"/>
      <protection/>
    </xf>
    <xf numFmtId="0" fontId="22" fillId="0" borderId="0" xfId="87" applyFont="1" applyFill="1" applyAlignment="1">
      <alignment vertical="center"/>
      <protection/>
    </xf>
    <xf numFmtId="179" fontId="19" fillId="0" borderId="34" xfId="76" applyNumberFormat="1" applyFont="1" applyFill="1" applyBorder="1" applyAlignment="1">
      <alignment horizontal="right" vertical="center"/>
      <protection/>
    </xf>
    <xf numFmtId="179" fontId="13" fillId="0" borderId="13" xfId="76" applyNumberFormat="1" applyFont="1" applyFill="1" applyBorder="1" applyAlignment="1" quotePrefix="1">
      <alignment horizontal="right" vertical="center"/>
      <protection/>
    </xf>
    <xf numFmtId="49" fontId="106" fillId="0" borderId="31" xfId="76" applyNumberFormat="1" applyFont="1" applyFill="1" applyBorder="1" applyAlignment="1">
      <alignment horizontal="distributed" vertical="center"/>
      <protection/>
    </xf>
    <xf numFmtId="179" fontId="21" fillId="0" borderId="13" xfId="76" applyNumberFormat="1" applyFont="1" applyFill="1" applyBorder="1" applyAlignment="1" quotePrefix="1">
      <alignment horizontal="right" vertical="center"/>
      <protection/>
    </xf>
    <xf numFmtId="49" fontId="17" fillId="0" borderId="14" xfId="76" applyNumberFormat="1" applyFont="1" applyFill="1" applyBorder="1" applyAlignment="1">
      <alignment horizontal="center" vertical="center"/>
      <protection/>
    </xf>
    <xf numFmtId="0" fontId="19" fillId="0" borderId="13" xfId="76" applyNumberFormat="1" applyFont="1" applyFill="1" applyBorder="1" applyAlignment="1" quotePrefix="1">
      <alignment horizontal="right" vertical="center"/>
      <protection/>
    </xf>
    <xf numFmtId="49" fontId="17" fillId="0" borderId="14" xfId="76" applyNumberFormat="1" applyFont="1" applyFill="1" applyBorder="1" applyAlignment="1">
      <alignment vertical="center"/>
      <protection/>
    </xf>
    <xf numFmtId="49" fontId="106" fillId="0" borderId="14" xfId="76" applyNumberFormat="1" applyFont="1" applyFill="1" applyBorder="1" applyAlignment="1">
      <alignment horizontal="distributed" vertical="center"/>
      <protection/>
    </xf>
    <xf numFmtId="0" fontId="21" fillId="0" borderId="0" xfId="76" applyNumberFormat="1" applyFont="1" applyFill="1" applyBorder="1" applyAlignment="1">
      <alignment horizontal="right" vertical="center"/>
      <protection/>
    </xf>
    <xf numFmtId="179" fontId="19" fillId="0" borderId="13" xfId="76" applyNumberFormat="1" applyFont="1" applyFill="1" applyBorder="1" applyAlignment="1" quotePrefix="1">
      <alignment horizontal="right" vertical="center"/>
      <protection/>
    </xf>
    <xf numFmtId="179" fontId="21" fillId="0" borderId="26" xfId="76" applyNumberFormat="1" applyFont="1" applyFill="1" applyBorder="1" applyAlignment="1" quotePrefix="1">
      <alignment horizontal="right" vertical="center"/>
      <protection/>
    </xf>
    <xf numFmtId="49" fontId="17" fillId="0" borderId="36" xfId="76" applyNumberFormat="1" applyFont="1" applyFill="1" applyBorder="1" applyAlignment="1">
      <alignment horizontal="center" vertical="center"/>
      <protection/>
    </xf>
    <xf numFmtId="179" fontId="22" fillId="0" borderId="25" xfId="0" applyNumberFormat="1" applyFont="1" applyFill="1" applyBorder="1" applyAlignment="1">
      <alignment vertical="center"/>
    </xf>
    <xf numFmtId="182" fontId="22" fillId="0" borderId="17" xfId="0" applyNumberFormat="1" applyFont="1" applyFill="1" applyBorder="1" applyAlignment="1">
      <alignment vertical="center"/>
    </xf>
    <xf numFmtId="188" fontId="22" fillId="0" borderId="17" xfId="53" applyNumberFormat="1" applyFont="1" applyFill="1" applyBorder="1" applyAlignment="1">
      <alignment vertical="center"/>
    </xf>
    <xf numFmtId="38" fontId="4" fillId="0" borderId="23" xfId="56" applyFont="1" applyFill="1" applyBorder="1" applyAlignment="1">
      <alignment vertical="center"/>
    </xf>
    <xf numFmtId="38" fontId="4" fillId="0" borderId="0" xfId="56" applyFont="1" applyFill="1" applyBorder="1" applyAlignment="1">
      <alignment vertical="center"/>
    </xf>
    <xf numFmtId="176" fontId="4" fillId="0" borderId="0" xfId="44" applyNumberFormat="1" applyFont="1" applyFill="1" applyBorder="1" applyAlignment="1">
      <alignment vertical="center"/>
    </xf>
    <xf numFmtId="38" fontId="1" fillId="0" borderId="25" xfId="56" applyFont="1" applyFill="1" applyBorder="1" applyAlignment="1">
      <alignment vertical="center"/>
    </xf>
    <xf numFmtId="38" fontId="1" fillId="0" borderId="17" xfId="56" applyFont="1" applyFill="1" applyBorder="1" applyAlignment="1">
      <alignment vertical="center"/>
    </xf>
    <xf numFmtId="176" fontId="1" fillId="0" borderId="0" xfId="44" applyNumberFormat="1" applyFont="1" applyFill="1" applyBorder="1" applyAlignment="1">
      <alignment vertical="center"/>
    </xf>
    <xf numFmtId="179" fontId="7" fillId="0" borderId="0" xfId="88" applyNumberFormat="1" applyFont="1" applyFill="1" applyAlignment="1">
      <alignment vertical="center"/>
      <protection/>
    </xf>
    <xf numFmtId="179" fontId="7" fillId="0" borderId="0" xfId="88" applyNumberFormat="1" applyFont="1" applyFill="1" applyAlignment="1">
      <alignment horizontal="right" vertical="center"/>
      <protection/>
    </xf>
    <xf numFmtId="179" fontId="7" fillId="0" borderId="17" xfId="88" applyNumberFormat="1" applyFont="1" applyFill="1" applyBorder="1" applyAlignment="1">
      <alignment horizontal="right" vertical="center"/>
      <protection/>
    </xf>
    <xf numFmtId="179" fontId="7" fillId="0" borderId="39" xfId="88" applyNumberFormat="1" applyFont="1" applyFill="1" applyBorder="1" applyAlignment="1">
      <alignment vertical="center"/>
      <protection/>
    </xf>
    <xf numFmtId="179" fontId="7" fillId="0" borderId="0" xfId="88" applyNumberFormat="1" applyFont="1" applyFill="1" applyBorder="1" applyAlignment="1">
      <alignment horizontal="right" vertical="center"/>
      <protection/>
    </xf>
    <xf numFmtId="179" fontId="7" fillId="0" borderId="39" xfId="88" applyNumberFormat="1" applyFont="1" applyFill="1" applyBorder="1" applyAlignment="1">
      <alignment horizontal="right" vertical="center"/>
      <protection/>
    </xf>
    <xf numFmtId="178" fontId="5" fillId="0" borderId="0" xfId="53" applyNumberFormat="1" applyFont="1" applyFill="1" applyBorder="1" applyAlignment="1">
      <alignment vertical="center"/>
    </xf>
    <xf numFmtId="178" fontId="22" fillId="0" borderId="17" xfId="53" applyNumberFormat="1" applyFont="1" applyFill="1" applyBorder="1" applyAlignment="1">
      <alignment vertical="center"/>
    </xf>
    <xf numFmtId="184" fontId="22" fillId="0" borderId="17" xfId="53" applyNumberFormat="1" applyFont="1" applyFill="1" applyBorder="1" applyAlignment="1">
      <alignment vertical="center"/>
    </xf>
    <xf numFmtId="182" fontId="5" fillId="0" borderId="0" xfId="53" applyNumberFormat="1" applyFont="1" applyFill="1" applyBorder="1" applyAlignment="1">
      <alignment horizontal="right" vertical="center"/>
    </xf>
    <xf numFmtId="178" fontId="31" fillId="0" borderId="0" xfId="87" applyNumberFormat="1" applyFont="1" applyFill="1" applyBorder="1">
      <alignment vertical="center"/>
      <protection/>
    </xf>
    <xf numFmtId="178" fontId="31" fillId="0" borderId="17" xfId="87" applyNumberFormat="1" applyFont="1" applyFill="1" applyBorder="1">
      <alignment vertical="center"/>
      <protection/>
    </xf>
    <xf numFmtId="179" fontId="31" fillId="0" borderId="0" xfId="87" applyNumberFormat="1" applyFont="1" applyFill="1" applyBorder="1">
      <alignment vertical="center"/>
      <protection/>
    </xf>
    <xf numFmtId="3" fontId="22" fillId="0" borderId="0" xfId="85" applyNumberFormat="1" applyFont="1" applyFill="1" applyBorder="1" applyAlignment="1">
      <alignment vertical="center"/>
      <protection/>
    </xf>
    <xf numFmtId="3" fontId="5" fillId="0" borderId="0" xfId="85" applyNumberFormat="1" applyFont="1" applyFill="1" applyBorder="1" applyAlignment="1">
      <alignment horizontal="right" vertical="center"/>
      <protection/>
    </xf>
    <xf numFmtId="0" fontId="5" fillId="0" borderId="0" xfId="87" applyFont="1" applyFill="1" applyAlignment="1">
      <alignment horizontal="right" vertical="center"/>
      <protection/>
    </xf>
    <xf numFmtId="0" fontId="5" fillId="0" borderId="0" xfId="85" applyFont="1" applyFill="1" applyAlignment="1">
      <alignment vertical="center"/>
      <protection/>
    </xf>
    <xf numFmtId="3" fontId="5" fillId="0" borderId="0" xfId="0" applyNumberFormat="1" applyFont="1" applyFill="1" applyAlignment="1">
      <alignment vertical="center"/>
    </xf>
    <xf numFmtId="3" fontId="5" fillId="0" borderId="17" xfId="0" applyNumberFormat="1" applyFont="1" applyFill="1" applyBorder="1" applyAlignment="1">
      <alignment vertical="center"/>
    </xf>
    <xf numFmtId="3" fontId="22" fillId="0" borderId="17" xfId="85" applyNumberFormat="1" applyFont="1" applyFill="1" applyBorder="1" applyAlignment="1">
      <alignment vertical="center"/>
      <protection/>
    </xf>
    <xf numFmtId="3" fontId="5" fillId="0" borderId="17" xfId="85" applyNumberFormat="1" applyFont="1" applyFill="1" applyBorder="1" applyAlignment="1">
      <alignment horizontal="right" vertical="center"/>
      <protection/>
    </xf>
    <xf numFmtId="3" fontId="5" fillId="0" borderId="13" xfId="85" applyNumberFormat="1" applyFont="1" applyFill="1" applyBorder="1" applyAlignment="1">
      <alignment horizontal="right" vertical="center"/>
      <protection/>
    </xf>
    <xf numFmtId="3" fontId="5" fillId="0" borderId="0" xfId="56" applyNumberFormat="1" applyFont="1" applyFill="1" applyAlignment="1">
      <alignment vertical="center"/>
    </xf>
    <xf numFmtId="3" fontId="5" fillId="0" borderId="0" xfId="56" applyNumberFormat="1" applyFont="1" applyFill="1" applyAlignment="1">
      <alignment horizontal="right" vertical="center"/>
    </xf>
    <xf numFmtId="3" fontId="22" fillId="0" borderId="0" xfId="56" applyNumberFormat="1" applyFont="1" applyFill="1" applyBorder="1" applyAlignment="1">
      <alignment vertical="center"/>
    </xf>
    <xf numFmtId="3" fontId="5" fillId="0" borderId="17" xfId="85" applyNumberFormat="1" applyFont="1" applyFill="1" applyBorder="1" applyAlignment="1">
      <alignment vertical="center"/>
      <protection/>
    </xf>
    <xf numFmtId="3" fontId="46" fillId="0" borderId="23" xfId="0" applyNumberFormat="1" applyFont="1" applyFill="1" applyBorder="1" applyAlignment="1" quotePrefix="1">
      <alignment horizontal="right"/>
    </xf>
    <xf numFmtId="3" fontId="46" fillId="0" borderId="0" xfId="0" applyNumberFormat="1" applyFont="1" applyFill="1" applyBorder="1" applyAlignment="1">
      <alignment/>
    </xf>
    <xf numFmtId="3" fontId="46" fillId="0" borderId="13" xfId="0" applyNumberFormat="1" applyFont="1" applyFill="1" applyBorder="1" applyAlignment="1">
      <alignment/>
    </xf>
    <xf numFmtId="3" fontId="46" fillId="0" borderId="25" xfId="0" applyNumberFormat="1" applyFont="1" applyFill="1" applyBorder="1" applyAlignment="1" quotePrefix="1">
      <alignment horizontal="right"/>
    </xf>
    <xf numFmtId="3" fontId="46" fillId="0" borderId="17" xfId="0" applyNumberFormat="1" applyFont="1" applyFill="1" applyBorder="1" applyAlignment="1">
      <alignment/>
    </xf>
    <xf numFmtId="3" fontId="46" fillId="0" borderId="26" xfId="0" applyNumberFormat="1" applyFont="1" applyFill="1" applyBorder="1" applyAlignment="1">
      <alignment/>
    </xf>
    <xf numFmtId="3" fontId="4" fillId="0" borderId="23" xfId="0" applyNumberFormat="1" applyFont="1" applyFill="1" applyBorder="1" applyAlignment="1" quotePrefix="1">
      <alignment horizontal="right"/>
    </xf>
    <xf numFmtId="3" fontId="4" fillId="0" borderId="0" xfId="0" applyNumberFormat="1" applyFont="1" applyFill="1" applyBorder="1" applyAlignment="1">
      <alignment/>
    </xf>
    <xf numFmtId="3" fontId="7" fillId="0" borderId="23" xfId="0" applyNumberFormat="1" applyFont="1" applyFill="1" applyBorder="1" applyAlignment="1" quotePrefix="1">
      <alignment horizontal="right"/>
    </xf>
    <xf numFmtId="3" fontId="7" fillId="0" borderId="0" xfId="0" applyNumberFormat="1" applyFont="1" applyFill="1" applyBorder="1" applyAlignment="1">
      <alignment/>
    </xf>
    <xf numFmtId="3" fontId="4" fillId="0" borderId="0" xfId="0" applyNumberFormat="1" applyFont="1" applyFill="1" applyBorder="1" applyAlignment="1" quotePrefix="1">
      <alignment horizontal="right"/>
    </xf>
    <xf numFmtId="3" fontId="46" fillId="0" borderId="0" xfId="0" applyNumberFormat="1" applyFont="1" applyFill="1" applyBorder="1" applyAlignment="1" quotePrefix="1">
      <alignment horizontal="right"/>
    </xf>
    <xf numFmtId="178" fontId="5" fillId="0" borderId="24" xfId="0" applyNumberFormat="1" applyFont="1" applyFill="1" applyBorder="1" applyAlignment="1">
      <alignment vertical="center"/>
    </xf>
    <xf numFmtId="178" fontId="5" fillId="0" borderId="23" xfId="0" applyNumberFormat="1" applyFont="1" applyFill="1" applyBorder="1" applyAlignment="1">
      <alignment vertical="center"/>
    </xf>
    <xf numFmtId="178" fontId="5" fillId="0" borderId="25" xfId="0" applyNumberFormat="1" applyFont="1" applyFill="1" applyBorder="1" applyAlignment="1">
      <alignment vertical="center"/>
    </xf>
    <xf numFmtId="0" fontId="101" fillId="0" borderId="0" xfId="81" applyFont="1" applyFill="1" applyAlignment="1">
      <alignment/>
      <protection/>
    </xf>
    <xf numFmtId="178" fontId="22" fillId="0" borderId="40" xfId="0" applyNumberFormat="1" applyFont="1" applyFill="1" applyBorder="1" applyAlignment="1">
      <alignment vertical="center"/>
    </xf>
    <xf numFmtId="211" fontId="115" fillId="0" borderId="0" xfId="56" applyNumberFormat="1" applyFont="1" applyFill="1" applyBorder="1" applyAlignment="1">
      <alignment vertical="center"/>
    </xf>
    <xf numFmtId="179" fontId="115" fillId="0" borderId="0" xfId="56" applyNumberFormat="1" applyFont="1" applyFill="1" applyBorder="1" applyAlignment="1">
      <alignment vertical="center"/>
    </xf>
    <xf numFmtId="180" fontId="115" fillId="0" borderId="0" xfId="56" applyNumberFormat="1" applyFont="1" applyFill="1" applyBorder="1" applyAlignment="1">
      <alignment vertical="center"/>
    </xf>
    <xf numFmtId="179" fontId="5" fillId="0" borderId="25" xfId="56" applyNumberFormat="1" applyFont="1" applyFill="1" applyBorder="1" applyAlignment="1">
      <alignment vertical="center"/>
    </xf>
    <xf numFmtId="179" fontId="5" fillId="0" borderId="23" xfId="56" applyNumberFormat="1" applyFont="1" applyFill="1" applyBorder="1" applyAlignment="1">
      <alignment vertical="center"/>
    </xf>
    <xf numFmtId="179" fontId="115" fillId="0" borderId="27" xfId="0" applyNumberFormat="1" applyFont="1" applyFill="1" applyBorder="1" applyAlignment="1">
      <alignment horizontal="right" vertical="center"/>
    </xf>
    <xf numFmtId="179" fontId="115" fillId="0" borderId="17" xfId="0" applyNumberFormat="1" applyFont="1" applyFill="1" applyBorder="1" applyAlignment="1">
      <alignment horizontal="right" vertical="center"/>
    </xf>
    <xf numFmtId="176" fontId="30" fillId="0" borderId="0" xfId="43" applyNumberFormat="1" applyFont="1" applyFill="1" applyBorder="1" applyAlignment="1">
      <alignment vertical="center"/>
    </xf>
    <xf numFmtId="0" fontId="1" fillId="0" borderId="41"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38" fontId="1" fillId="0" borderId="33" xfId="53" applyFont="1" applyFill="1" applyBorder="1" applyAlignment="1">
      <alignment horizontal="center" vertical="center"/>
    </xf>
    <xf numFmtId="38" fontId="1" fillId="0" borderId="15" xfId="53" applyFont="1" applyFill="1" applyBorder="1" applyAlignment="1">
      <alignment horizontal="center" vertical="center"/>
    </xf>
    <xf numFmtId="38" fontId="1" fillId="0" borderId="34" xfId="53" applyFont="1" applyFill="1" applyBorder="1" applyAlignment="1">
      <alignment horizontal="center" vertical="center"/>
    </xf>
    <xf numFmtId="0" fontId="8" fillId="0" borderId="0" xfId="0" applyNumberFormat="1" applyFont="1" applyAlignment="1">
      <alignment vertical="center"/>
    </xf>
    <xf numFmtId="0" fontId="8" fillId="0" borderId="0" xfId="0" applyFont="1" applyAlignment="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1" fillId="0" borderId="0" xfId="88" applyFont="1" applyFill="1" applyBorder="1" applyAlignment="1">
      <alignment horizontal="distributed" vertical="center"/>
      <protection/>
    </xf>
    <xf numFmtId="0" fontId="1" fillId="0" borderId="17" xfId="88" applyFont="1" applyFill="1" applyBorder="1" applyAlignment="1">
      <alignment horizontal="distributed" vertical="center"/>
      <protection/>
    </xf>
    <xf numFmtId="0" fontId="5" fillId="0" borderId="0" xfId="88" applyFont="1" applyFill="1" applyAlignment="1">
      <alignment horizontal="right"/>
      <protection/>
    </xf>
    <xf numFmtId="0" fontId="1" fillId="0" borderId="38" xfId="88" applyFont="1" applyFill="1" applyBorder="1" applyAlignment="1">
      <alignment horizontal="center" vertical="center"/>
      <protection/>
    </xf>
    <xf numFmtId="0" fontId="5" fillId="0" borderId="0" xfId="88" applyFont="1" applyFill="1" applyAlignment="1">
      <alignment horizontal="right" wrapText="1"/>
      <protection/>
    </xf>
    <xf numFmtId="0" fontId="8" fillId="0" borderId="0" xfId="0" applyFont="1" applyFill="1" applyBorder="1" applyAlignment="1">
      <alignment vertical="center"/>
    </xf>
    <xf numFmtId="38" fontId="5" fillId="0" borderId="35" xfId="53" applyFont="1" applyFill="1" applyBorder="1" applyAlignment="1">
      <alignment horizontal="center" vertical="center"/>
    </xf>
    <xf numFmtId="38" fontId="5" fillId="0" borderId="38" xfId="53" applyFont="1" applyFill="1" applyBorder="1" applyAlignment="1">
      <alignment horizontal="center" vertical="center"/>
    </xf>
    <xf numFmtId="38" fontId="5" fillId="0" borderId="33" xfId="53" applyFont="1" applyFill="1" applyBorder="1" applyAlignment="1">
      <alignment horizontal="center" vertical="center"/>
    </xf>
    <xf numFmtId="38" fontId="5" fillId="0" borderId="34" xfId="53" applyFont="1" applyFill="1" applyBorder="1" applyAlignment="1">
      <alignment horizontal="center" vertical="center"/>
    </xf>
    <xf numFmtId="0" fontId="5" fillId="0" borderId="3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2" xfId="0" applyFont="1" applyFill="1" applyBorder="1" applyAlignment="1">
      <alignment horizontal="center" vertical="center"/>
    </xf>
    <xf numFmtId="0" fontId="0" fillId="0" borderId="17" xfId="0" applyFill="1" applyBorder="1" applyAlignment="1">
      <alignment vertical="center"/>
    </xf>
    <xf numFmtId="0" fontId="0" fillId="0" borderId="17" xfId="0" applyFont="1" applyFill="1" applyBorder="1" applyAlignment="1">
      <alignment vertical="center"/>
    </xf>
    <xf numFmtId="0" fontId="22" fillId="0" borderId="13" xfId="0" applyFont="1" applyFill="1" applyBorder="1" applyAlignment="1">
      <alignment horizontal="right" vertical="center"/>
    </xf>
    <xf numFmtId="0" fontId="22" fillId="0" borderId="0" xfId="0" applyFont="1" applyFill="1" applyBorder="1" applyAlignment="1">
      <alignment horizontal="right" vertical="center"/>
    </xf>
    <xf numFmtId="0" fontId="22" fillId="0" borderId="27" xfId="0" applyFont="1" applyFill="1" applyBorder="1" applyAlignment="1">
      <alignment vertical="center" shrinkToFit="1"/>
    </xf>
    <xf numFmtId="0" fontId="5" fillId="0" borderId="16" xfId="0" applyFont="1" applyFill="1" applyBorder="1" applyAlignment="1">
      <alignment horizontal="distributed" vertical="center"/>
    </xf>
    <xf numFmtId="0" fontId="5" fillId="0" borderId="43"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37" xfId="0" applyFont="1" applyFill="1" applyBorder="1" applyAlignment="1">
      <alignment horizontal="distributed" vertical="center"/>
    </xf>
    <xf numFmtId="0" fontId="22" fillId="0" borderId="28" xfId="0" applyFont="1" applyFill="1" applyBorder="1" applyAlignment="1">
      <alignment vertical="center" shrinkToFit="1"/>
    </xf>
    <xf numFmtId="0" fontId="5" fillId="0" borderId="16" xfId="0" applyFont="1" applyFill="1" applyBorder="1" applyAlignment="1">
      <alignment horizontal="left" wrapText="1"/>
    </xf>
    <xf numFmtId="0" fontId="5" fillId="0" borderId="16" xfId="0" applyFont="1" applyFill="1" applyBorder="1" applyAlignment="1">
      <alignment horizontal="left"/>
    </xf>
    <xf numFmtId="0" fontId="5" fillId="0" borderId="0" xfId="0" applyFont="1" applyFill="1" applyAlignment="1">
      <alignment horizontal="left"/>
    </xf>
    <xf numFmtId="0" fontId="5" fillId="0" borderId="35" xfId="85" applyFont="1" applyFill="1" applyBorder="1" applyAlignment="1">
      <alignment horizontal="center" vertical="center" shrinkToFit="1"/>
      <protection/>
    </xf>
    <xf numFmtId="0" fontId="5" fillId="0" borderId="38" xfId="85" applyFont="1" applyFill="1" applyBorder="1" applyAlignment="1">
      <alignment horizontal="center" vertical="center" shrinkToFit="1"/>
      <protection/>
    </xf>
    <xf numFmtId="0" fontId="5" fillId="0" borderId="33" xfId="85" applyFont="1" applyFill="1" applyBorder="1" applyAlignment="1">
      <alignment horizontal="center" vertical="center" shrinkToFit="1"/>
      <protection/>
    </xf>
    <xf numFmtId="3" fontId="21" fillId="0" borderId="33" xfId="85" applyNumberFormat="1" applyFont="1" applyFill="1" applyBorder="1" applyAlignment="1">
      <alignment horizontal="center" vertical="center"/>
      <protection/>
    </xf>
    <xf numFmtId="0" fontId="5" fillId="0" borderId="15" xfId="87" applyFont="1" applyFill="1" applyBorder="1" applyAlignment="1">
      <alignment horizontal="center" vertical="center"/>
      <protection/>
    </xf>
    <xf numFmtId="179" fontId="101" fillId="0" borderId="35" xfId="85" applyNumberFormat="1" applyFont="1" applyFill="1" applyBorder="1" applyAlignment="1">
      <alignment horizontal="center" vertical="center" shrinkToFit="1"/>
      <protection/>
    </xf>
    <xf numFmtId="179" fontId="101" fillId="0" borderId="38" xfId="85" applyNumberFormat="1" applyFont="1" applyFill="1" applyBorder="1" applyAlignment="1">
      <alignment horizontal="center" vertical="center" shrinkToFit="1"/>
      <protection/>
    </xf>
    <xf numFmtId="179" fontId="101" fillId="0" borderId="33" xfId="85" applyNumberFormat="1" applyFont="1" applyFill="1" applyBorder="1" applyAlignment="1">
      <alignment horizontal="center" vertical="center" shrinkToFit="1"/>
      <protection/>
    </xf>
    <xf numFmtId="3" fontId="101" fillId="0" borderId="33" xfId="85" applyNumberFormat="1" applyFont="1" applyFill="1" applyBorder="1" applyAlignment="1">
      <alignment horizontal="center" vertical="center"/>
      <protection/>
    </xf>
    <xf numFmtId="0" fontId="101" fillId="0" borderId="15" xfId="87" applyFont="1" applyFill="1" applyBorder="1" applyAlignment="1">
      <alignment horizontal="center" vertical="center"/>
      <protection/>
    </xf>
    <xf numFmtId="179" fontId="5" fillId="0" borderId="35" xfId="85" applyNumberFormat="1" applyFont="1" applyFill="1" applyBorder="1" applyAlignment="1">
      <alignment horizontal="center" vertical="center" shrinkToFit="1"/>
      <protection/>
    </xf>
    <xf numFmtId="179" fontId="5" fillId="0" borderId="38" xfId="85" applyNumberFormat="1" applyFont="1" applyFill="1" applyBorder="1" applyAlignment="1">
      <alignment horizontal="center" vertical="center" shrinkToFit="1"/>
      <protection/>
    </xf>
    <xf numFmtId="179" fontId="5" fillId="0" borderId="33" xfId="85" applyNumberFormat="1" applyFont="1" applyFill="1" applyBorder="1" applyAlignment="1">
      <alignment horizontal="center" vertical="center" shrinkToFit="1"/>
      <protection/>
    </xf>
    <xf numFmtId="0" fontId="5" fillId="0" borderId="17" xfId="85" applyFont="1" applyFill="1" applyBorder="1" applyAlignment="1">
      <alignment horizontal="right"/>
      <protection/>
    </xf>
    <xf numFmtId="178" fontId="17" fillId="0" borderId="44" xfId="76" applyNumberFormat="1" applyFont="1" applyFill="1" applyBorder="1" applyAlignment="1">
      <alignment horizontal="right" vertical="center"/>
      <protection/>
    </xf>
    <xf numFmtId="178" fontId="17" fillId="0" borderId="45" xfId="76" applyNumberFormat="1" applyFont="1" applyFill="1" applyBorder="1" applyAlignment="1">
      <alignment horizontal="right" vertical="center"/>
      <protection/>
    </xf>
    <xf numFmtId="179" fontId="1" fillId="0" borderId="46" xfId="0" applyNumberFormat="1" applyFont="1" applyFill="1" applyBorder="1" applyAlignment="1">
      <alignment horizontal="right" vertical="center"/>
    </xf>
    <xf numFmtId="179" fontId="17" fillId="0" borderId="44" xfId="76" applyNumberFormat="1" applyFont="1" applyFill="1" applyBorder="1" applyAlignment="1">
      <alignment horizontal="right" vertical="center"/>
      <protection/>
    </xf>
    <xf numFmtId="179" fontId="17" fillId="0" borderId="45" xfId="76" applyNumberFormat="1" applyFont="1" applyFill="1" applyBorder="1" applyAlignment="1">
      <alignment horizontal="right" vertical="center"/>
      <protection/>
    </xf>
    <xf numFmtId="49" fontId="17" fillId="0" borderId="44" xfId="76" applyNumberFormat="1" applyFont="1" applyFill="1" applyBorder="1" applyAlignment="1">
      <alignment horizontal="center" vertical="center"/>
      <protection/>
    </xf>
    <xf numFmtId="49" fontId="17" fillId="0" borderId="45" xfId="76" applyNumberFormat="1" applyFont="1" applyFill="1" applyBorder="1" applyAlignment="1">
      <alignment horizontal="center" vertical="center"/>
      <protection/>
    </xf>
    <xf numFmtId="178" fontId="17" fillId="0" borderId="44" xfId="76" applyNumberFormat="1" applyFont="1" applyFill="1" applyBorder="1" applyAlignment="1">
      <alignment vertical="center"/>
      <protection/>
    </xf>
    <xf numFmtId="178" fontId="17" fillId="0" borderId="45" xfId="76" applyNumberFormat="1" applyFont="1" applyFill="1" applyBorder="1" applyAlignment="1">
      <alignment vertical="center"/>
      <protection/>
    </xf>
    <xf numFmtId="179" fontId="1" fillId="0" borderId="46" xfId="0" applyNumberFormat="1" applyFont="1" applyFill="1" applyBorder="1" applyAlignment="1">
      <alignment vertical="center"/>
    </xf>
    <xf numFmtId="49" fontId="21" fillId="0" borderId="44" xfId="76" applyNumberFormat="1" applyFont="1" applyFill="1" applyBorder="1" applyAlignment="1">
      <alignment horizontal="center" vertical="center"/>
      <protection/>
    </xf>
    <xf numFmtId="49" fontId="21" fillId="0" borderId="45" xfId="76" applyNumberFormat="1" applyFont="1" applyFill="1" applyBorder="1" applyAlignment="1">
      <alignment horizontal="center" vertical="center"/>
      <protection/>
    </xf>
    <xf numFmtId="49" fontId="13" fillId="0" borderId="44" xfId="76" applyNumberFormat="1" applyFont="1" applyFill="1" applyBorder="1" applyAlignment="1">
      <alignment horizontal="center" vertical="center"/>
      <protection/>
    </xf>
    <xf numFmtId="49" fontId="13" fillId="0" borderId="45" xfId="76" applyNumberFormat="1" applyFont="1" applyFill="1" applyBorder="1" applyAlignment="1">
      <alignment horizontal="center" vertical="center"/>
      <protection/>
    </xf>
    <xf numFmtId="189" fontId="17" fillId="0" borderId="44" xfId="76" applyNumberFormat="1" applyFont="1" applyFill="1" applyBorder="1" applyAlignment="1">
      <alignment horizontal="right" vertical="center"/>
      <protection/>
    </xf>
    <xf numFmtId="189" fontId="17" fillId="0" borderId="45" xfId="76" applyNumberFormat="1" applyFont="1" applyFill="1" applyBorder="1" applyAlignment="1">
      <alignment horizontal="right" vertical="center"/>
      <protection/>
    </xf>
    <xf numFmtId="204" fontId="17" fillId="0" borderId="44" xfId="76" applyNumberFormat="1" applyFont="1" applyFill="1" applyBorder="1" applyAlignment="1">
      <alignment horizontal="right" vertical="center"/>
      <protection/>
    </xf>
    <xf numFmtId="204" fontId="17" fillId="0" borderId="45" xfId="76" applyNumberFormat="1" applyFont="1" applyFill="1" applyBorder="1" applyAlignment="1">
      <alignment horizontal="right" vertical="center"/>
      <protection/>
    </xf>
    <xf numFmtId="204" fontId="17" fillId="0" borderId="44" xfId="76" applyNumberFormat="1" applyFont="1" applyFill="1" applyBorder="1" applyAlignment="1">
      <alignment vertical="center"/>
      <protection/>
    </xf>
    <xf numFmtId="204" fontId="17" fillId="0" borderId="45" xfId="76" applyNumberFormat="1" applyFont="1" applyFill="1" applyBorder="1" applyAlignment="1">
      <alignment vertical="center"/>
      <protection/>
    </xf>
    <xf numFmtId="49" fontId="21" fillId="0" borderId="17" xfId="76" applyNumberFormat="1" applyFont="1" applyFill="1" applyBorder="1" applyAlignment="1">
      <alignment horizontal="right"/>
      <protection/>
    </xf>
    <xf numFmtId="189" fontId="17" fillId="0" borderId="44" xfId="76" applyNumberFormat="1" applyFont="1" applyFill="1" applyBorder="1" applyAlignment="1">
      <alignment vertical="center"/>
      <protection/>
    </xf>
    <xf numFmtId="189" fontId="17" fillId="0" borderId="45" xfId="76" applyNumberFormat="1" applyFont="1" applyFill="1" applyBorder="1" applyAlignment="1">
      <alignment vertical="center"/>
      <protection/>
    </xf>
    <xf numFmtId="49" fontId="17" fillId="0" borderId="17" xfId="76" applyNumberFormat="1" applyFont="1" applyFill="1" applyBorder="1" applyAlignment="1">
      <alignment horizontal="right"/>
      <protection/>
    </xf>
    <xf numFmtId="0" fontId="17" fillId="0" borderId="33" xfId="76" applyNumberFormat="1" applyFont="1" applyFill="1" applyBorder="1" applyAlignment="1">
      <alignment horizontal="center" vertical="center"/>
      <protection/>
    </xf>
    <xf numFmtId="0" fontId="1" fillId="0" borderId="34" xfId="83" applyNumberFormat="1" applyFont="1" applyFill="1" applyBorder="1" applyAlignment="1">
      <alignment horizontal="center" vertical="center"/>
      <protection/>
    </xf>
    <xf numFmtId="0" fontId="1" fillId="0" borderId="35" xfId="83" applyNumberFormat="1" applyFont="1" applyFill="1" applyBorder="1" applyAlignment="1">
      <alignment horizontal="center" vertical="center"/>
      <protection/>
    </xf>
    <xf numFmtId="49" fontId="17" fillId="0" borderId="33" xfId="76" applyNumberFormat="1" applyFont="1" applyFill="1" applyBorder="1" applyAlignment="1">
      <alignment horizontal="center" vertical="center"/>
      <protection/>
    </xf>
    <xf numFmtId="0" fontId="1" fillId="0" borderId="15" xfId="83" applyFont="1" applyFill="1" applyBorder="1" applyAlignment="1">
      <alignment/>
      <protection/>
    </xf>
    <xf numFmtId="49" fontId="17" fillId="0" borderId="34" xfId="76" applyNumberFormat="1" applyFont="1" applyFill="1" applyBorder="1" applyAlignment="1">
      <alignment horizontal="center" vertical="center"/>
      <protection/>
    </xf>
    <xf numFmtId="0" fontId="1" fillId="0" borderId="11" xfId="83" applyFont="1" applyFill="1" applyBorder="1" applyAlignment="1">
      <alignment/>
      <protection/>
    </xf>
    <xf numFmtId="49" fontId="19" fillId="0" borderId="46" xfId="76" applyNumberFormat="1" applyFont="1" applyFill="1" applyBorder="1" applyAlignment="1">
      <alignment horizontal="distributed" vertical="center"/>
      <protection/>
    </xf>
    <xf numFmtId="179" fontId="14" fillId="0" borderId="46" xfId="76" applyNumberFormat="1" applyFont="1" applyFill="1" applyBorder="1" applyAlignment="1">
      <alignment vertical="center"/>
      <protection/>
    </xf>
    <xf numFmtId="49" fontId="21" fillId="0" borderId="46" xfId="76" applyNumberFormat="1" applyFont="1" applyFill="1" applyBorder="1" applyAlignment="1">
      <alignment horizontal="center" vertical="center"/>
      <protection/>
    </xf>
    <xf numFmtId="179" fontId="14" fillId="0" borderId="44" xfId="76" applyNumberFormat="1" applyFont="1" applyFill="1" applyBorder="1" applyAlignment="1">
      <alignment vertical="center"/>
      <protection/>
    </xf>
    <xf numFmtId="179" fontId="14" fillId="0" borderId="45" xfId="76" applyNumberFormat="1" applyFont="1" applyFill="1" applyBorder="1" applyAlignment="1">
      <alignment vertical="center"/>
      <protection/>
    </xf>
    <xf numFmtId="49" fontId="21" fillId="0" borderId="46" xfId="76" applyNumberFormat="1" applyFont="1" applyFill="1" applyBorder="1" applyAlignment="1">
      <alignment horizontal="distributed" vertical="center"/>
      <protection/>
    </xf>
    <xf numFmtId="0" fontId="0" fillId="0" borderId="45" xfId="0" applyFill="1" applyBorder="1" applyAlignment="1">
      <alignment/>
    </xf>
    <xf numFmtId="189" fontId="0" fillId="0" borderId="45" xfId="0" applyNumberFormat="1" applyFill="1" applyBorder="1" applyAlignment="1">
      <alignment/>
    </xf>
    <xf numFmtId="49" fontId="13" fillId="0" borderId="46" xfId="76" applyNumberFormat="1" applyFont="1" applyFill="1" applyBorder="1" applyAlignment="1">
      <alignment horizontal="distributed" vertical="center"/>
      <protection/>
    </xf>
    <xf numFmtId="0" fontId="17" fillId="0" borderId="33" xfId="78" applyNumberFormat="1" applyFont="1" applyFill="1" applyBorder="1" applyAlignment="1">
      <alignment horizontal="center" vertical="center"/>
      <protection/>
    </xf>
    <xf numFmtId="49" fontId="17" fillId="0" borderId="33" xfId="78" applyNumberFormat="1" applyFont="1" applyFill="1" applyBorder="1" applyAlignment="1">
      <alignment horizontal="center" vertical="center"/>
      <protection/>
    </xf>
    <xf numFmtId="49" fontId="17" fillId="0" borderId="34" xfId="78" applyNumberFormat="1" applyFont="1" applyFill="1" applyBorder="1" applyAlignment="1">
      <alignment horizontal="center" vertical="center"/>
      <protection/>
    </xf>
    <xf numFmtId="37" fontId="5" fillId="0" borderId="16" xfId="80" applyFont="1" applyFill="1" applyBorder="1" applyAlignment="1">
      <alignment horizontal="left"/>
      <protection/>
    </xf>
    <xf numFmtId="37" fontId="5" fillId="0" borderId="0" xfId="80" applyFont="1" applyFill="1" applyBorder="1" applyAlignment="1">
      <alignment horizontal="left"/>
      <protection/>
    </xf>
    <xf numFmtId="0" fontId="5" fillId="0" borderId="0" xfId="81" applyFont="1" applyFill="1" applyBorder="1" applyAlignment="1">
      <alignment horizontal="distributed" vertical="center"/>
      <protection/>
    </xf>
    <xf numFmtId="0" fontId="1" fillId="0" borderId="41" xfId="81" applyFont="1" applyFill="1" applyBorder="1" applyAlignment="1">
      <alignment horizontal="center" vertical="center" wrapText="1"/>
      <protection/>
    </xf>
    <xf numFmtId="0" fontId="1" fillId="0" borderId="23" xfId="81" applyFont="1" applyFill="1" applyBorder="1" applyAlignment="1">
      <alignment horizontal="center" vertical="center" wrapText="1"/>
      <protection/>
    </xf>
    <xf numFmtId="0" fontId="1" fillId="0" borderId="29" xfId="81" applyFont="1" applyFill="1" applyBorder="1" applyAlignment="1">
      <alignment horizontal="center" vertical="center" wrapText="1"/>
      <protection/>
    </xf>
    <xf numFmtId="0" fontId="1" fillId="0" borderId="14" xfId="81" applyFont="1" applyFill="1" applyBorder="1" applyAlignment="1">
      <alignment horizontal="center" vertical="center" wrapText="1"/>
      <protection/>
    </xf>
    <xf numFmtId="0" fontId="1" fillId="0" borderId="17" xfId="81" applyFont="1" applyFill="1" applyBorder="1" applyAlignment="1">
      <alignment horizontal="right" vertical="center"/>
      <protection/>
    </xf>
    <xf numFmtId="0" fontId="1" fillId="0" borderId="34" xfId="81" applyFont="1" applyFill="1" applyBorder="1" applyAlignment="1">
      <alignment horizontal="center" vertical="center" wrapText="1"/>
      <protection/>
    </xf>
    <xf numFmtId="0" fontId="1" fillId="0" borderId="31" xfId="81" applyFont="1" applyFill="1" applyBorder="1" applyAlignment="1">
      <alignment horizontal="center" vertical="center"/>
      <protection/>
    </xf>
    <xf numFmtId="0" fontId="1" fillId="0" borderId="34" xfId="81" applyFont="1" applyFill="1" applyBorder="1" applyAlignment="1">
      <alignment horizontal="center" vertical="center"/>
      <protection/>
    </xf>
    <xf numFmtId="0" fontId="1" fillId="0" borderId="31" xfId="81" applyFont="1" applyFill="1" applyBorder="1" applyAlignment="1">
      <alignment horizontal="center" vertical="center" wrapText="1"/>
      <protection/>
    </xf>
    <xf numFmtId="0" fontId="1" fillId="0" borderId="35" xfId="81" applyFont="1" applyFill="1" applyBorder="1" applyAlignment="1">
      <alignment horizontal="center" vertical="center" wrapText="1"/>
      <protection/>
    </xf>
    <xf numFmtId="0" fontId="1" fillId="0" borderId="24" xfId="81" applyFont="1" applyFill="1" applyBorder="1" applyAlignment="1">
      <alignment horizontal="center" vertical="center" wrapText="1"/>
      <protection/>
    </xf>
    <xf numFmtId="0" fontId="1" fillId="0" borderId="16" xfId="81" applyFont="1" applyFill="1" applyBorder="1" applyAlignment="1">
      <alignment horizontal="center" vertical="center"/>
      <protection/>
    </xf>
    <xf numFmtId="0" fontId="1" fillId="0" borderId="43" xfId="81" applyFont="1" applyFill="1" applyBorder="1" applyAlignment="1">
      <alignment horizontal="center" vertical="center"/>
      <protection/>
    </xf>
    <xf numFmtId="0" fontId="1" fillId="0" borderId="39" xfId="81" applyFont="1" applyFill="1" applyBorder="1" applyAlignment="1">
      <alignment horizontal="center" vertical="center"/>
      <protection/>
    </xf>
    <xf numFmtId="0" fontId="1" fillId="0" borderId="37" xfId="81" applyFont="1" applyFill="1" applyBorder="1" applyAlignment="1">
      <alignment horizontal="center" vertical="center"/>
      <protection/>
    </xf>
    <xf numFmtId="0" fontId="22" fillId="0" borderId="18" xfId="81" applyFont="1" applyFill="1" applyBorder="1" applyAlignment="1">
      <alignment horizontal="distributed" vertical="center"/>
      <protection/>
    </xf>
    <xf numFmtId="0" fontId="5" fillId="0" borderId="17" xfId="81" applyFont="1" applyFill="1" applyBorder="1" applyAlignment="1">
      <alignment horizontal="distributed" vertical="center"/>
      <protection/>
    </xf>
    <xf numFmtId="0" fontId="1" fillId="0" borderId="42" xfId="81" applyFont="1" applyFill="1" applyBorder="1" applyAlignment="1">
      <alignment horizontal="center" vertical="center" wrapText="1"/>
      <protection/>
    </xf>
    <xf numFmtId="0" fontId="1" fillId="0" borderId="30" xfId="81" applyFont="1" applyFill="1" applyBorder="1" applyAlignment="1">
      <alignment horizontal="center" vertical="center" wrapText="1"/>
      <protection/>
    </xf>
    <xf numFmtId="0" fontId="5" fillId="0" borderId="17" xfId="81" applyFont="1" applyFill="1" applyBorder="1" applyAlignment="1">
      <alignment horizontal="right"/>
      <protection/>
    </xf>
    <xf numFmtId="0" fontId="1" fillId="0" borderId="11" xfId="81" applyFont="1" applyFill="1" applyBorder="1" applyAlignment="1">
      <alignment horizontal="center" vertical="center" wrapText="1"/>
      <protection/>
    </xf>
    <xf numFmtId="0" fontId="1" fillId="0" borderId="12" xfId="81" applyFont="1" applyFill="1" applyBorder="1" applyAlignment="1">
      <alignment horizontal="center" vertical="center" wrapText="1"/>
      <protection/>
    </xf>
    <xf numFmtId="0" fontId="1" fillId="0" borderId="43"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37" xfId="0" applyFont="1" applyFill="1" applyBorder="1" applyAlignment="1">
      <alignment horizontal="distributed" vertical="center"/>
    </xf>
    <xf numFmtId="0" fontId="0" fillId="0" borderId="0" xfId="0" applyFont="1" applyFill="1" applyAlignment="1">
      <alignment vertical="center" wrapText="1"/>
    </xf>
    <xf numFmtId="38" fontId="5" fillId="0" borderId="0" xfId="56" applyFont="1" applyFill="1" applyBorder="1" applyAlignment="1">
      <alignment horizontal="right"/>
    </xf>
    <xf numFmtId="38" fontId="1" fillId="0" borderId="16" xfId="56" applyFont="1" applyFill="1" applyBorder="1" applyAlignment="1">
      <alignment horizontal="distributed" vertical="center"/>
    </xf>
    <xf numFmtId="0" fontId="1" fillId="0" borderId="16" xfId="0" applyFont="1" applyFill="1" applyBorder="1" applyAlignment="1">
      <alignment horizontal="distributed" vertical="center"/>
    </xf>
    <xf numFmtId="38" fontId="1" fillId="0" borderId="27" xfId="56" applyFont="1" applyFill="1" applyBorder="1" applyAlignment="1">
      <alignment horizontal="distributed" vertical="center"/>
    </xf>
    <xf numFmtId="38" fontId="1" fillId="0" borderId="41" xfId="56" applyFont="1" applyFill="1" applyBorder="1" applyAlignment="1">
      <alignment horizontal="distributed" vertical="center"/>
    </xf>
    <xf numFmtId="0" fontId="1" fillId="0" borderId="23" xfId="0" applyFont="1" applyFill="1" applyBorder="1" applyAlignment="1">
      <alignment horizontal="distributed" vertical="center"/>
    </xf>
    <xf numFmtId="38" fontId="1" fillId="0" borderId="31" xfId="56" applyFont="1" applyFill="1" applyBorder="1" applyAlignment="1">
      <alignment horizontal="distributed" vertical="center"/>
    </xf>
    <xf numFmtId="38" fontId="1" fillId="0" borderId="30" xfId="56" applyFont="1" applyFill="1" applyBorder="1" applyAlignment="1">
      <alignment horizontal="distributed" vertical="center"/>
    </xf>
    <xf numFmtId="0" fontId="1" fillId="0" borderId="27" xfId="0" applyFont="1" applyFill="1" applyBorder="1" applyAlignment="1">
      <alignment horizontal="distributed" vertical="center"/>
    </xf>
    <xf numFmtId="0" fontId="1" fillId="0" borderId="28" xfId="0" applyFont="1" applyFill="1" applyBorder="1" applyAlignment="1">
      <alignment horizontal="distributed" vertical="center"/>
    </xf>
    <xf numFmtId="178" fontId="1" fillId="0" borderId="24" xfId="0" applyNumberFormat="1" applyFont="1" applyFill="1" applyBorder="1" applyAlignment="1">
      <alignment vertical="center"/>
    </xf>
    <xf numFmtId="178" fontId="1" fillId="0" borderId="27" xfId="0" applyNumberFormat="1" applyFont="1" applyFill="1" applyBorder="1" applyAlignment="1">
      <alignment vertical="center"/>
    </xf>
    <xf numFmtId="178" fontId="1" fillId="0" borderId="39" xfId="0" applyNumberFormat="1" applyFont="1" applyFill="1" applyBorder="1" applyAlignment="1">
      <alignment horizontal="right" vertical="center"/>
    </xf>
    <xf numFmtId="0" fontId="1" fillId="0" borderId="16" xfId="0" applyFont="1" applyFill="1" applyBorder="1" applyAlignment="1">
      <alignment horizontal="center" vertical="center"/>
    </xf>
    <xf numFmtId="0" fontId="1" fillId="0" borderId="16" xfId="0" applyFont="1" applyFill="1" applyBorder="1" applyAlignment="1">
      <alignment vertical="center"/>
    </xf>
    <xf numFmtId="0" fontId="1" fillId="0" borderId="43" xfId="0" applyFont="1" applyFill="1" applyBorder="1" applyAlignment="1">
      <alignment vertical="center"/>
    </xf>
    <xf numFmtId="0" fontId="1" fillId="0" borderId="39" xfId="0" applyFont="1" applyFill="1" applyBorder="1" applyAlignment="1">
      <alignment horizontal="center" vertical="center"/>
    </xf>
    <xf numFmtId="0" fontId="1" fillId="0" borderId="39" xfId="0" applyFont="1" applyFill="1" applyBorder="1" applyAlignment="1">
      <alignment vertical="center"/>
    </xf>
    <xf numFmtId="0" fontId="1" fillId="0" borderId="37" xfId="0" applyFont="1" applyFill="1" applyBorder="1" applyAlignment="1">
      <alignment vertical="center"/>
    </xf>
    <xf numFmtId="0" fontId="1" fillId="0" borderId="0" xfId="0" applyFont="1" applyFill="1" applyBorder="1" applyAlignment="1">
      <alignment horizontal="distributed" vertical="center"/>
    </xf>
    <xf numFmtId="178" fontId="1" fillId="0" borderId="23" xfId="0" applyNumberFormat="1" applyFont="1" applyFill="1" applyBorder="1" applyAlignment="1">
      <alignment vertical="center"/>
    </xf>
    <xf numFmtId="178" fontId="1" fillId="0" borderId="0" xfId="0" applyNumberFormat="1" applyFont="1" applyFill="1" applyBorder="1" applyAlignment="1">
      <alignment vertical="center"/>
    </xf>
    <xf numFmtId="0" fontId="1" fillId="0" borderId="12" xfId="0" applyFont="1" applyFill="1" applyBorder="1" applyAlignment="1">
      <alignment horizontal="center" vertical="center"/>
    </xf>
    <xf numFmtId="0" fontId="1" fillId="0" borderId="15" xfId="0" applyFont="1" applyFill="1" applyBorder="1" applyAlignment="1">
      <alignment vertical="center"/>
    </xf>
    <xf numFmtId="178" fontId="1" fillId="0" borderId="23" xfId="0" applyNumberFormat="1" applyFont="1" applyFill="1" applyBorder="1" applyAlignment="1">
      <alignment horizontal="right" vertical="center"/>
    </xf>
    <xf numFmtId="178" fontId="1" fillId="0" borderId="0" xfId="0" applyNumberFormat="1" applyFont="1" applyFill="1" applyBorder="1" applyAlignment="1">
      <alignment horizontal="right" vertical="center"/>
    </xf>
    <xf numFmtId="0" fontId="1" fillId="0" borderId="39" xfId="0" applyFont="1" applyFill="1" applyBorder="1" applyAlignment="1">
      <alignment horizontal="distributed" vertical="center"/>
    </xf>
    <xf numFmtId="0" fontId="5" fillId="0" borderId="17" xfId="0" applyFont="1" applyFill="1" applyBorder="1" applyAlignment="1">
      <alignment horizontal="right"/>
    </xf>
    <xf numFmtId="178" fontId="1" fillId="0" borderId="0" xfId="0" applyNumberFormat="1" applyFont="1" applyFill="1" applyAlignment="1">
      <alignment vertical="center"/>
    </xf>
    <xf numFmtId="0" fontId="1" fillId="0" borderId="35" xfId="0" applyFont="1" applyFill="1" applyBorder="1" applyAlignment="1">
      <alignment horizontal="center" vertical="center"/>
    </xf>
    <xf numFmtId="0" fontId="1" fillId="0" borderId="38" xfId="0" applyFont="1" applyFill="1" applyBorder="1" applyAlignment="1">
      <alignment vertical="center"/>
    </xf>
    <xf numFmtId="0" fontId="1" fillId="0" borderId="38"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3" xfId="0" applyFont="1" applyFill="1" applyBorder="1" applyAlignment="1">
      <alignment vertical="center"/>
    </xf>
    <xf numFmtId="41" fontId="1" fillId="0" borderId="24" xfId="82" applyNumberFormat="1" applyFont="1" applyFill="1" applyBorder="1" applyAlignment="1">
      <alignment horizontal="right" vertical="center"/>
      <protection/>
    </xf>
    <xf numFmtId="41" fontId="1" fillId="0" borderId="27" xfId="82" applyNumberFormat="1" applyFont="1" applyFill="1" applyBorder="1" applyAlignment="1">
      <alignment horizontal="right" vertical="center"/>
      <protection/>
    </xf>
    <xf numFmtId="41" fontId="114" fillId="0" borderId="27" xfId="82" applyNumberFormat="1" applyFont="1" applyFill="1" applyBorder="1" applyAlignment="1">
      <alignment horizontal="right" vertical="center"/>
      <protection/>
    </xf>
    <xf numFmtId="41" fontId="114" fillId="0" borderId="28" xfId="82" applyNumberFormat="1" applyFont="1" applyFill="1" applyBorder="1" applyAlignment="1">
      <alignment horizontal="right" vertical="center"/>
      <protection/>
    </xf>
    <xf numFmtId="41" fontId="115" fillId="0" borderId="39" xfId="82" applyNumberFormat="1" applyFont="1" applyFill="1" applyBorder="1" applyAlignment="1">
      <alignment horizontal="right" vertical="center"/>
      <protection/>
    </xf>
    <xf numFmtId="178" fontId="7" fillId="0" borderId="0" xfId="0" applyNumberFormat="1" applyFont="1" applyFill="1" applyBorder="1" applyAlignment="1">
      <alignment horizontal="right" vertical="center"/>
    </xf>
    <xf numFmtId="41" fontId="1" fillId="0" borderId="23" xfId="0" applyNumberFormat="1" applyFont="1" applyFill="1" applyBorder="1" applyAlignment="1">
      <alignment horizontal="center" vertical="center"/>
    </xf>
    <xf numFmtId="41" fontId="1" fillId="0" borderId="0" xfId="0" applyNumberFormat="1" applyFont="1" applyFill="1" applyBorder="1" applyAlignment="1">
      <alignment horizontal="center" vertical="center"/>
    </xf>
    <xf numFmtId="41" fontId="1" fillId="0" borderId="24" xfId="0" applyNumberFormat="1" applyFont="1" applyFill="1" applyBorder="1" applyAlignment="1">
      <alignment horizontal="center" vertical="center"/>
    </xf>
    <xf numFmtId="41" fontId="1" fillId="0" borderId="27" xfId="0" applyNumberFormat="1" applyFont="1" applyFill="1" applyBorder="1" applyAlignment="1">
      <alignment horizontal="center" vertical="center"/>
    </xf>
    <xf numFmtId="41" fontId="1" fillId="0" borderId="42" xfId="0" applyNumberFormat="1" applyFont="1" applyFill="1" applyBorder="1" applyAlignment="1">
      <alignment horizontal="right" vertical="center"/>
    </xf>
    <xf numFmtId="41" fontId="1" fillId="0" borderId="39" xfId="0" applyNumberFormat="1" applyFont="1" applyFill="1" applyBorder="1" applyAlignment="1">
      <alignment horizontal="right" vertical="center"/>
    </xf>
    <xf numFmtId="178" fontId="1" fillId="0" borderId="27" xfId="0" applyNumberFormat="1" applyFont="1" applyFill="1" applyBorder="1" applyAlignment="1">
      <alignment horizontal="right" vertical="center"/>
    </xf>
    <xf numFmtId="0" fontId="1" fillId="0" borderId="0" xfId="82" applyFont="1" applyFill="1" applyBorder="1" applyAlignment="1">
      <alignment horizontal="distributed" vertical="center" wrapText="1"/>
      <protection/>
    </xf>
    <xf numFmtId="0" fontId="1" fillId="0" borderId="13" xfId="82" applyFont="1" applyFill="1" applyBorder="1" applyAlignment="1">
      <alignment horizontal="distributed" vertical="center" wrapText="1"/>
      <protection/>
    </xf>
    <xf numFmtId="0" fontId="1" fillId="0" borderId="17" xfId="82" applyFont="1" applyFill="1" applyBorder="1" applyAlignment="1">
      <alignment horizontal="distributed" vertical="center" wrapText="1"/>
      <protection/>
    </xf>
    <xf numFmtId="0" fontId="1" fillId="0" borderId="26" xfId="82" applyFont="1" applyFill="1" applyBorder="1" applyAlignment="1">
      <alignment horizontal="distributed" vertical="center" wrapText="1"/>
      <protection/>
    </xf>
    <xf numFmtId="0" fontId="5" fillId="0" borderId="27" xfId="82" applyFont="1" applyFill="1" applyBorder="1" applyAlignment="1">
      <alignment horizontal="distributed" vertical="center" wrapText="1"/>
      <protection/>
    </xf>
    <xf numFmtId="0" fontId="5" fillId="0" borderId="28" xfId="82" applyFont="1" applyFill="1" applyBorder="1" applyAlignment="1">
      <alignment horizontal="distributed" vertical="center" wrapText="1"/>
      <protection/>
    </xf>
    <xf numFmtId="0" fontId="5" fillId="0" borderId="39" xfId="82" applyFont="1" applyFill="1" applyBorder="1" applyAlignment="1">
      <alignment horizontal="distributed" vertical="center" wrapText="1"/>
      <protection/>
    </xf>
    <xf numFmtId="0" fontId="5" fillId="0" borderId="37" xfId="82" applyFont="1" applyFill="1" applyBorder="1" applyAlignment="1">
      <alignment horizontal="distributed" vertical="center" wrapText="1"/>
      <protection/>
    </xf>
    <xf numFmtId="41" fontId="114" fillId="0" borderId="24" xfId="82" applyNumberFormat="1" applyFont="1" applyFill="1" applyBorder="1" applyAlignment="1">
      <alignment horizontal="right" vertical="center"/>
      <protection/>
    </xf>
    <xf numFmtId="0" fontId="5" fillId="0" borderId="0" xfId="82" applyFont="1" applyFill="1" applyBorder="1" applyAlignment="1">
      <alignment horizontal="distributed" vertical="center" wrapText="1"/>
      <protection/>
    </xf>
    <xf numFmtId="0" fontId="5" fillId="0" borderId="13" xfId="82" applyFont="1" applyFill="1" applyBorder="1" applyAlignment="1">
      <alignment horizontal="distributed" vertical="center" wrapText="1"/>
      <protection/>
    </xf>
    <xf numFmtId="41" fontId="114" fillId="0" borderId="17" xfId="82" applyNumberFormat="1" applyFont="1" applyFill="1" applyBorder="1" applyAlignment="1">
      <alignment horizontal="right" vertical="center"/>
      <protection/>
    </xf>
    <xf numFmtId="41" fontId="114" fillId="0" borderId="26" xfId="82" applyNumberFormat="1" applyFont="1" applyFill="1" applyBorder="1" applyAlignment="1">
      <alignment horizontal="right" vertical="center"/>
      <protection/>
    </xf>
    <xf numFmtId="41" fontId="114" fillId="0" borderId="42" xfId="82" applyNumberFormat="1" applyFont="1" applyFill="1" applyBorder="1" applyAlignment="1">
      <alignment horizontal="right" vertical="center"/>
      <protection/>
    </xf>
    <xf numFmtId="41" fontId="114" fillId="0" borderId="39" xfId="82" applyNumberFormat="1" applyFont="1" applyFill="1" applyBorder="1" applyAlignment="1">
      <alignment horizontal="right" vertical="center"/>
      <protection/>
    </xf>
    <xf numFmtId="178" fontId="115" fillId="0" borderId="24" xfId="0" applyNumberFormat="1" applyFont="1" applyFill="1" applyBorder="1" applyAlignment="1">
      <alignment vertical="center"/>
    </xf>
    <xf numFmtId="0" fontId="115" fillId="0" borderId="27" xfId="0" applyFont="1" applyFill="1" applyBorder="1" applyAlignment="1">
      <alignment vertical="center"/>
    </xf>
    <xf numFmtId="41" fontId="114" fillId="0" borderId="37" xfId="82" applyNumberFormat="1" applyFont="1" applyFill="1" applyBorder="1" applyAlignment="1">
      <alignment horizontal="right" vertical="center"/>
      <protection/>
    </xf>
    <xf numFmtId="0" fontId="114" fillId="0" borderId="12" xfId="82" applyFont="1" applyFill="1" applyBorder="1" applyAlignment="1">
      <alignment horizontal="center" vertical="center"/>
      <protection/>
    </xf>
    <xf numFmtId="0" fontId="114" fillId="0" borderId="15" xfId="82" applyFont="1" applyFill="1" applyBorder="1" applyAlignment="1">
      <alignment horizontal="center" vertical="center"/>
      <protection/>
    </xf>
    <xf numFmtId="0" fontId="1" fillId="0" borderId="16" xfId="82" applyFont="1" applyFill="1" applyBorder="1" applyAlignment="1">
      <alignment horizontal="center" vertical="center"/>
      <protection/>
    </xf>
    <xf numFmtId="0" fontId="1" fillId="0" borderId="43" xfId="82" applyFont="1" applyFill="1" applyBorder="1" applyAlignment="1">
      <alignment horizontal="center" vertical="center"/>
      <protection/>
    </xf>
    <xf numFmtId="0" fontId="1" fillId="0" borderId="39" xfId="82" applyFont="1" applyFill="1" applyBorder="1" applyAlignment="1">
      <alignment horizontal="center" vertical="center"/>
      <protection/>
    </xf>
    <xf numFmtId="0" fontId="1" fillId="0" borderId="37" xfId="82" applyFont="1" applyFill="1" applyBorder="1" applyAlignment="1">
      <alignment horizontal="center" vertical="center"/>
      <protection/>
    </xf>
    <xf numFmtId="178" fontId="7" fillId="0" borderId="25" xfId="0" applyNumberFormat="1" applyFont="1" applyFill="1" applyBorder="1" applyAlignment="1">
      <alignment vertical="center"/>
    </xf>
    <xf numFmtId="0" fontId="7" fillId="0" borderId="17" xfId="0" applyFont="1" applyFill="1" applyBorder="1" applyAlignment="1">
      <alignment vertical="center"/>
    </xf>
    <xf numFmtId="0" fontId="1" fillId="0" borderId="15" xfId="0" applyFont="1" applyFill="1" applyBorder="1" applyAlignment="1">
      <alignment horizontal="center" vertical="center"/>
    </xf>
    <xf numFmtId="41" fontId="115" fillId="0" borderId="42" xfId="82" applyNumberFormat="1" applyFont="1" applyFill="1" applyBorder="1" applyAlignment="1">
      <alignment horizontal="right" vertical="center"/>
      <protection/>
    </xf>
    <xf numFmtId="41" fontId="1" fillId="0" borderId="42" xfId="82" applyNumberFormat="1" applyFont="1" applyFill="1" applyBorder="1" applyAlignment="1">
      <alignment horizontal="right" vertical="center"/>
      <protection/>
    </xf>
    <xf numFmtId="41" fontId="1" fillId="0" borderId="39" xfId="82" applyNumberFormat="1" applyFont="1" applyFill="1" applyBorder="1" applyAlignment="1">
      <alignment horizontal="right" vertical="center"/>
      <protection/>
    </xf>
    <xf numFmtId="0" fontId="114" fillId="0" borderId="35" xfId="82" applyFont="1" applyFill="1" applyBorder="1" applyAlignment="1">
      <alignment horizontal="center" vertical="center"/>
      <protection/>
    </xf>
    <xf numFmtId="0" fontId="114" fillId="0" borderId="38" xfId="82" applyFont="1" applyFill="1" applyBorder="1" applyAlignment="1">
      <alignment horizontal="center" vertical="center"/>
      <protection/>
    </xf>
    <xf numFmtId="0" fontId="114" fillId="0" borderId="33" xfId="82" applyFont="1" applyFill="1" applyBorder="1" applyAlignment="1">
      <alignment horizontal="center" vertical="center"/>
      <protection/>
    </xf>
    <xf numFmtId="41" fontId="115" fillId="0" borderId="27" xfId="82" applyNumberFormat="1" applyFont="1" applyFill="1" applyBorder="1" applyAlignment="1">
      <alignment horizontal="right" vertical="center"/>
      <protection/>
    </xf>
    <xf numFmtId="0" fontId="115" fillId="0" borderId="35" xfId="82" applyFont="1" applyFill="1" applyBorder="1" applyAlignment="1">
      <alignment horizontal="center" vertical="center"/>
      <protection/>
    </xf>
    <xf numFmtId="0" fontId="115" fillId="0" borderId="38" xfId="82" applyFont="1" applyFill="1" applyBorder="1" applyAlignment="1">
      <alignment horizontal="center" vertical="center"/>
      <protection/>
    </xf>
    <xf numFmtId="41" fontId="115" fillId="0" borderId="24" xfId="82" applyNumberFormat="1" applyFont="1" applyFill="1" applyBorder="1" applyAlignment="1">
      <alignment horizontal="right" vertical="center"/>
      <protection/>
    </xf>
    <xf numFmtId="178" fontId="115" fillId="0" borderId="27" xfId="0" applyNumberFormat="1" applyFont="1" applyFill="1" applyBorder="1" applyAlignment="1">
      <alignment vertical="center"/>
    </xf>
    <xf numFmtId="178" fontId="7" fillId="0" borderId="17" xfId="0" applyNumberFormat="1" applyFont="1" applyFill="1" applyBorder="1" applyAlignment="1">
      <alignment vertical="center"/>
    </xf>
    <xf numFmtId="41" fontId="1" fillId="0" borderId="25" xfId="82" applyNumberFormat="1" applyFont="1" applyFill="1" applyBorder="1" applyAlignment="1">
      <alignment horizontal="right" vertical="center"/>
      <protection/>
    </xf>
    <xf numFmtId="41" fontId="1" fillId="0" borderId="17" xfId="82" applyNumberFormat="1" applyFont="1" applyFill="1" applyBorder="1" applyAlignment="1">
      <alignment horizontal="right" vertical="center"/>
      <protection/>
    </xf>
    <xf numFmtId="41" fontId="114" fillId="0" borderId="25" xfId="82" applyNumberFormat="1" applyFont="1" applyFill="1" applyBorder="1" applyAlignment="1">
      <alignment horizontal="right" vertical="center"/>
      <protection/>
    </xf>
    <xf numFmtId="41" fontId="115" fillId="0" borderId="25" xfId="82" applyNumberFormat="1" applyFont="1" applyFill="1" applyBorder="1" applyAlignment="1">
      <alignment horizontal="right" vertical="center"/>
      <protection/>
    </xf>
    <xf numFmtId="41" fontId="115" fillId="0" borderId="17" xfId="82" applyNumberFormat="1" applyFont="1" applyFill="1" applyBorder="1" applyAlignment="1">
      <alignment horizontal="right" vertical="center"/>
      <protection/>
    </xf>
    <xf numFmtId="0" fontId="115" fillId="0" borderId="12" xfId="82" applyFont="1" applyFill="1" applyBorder="1" applyAlignment="1">
      <alignment horizontal="center" vertical="center"/>
      <protection/>
    </xf>
    <xf numFmtId="0" fontId="115" fillId="0" borderId="15" xfId="82" applyFont="1" applyFill="1" applyBorder="1" applyAlignment="1">
      <alignment horizontal="center" vertical="center"/>
      <protection/>
    </xf>
    <xf numFmtId="41" fontId="1" fillId="0" borderId="0" xfId="82" applyNumberFormat="1" applyFont="1" applyFill="1" applyBorder="1" applyAlignment="1">
      <alignment horizontal="right" vertical="center"/>
      <protection/>
    </xf>
    <xf numFmtId="0" fontId="115" fillId="0" borderId="32" xfId="82" applyFont="1" applyFill="1" applyBorder="1" applyAlignment="1">
      <alignment horizontal="center" vertical="center"/>
      <protection/>
    </xf>
    <xf numFmtId="0" fontId="7" fillId="0" borderId="17" xfId="0" applyFont="1" applyFill="1" applyBorder="1" applyAlignment="1">
      <alignment horizontal="distributed" vertical="center"/>
    </xf>
    <xf numFmtId="0" fontId="7" fillId="0" borderId="26" xfId="0" applyFont="1" applyFill="1" applyBorder="1" applyAlignment="1">
      <alignment horizontal="distributed" vertical="center"/>
    </xf>
    <xf numFmtId="41" fontId="7" fillId="0" borderId="23" xfId="0" applyNumberFormat="1" applyFont="1" applyFill="1" applyBorder="1" applyAlignment="1">
      <alignment horizontal="center" vertical="center"/>
    </xf>
    <xf numFmtId="41" fontId="7" fillId="0" borderId="0" xfId="0" applyNumberFormat="1" applyFont="1" applyFill="1" applyBorder="1" applyAlignment="1">
      <alignment horizontal="center" vertical="center"/>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41" fontId="115" fillId="0" borderId="0" xfId="82" applyNumberFormat="1" applyFont="1" applyFill="1" applyBorder="1" applyAlignment="1">
      <alignment horizontal="right" vertical="center"/>
      <protection/>
    </xf>
    <xf numFmtId="196" fontId="5" fillId="0" borderId="33" xfId="86" applyNumberFormat="1" applyFont="1" applyFill="1" applyBorder="1" applyAlignment="1">
      <alignment horizontal="center" vertical="center" wrapText="1"/>
      <protection/>
    </xf>
    <xf numFmtId="196" fontId="5" fillId="0" borderId="34" xfId="86" applyNumberFormat="1" applyFont="1" applyFill="1" applyBorder="1" applyAlignment="1">
      <alignment horizontal="center" vertical="center" wrapText="1"/>
      <protection/>
    </xf>
    <xf numFmtId="196" fontId="5" fillId="0" borderId="15" xfId="86" applyNumberFormat="1" applyFont="1" applyFill="1" applyBorder="1" applyAlignment="1">
      <alignment horizontal="center" vertical="center" wrapText="1"/>
      <protection/>
    </xf>
    <xf numFmtId="196" fontId="5" fillId="0" borderId="11" xfId="86" applyNumberFormat="1" applyFont="1" applyFill="1" applyBorder="1" applyAlignment="1">
      <alignment horizontal="center" vertical="center" wrapText="1"/>
      <protection/>
    </xf>
    <xf numFmtId="196" fontId="5" fillId="0" borderId="34" xfId="86" applyNumberFormat="1" applyFont="1" applyFill="1" applyBorder="1" applyAlignment="1">
      <alignment horizontal="center" vertical="center"/>
      <protection/>
    </xf>
    <xf numFmtId="196" fontId="5" fillId="0" borderId="35" xfId="86" applyNumberFormat="1" applyFont="1" applyFill="1" applyBorder="1" applyAlignment="1">
      <alignment horizontal="center" vertical="center"/>
      <protection/>
    </xf>
    <xf numFmtId="0" fontId="5" fillId="0" borderId="0" xfId="86" applyFont="1" applyFill="1" applyBorder="1" applyAlignment="1">
      <alignment horizontal="right"/>
      <protection/>
    </xf>
    <xf numFmtId="38" fontId="5" fillId="0" borderId="41" xfId="53" applyFont="1" applyFill="1" applyBorder="1" applyAlignment="1">
      <alignment horizontal="center" vertical="center" wrapText="1"/>
    </xf>
    <xf numFmtId="38" fontId="5" fillId="0" borderId="23" xfId="53" applyFont="1" applyFill="1" applyBorder="1" applyAlignment="1">
      <alignment horizontal="center" vertical="center" wrapText="1"/>
    </xf>
    <xf numFmtId="0" fontId="5" fillId="0" borderId="33" xfId="86" applyFont="1" applyFill="1" applyBorder="1" applyAlignment="1">
      <alignment horizontal="center" vertical="center" wrapText="1"/>
      <protection/>
    </xf>
    <xf numFmtId="0" fontId="5" fillId="0" borderId="34" xfId="86" applyFont="1" applyFill="1" applyBorder="1" applyAlignment="1">
      <alignment horizontal="center" vertical="center" wrapText="1"/>
      <protection/>
    </xf>
    <xf numFmtId="0" fontId="5" fillId="0" borderId="15" xfId="86" applyFont="1" applyFill="1" applyBorder="1" applyAlignment="1">
      <alignment horizontal="center" vertical="center" wrapText="1"/>
      <protection/>
    </xf>
    <xf numFmtId="0" fontId="5" fillId="0" borderId="11" xfId="86" applyFont="1" applyFill="1" applyBorder="1" applyAlignment="1">
      <alignment horizontal="center" vertical="center" wrapText="1"/>
      <protection/>
    </xf>
    <xf numFmtId="0" fontId="1" fillId="0" borderId="35" xfId="86" applyFont="1" applyFill="1" applyBorder="1" applyAlignment="1">
      <alignment horizontal="center" vertical="center"/>
      <protection/>
    </xf>
    <xf numFmtId="0" fontId="1" fillId="0" borderId="38" xfId="86" applyFont="1" applyFill="1" applyBorder="1" applyAlignment="1">
      <alignment horizontal="center" vertical="center"/>
      <protection/>
    </xf>
    <xf numFmtId="0" fontId="5" fillId="0" borderId="34" xfId="86" applyFont="1" applyFill="1" applyBorder="1" applyAlignment="1">
      <alignment horizontal="center" vertical="center"/>
      <protection/>
    </xf>
    <xf numFmtId="0" fontId="5" fillId="0" borderId="35" xfId="86" applyFont="1" applyFill="1" applyBorder="1" applyAlignment="1">
      <alignment horizontal="center" vertical="center"/>
      <protection/>
    </xf>
    <xf numFmtId="0" fontId="1" fillId="0" borderId="33" xfId="86" applyFont="1" applyFill="1" applyBorder="1" applyAlignment="1">
      <alignment horizontal="center" vertical="center"/>
      <protection/>
    </xf>
    <xf numFmtId="0" fontId="5" fillId="0" borderId="41" xfId="86" applyFont="1" applyFill="1" applyBorder="1" applyAlignment="1">
      <alignment horizontal="center" vertical="center" wrapText="1"/>
      <protection/>
    </xf>
    <xf numFmtId="0" fontId="5" fillId="0" borderId="42" xfId="86" applyFont="1" applyFill="1" applyBorder="1" applyAlignment="1">
      <alignment horizontal="center" vertical="center" wrapText="1"/>
      <protection/>
    </xf>
    <xf numFmtId="0" fontId="5" fillId="0" borderId="23" xfId="86" applyFont="1" applyFill="1" applyBorder="1" applyAlignment="1">
      <alignment horizontal="center" vertical="center" wrapText="1"/>
      <protection/>
    </xf>
    <xf numFmtId="0" fontId="5" fillId="0" borderId="16" xfId="86" applyFont="1" applyFill="1" applyBorder="1" applyAlignment="1">
      <alignment horizontal="center" vertical="center" wrapText="1"/>
      <protection/>
    </xf>
    <xf numFmtId="0" fontId="5" fillId="0" borderId="43" xfId="86" applyFont="1" applyFill="1" applyBorder="1" applyAlignment="1">
      <alignment horizontal="center" vertical="center" wrapText="1"/>
      <protection/>
    </xf>
    <xf numFmtId="0" fontId="1" fillId="0" borderId="43" xfId="0" applyFont="1" applyFill="1" applyBorder="1" applyAlignment="1">
      <alignment horizontal="center" vertical="center"/>
    </xf>
    <xf numFmtId="0" fontId="1" fillId="0" borderId="37" xfId="0" applyFont="1" applyFill="1" applyBorder="1" applyAlignment="1">
      <alignment horizontal="center" vertical="center"/>
    </xf>
    <xf numFmtId="0" fontId="114" fillId="0" borderId="35" xfId="0" applyFont="1" applyFill="1" applyBorder="1" applyAlignment="1">
      <alignment horizontal="center" vertical="center"/>
    </xf>
    <xf numFmtId="0" fontId="114" fillId="0" borderId="38" xfId="0" applyFont="1" applyFill="1" applyBorder="1" applyAlignment="1">
      <alignment horizontal="center" vertical="center"/>
    </xf>
    <xf numFmtId="0" fontId="115" fillId="0" borderId="35" xfId="0" applyFont="1" applyFill="1" applyBorder="1" applyAlignment="1">
      <alignment horizontal="center" vertical="center"/>
    </xf>
    <xf numFmtId="0" fontId="115" fillId="0" borderId="38" xfId="0" applyFont="1" applyFill="1" applyBorder="1" applyAlignment="1">
      <alignment horizontal="center" vertical="center"/>
    </xf>
    <xf numFmtId="0" fontId="114" fillId="0" borderId="33" xfId="0" applyFont="1" applyFill="1" applyBorder="1" applyAlignment="1">
      <alignment horizontal="center" vertical="center"/>
    </xf>
    <xf numFmtId="0" fontId="109" fillId="34" borderId="0" xfId="0" applyNumberFormat="1" applyFont="1" applyFill="1" applyAlignment="1">
      <alignment horizontal="center" vertical="center" wrapText="1"/>
    </xf>
    <xf numFmtId="0" fontId="109" fillId="34" borderId="0" xfId="0" applyNumberFormat="1" applyFont="1" applyFill="1" applyAlignment="1">
      <alignment horizontal="center" vertical="center"/>
    </xf>
  </cellXfs>
  <cellStyles count="77">
    <cellStyle name="Normal" xfId="0"/>
    <cellStyle name="0,0&#13;&#10;NA&#13;&#10;"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2 2" xfId="45"/>
    <cellStyle name="Hyperlink" xfId="46"/>
    <cellStyle name="プロジェクト状況報告書" xfId="47"/>
    <cellStyle name="メモ" xfId="48"/>
    <cellStyle name="リンク セル" xfId="49"/>
    <cellStyle name="悪い" xfId="50"/>
    <cellStyle name="計算" xfId="51"/>
    <cellStyle name="警告文" xfId="52"/>
    <cellStyle name="Comma [0]" xfId="53"/>
    <cellStyle name="Comma" xfId="54"/>
    <cellStyle name="桁区切り [0.00] 2" xfId="55"/>
    <cellStyle name="桁区切り 2" xfId="56"/>
    <cellStyle name="桁区切り 2 2" xfId="57"/>
    <cellStyle name="検収計画表" xfId="58"/>
    <cellStyle name="見出し 1" xfId="59"/>
    <cellStyle name="見出し 2" xfId="60"/>
    <cellStyle name="見出し 3" xfId="61"/>
    <cellStyle name="見出し 4" xfId="62"/>
    <cellStyle name="見積書" xfId="63"/>
    <cellStyle name="集計" xfId="64"/>
    <cellStyle name="出力" xfId="65"/>
    <cellStyle name="説明文" xfId="66"/>
    <cellStyle name="Currency [0]" xfId="67"/>
    <cellStyle name="Currency" xfId="68"/>
    <cellStyle name="入力" xfId="69"/>
    <cellStyle name="標準 2" xfId="70"/>
    <cellStyle name="標準 2 2" xfId="71"/>
    <cellStyle name="標準 2 3" xfId="72"/>
    <cellStyle name="標準 3" xfId="73"/>
    <cellStyle name="標準 3 2" xfId="74"/>
    <cellStyle name="標準 4" xfId="75"/>
    <cellStyle name="標準_JB16" xfId="76"/>
    <cellStyle name="標準_JB16_Ｂ　人口_Ｂ　人口１" xfId="77"/>
    <cellStyle name="標準_JB16_第３表　年齢別・男女別人口" xfId="78"/>
    <cellStyle name="標準_Ｓ　議会・労働・市民活動・その他" xfId="79"/>
    <cellStyle name="標準_月報１" xfId="80"/>
    <cellStyle name="標準_県内市区町村　人口と世帯_Ｂ　人口１" xfId="81"/>
    <cellStyle name="標準_市民課" xfId="82"/>
    <cellStyle name="標準_第３表　年齢別・男女別人口" xfId="83"/>
    <cellStyle name="標準_中表紙" xfId="84"/>
    <cellStyle name="標準_町丁字別　　人口と世帯" xfId="85"/>
    <cellStyle name="標準_町丁字別・年齢別（５歳）" xfId="86"/>
    <cellStyle name="標準_年報表１１改訂用ファイル" xfId="87"/>
    <cellStyle name="標準_毎月人口と世帯数の推移" xfId="88"/>
    <cellStyle name="Followed Hyperlink" xfId="89"/>
    <cellStyle name="良い"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solidFill>
                  <a:srgbClr val="000000"/>
                </a:solidFill>
              </a:rPr>
              <a:t>人口と世帯数の推移</a:t>
            </a:r>
          </a:p>
        </c:rich>
      </c:tx>
      <c:layout>
        <c:manualLayout>
          <c:xMode val="factor"/>
          <c:yMode val="factor"/>
          <c:x val="0.003"/>
          <c:y val="0"/>
        </c:manualLayout>
      </c:layout>
      <c:spPr>
        <a:noFill/>
        <a:ln>
          <a:noFill/>
        </a:ln>
      </c:spPr>
    </c:title>
    <c:plotArea>
      <c:layout>
        <c:manualLayout>
          <c:xMode val="edge"/>
          <c:yMode val="edge"/>
          <c:x val="0.07825"/>
          <c:y val="0.117"/>
          <c:w val="0.796"/>
          <c:h val="0.87325"/>
        </c:manualLayout>
      </c:layout>
      <c:barChart>
        <c:barDir val="col"/>
        <c:grouping val="clustered"/>
        <c:varyColors val="0"/>
        <c:ser>
          <c:idx val="0"/>
          <c:order val="0"/>
          <c:tx>
            <c:strRef>
              <c:f>'9人口の推移 (3)'!$B$1</c:f>
              <c:strCache>
                <c:ptCount val="1"/>
                <c:pt idx="0">
                  <c:v>世帯数</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'9人口の推移 (3)'!$A$2:$A$15</c:f>
              <c:strCache/>
            </c:strRef>
          </c:cat>
          <c:val>
            <c:numRef>
              <c:f>'9人口の推移 (3)'!$B$2:$B$15</c:f>
              <c:numCache/>
            </c:numRef>
          </c:val>
        </c:ser>
        <c:ser>
          <c:idx val="1"/>
          <c:order val="1"/>
          <c:tx>
            <c:strRef>
              <c:f>'9人口の推移 (3)'!$C$1</c:f>
              <c:strCache>
                <c:ptCount val="1"/>
                <c:pt idx="0">
                  <c:v>人口</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'9人口の推移 (3)'!$A$2:$A$15</c:f>
              <c:strCache/>
            </c:strRef>
          </c:cat>
          <c:val>
            <c:numRef>
              <c:f>'9人口の推移 (3)'!$C$2:$C$15</c:f>
              <c:numCache/>
            </c:numRef>
          </c:val>
        </c:ser>
        <c:axId val="21336224"/>
        <c:axId val="57808289"/>
      </c:barChart>
      <c:catAx>
        <c:axId val="21336224"/>
        <c:scaling>
          <c:orientation val="minMax"/>
        </c:scaling>
        <c:axPos val="b"/>
        <c:title>
          <c:tx>
            <c:rich>
              <a:bodyPr vert="horz" rot="0" anchor="ctr"/>
              <a:lstStyle/>
              <a:p>
                <a:pPr algn="ctr">
                  <a:defRPr/>
                </a:pPr>
                <a:r>
                  <a:rPr lang="en-US" cap="none" sz="800" b="0" i="0" u="none" baseline="0">
                    <a:solidFill>
                      <a:srgbClr val="000000"/>
                    </a:solidFill>
                  </a:rPr>
                  <a:t>年</a:t>
                </a:r>
              </a:p>
            </c:rich>
          </c:tx>
          <c:layout>
            <c:manualLayout>
              <c:xMode val="factor"/>
              <c:yMode val="factor"/>
              <c:x val="0.009"/>
              <c:y val="0.128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808289"/>
        <c:crosses val="autoZero"/>
        <c:auto val="1"/>
        <c:lblOffset val="100"/>
        <c:tickLblSkip val="1"/>
        <c:noMultiLvlLbl val="0"/>
      </c:catAx>
      <c:valAx>
        <c:axId val="57808289"/>
        <c:scaling>
          <c:orientation val="minMax"/>
        </c:scaling>
        <c:axPos val="l"/>
        <c:title>
          <c:tx>
            <c:rich>
              <a:bodyPr vert="horz" rot="0" anchor="ctr"/>
              <a:lstStyle/>
              <a:p>
                <a:pPr algn="ctr">
                  <a:defRPr/>
                </a:pPr>
                <a:r>
                  <a:rPr lang="en-US" cap="none" sz="800" b="0" i="0" u="none" baseline="0">
                    <a:solidFill>
                      <a:srgbClr val="000000"/>
                    </a:solidFill>
                  </a:rPr>
                  <a:t>人口・世帯数</a:t>
                </a:r>
              </a:p>
            </c:rich>
          </c:tx>
          <c:layout>
            <c:manualLayout>
              <c:xMode val="factor"/>
              <c:yMode val="factor"/>
              <c:x val="0.027"/>
              <c:y val="0.144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336224"/>
        <c:crossesAt val="1"/>
        <c:crossBetween val="between"/>
        <c:dispUnits/>
      </c:valAx>
      <c:spPr>
        <a:solidFill>
          <a:srgbClr val="FFFFFF"/>
        </a:solidFill>
        <a:ln w="3175">
          <a:noFill/>
        </a:ln>
      </c:spPr>
    </c:plotArea>
    <c:legend>
      <c:legendPos val="r"/>
      <c:layout>
        <c:manualLayout>
          <c:xMode val="edge"/>
          <c:yMode val="edge"/>
          <c:x val="0.87975"/>
          <c:y val="0.1265"/>
          <c:w val="0.07575"/>
          <c:h val="0.07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3"/>
        </c:manualLayout>
      </c:layout>
      <c:spPr>
        <a:noFill/>
        <a:ln>
          <a:noFill/>
        </a:ln>
      </c:spPr>
      <c:txPr>
        <a:bodyPr vert="horz" rot="0"/>
        <a:lstStyle/>
        <a:p>
          <a:pPr>
            <a:defRPr lang="en-US" cap="none" sz="960" b="0" i="0" u="none" baseline="0">
              <a:solidFill>
                <a:srgbClr val="000000"/>
              </a:solidFill>
            </a:defRPr>
          </a:pPr>
        </a:p>
      </c:txPr>
    </c:title>
    <c:plotArea>
      <c:layout>
        <c:manualLayout>
          <c:xMode val="edge"/>
          <c:yMode val="edge"/>
          <c:x val="0.037"/>
          <c:y val="0.08525"/>
          <c:w val="0.95675"/>
          <c:h val="0.89975"/>
        </c:manualLayout>
      </c:layout>
      <c:barChart>
        <c:barDir val="bar"/>
        <c:grouping val="clustered"/>
        <c:varyColors val="0"/>
        <c:ser>
          <c:idx val="0"/>
          <c:order val="0"/>
          <c:tx>
            <c:strRef>
              <c:f>'12年齢各歳別男女別人口 (3)'!$E$1</c:f>
              <c:strCache>
                <c:ptCount val="1"/>
                <c:pt idx="0">
                  <c:v>女</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'12年齢各歳別男女別人口 (3)'!$D$2:$D$22</c:f>
              <c:strCache/>
            </c:strRef>
          </c:cat>
          <c:val>
            <c:numRef>
              <c:f>'12年齢各歳別男女別人口 (3)'!$E$2:$E$22</c:f>
              <c:numCache/>
            </c:numRef>
          </c:val>
        </c:ser>
        <c:axId val="50512554"/>
        <c:axId val="51959803"/>
      </c:barChart>
      <c:catAx>
        <c:axId val="50512554"/>
        <c:scaling>
          <c:orientation val="minMax"/>
        </c:scaling>
        <c:axPos val="l"/>
        <c:delete val="0"/>
        <c:numFmt formatCode="General" sourceLinked="1"/>
        <c:majorTickMark val="in"/>
        <c:minorTickMark val="none"/>
        <c:tickLblPos val="nextTo"/>
        <c:spPr>
          <a:ln w="3175">
            <a:solidFill>
              <a:srgbClr val="000000"/>
            </a:solidFill>
          </a:ln>
        </c:spPr>
        <c:crossAx val="51959803"/>
        <c:crosses val="autoZero"/>
        <c:auto val="1"/>
        <c:lblOffset val="100"/>
        <c:tickLblSkip val="1"/>
        <c:noMultiLvlLbl val="0"/>
      </c:catAx>
      <c:valAx>
        <c:axId val="51959803"/>
        <c:scaling>
          <c:orientation val="minMax"/>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512554"/>
        <c:crossesAt val="1"/>
        <c:crossBetween val="between"/>
        <c:dispUnits/>
        <c:minorUnit val="500"/>
      </c:valAx>
      <c:spPr>
        <a:solidFill>
          <a:srgbClr val="FFFFFF"/>
        </a:solidFill>
        <a:ln w="3175">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3"/>
        </c:manualLayout>
      </c:layout>
      <c:spPr>
        <a:noFill/>
        <a:ln>
          <a:noFill/>
        </a:ln>
      </c:spPr>
      <c:txPr>
        <a:bodyPr vert="horz" rot="0"/>
        <a:lstStyle/>
        <a:p>
          <a:pPr>
            <a:defRPr lang="en-US" cap="none" sz="960" b="0" i="0" u="none" baseline="0">
              <a:solidFill>
                <a:srgbClr val="000000"/>
              </a:solidFill>
            </a:defRPr>
          </a:pPr>
        </a:p>
      </c:txPr>
    </c:title>
    <c:plotArea>
      <c:layout>
        <c:manualLayout>
          <c:xMode val="edge"/>
          <c:yMode val="edge"/>
          <c:x val="0.09425"/>
          <c:y val="0.091"/>
          <c:w val="0.8775"/>
          <c:h val="0.87775"/>
        </c:manualLayout>
      </c:layout>
      <c:barChart>
        <c:barDir val="bar"/>
        <c:grouping val="clustered"/>
        <c:varyColors val="0"/>
        <c:ser>
          <c:idx val="0"/>
          <c:order val="0"/>
          <c:tx>
            <c:strRef>
              <c:f>'12年齢各歳別男女別人口 (3)'!$B$1</c:f>
              <c:strCache>
                <c:ptCount val="1"/>
                <c:pt idx="0">
                  <c:v>男</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'12年齢各歳別男女別人口 (3)'!$A$2:$A$22</c:f>
              <c:strCache/>
            </c:strRef>
          </c:cat>
          <c:val>
            <c:numRef>
              <c:f>'12年齢各歳別男女別人口 (3)'!$B$2:$B$22</c:f>
              <c:numCache/>
            </c:numRef>
          </c:val>
        </c:ser>
        <c:axId val="64985044"/>
        <c:axId val="47994485"/>
      </c:barChart>
      <c:catAx>
        <c:axId val="64985044"/>
        <c:scaling>
          <c:orientation val="minMax"/>
        </c:scaling>
        <c:axPos val="r"/>
        <c:delete val="0"/>
        <c:numFmt formatCode="General" sourceLinked="1"/>
        <c:majorTickMark val="in"/>
        <c:minorTickMark val="none"/>
        <c:tickLblPos val="nextTo"/>
        <c:spPr>
          <a:ln w="3175">
            <a:solidFill>
              <a:srgbClr val="000000"/>
            </a:solidFill>
          </a:ln>
        </c:spPr>
        <c:crossAx val="47994485"/>
        <c:crosses val="autoZero"/>
        <c:auto val="1"/>
        <c:lblOffset val="100"/>
        <c:tickLblSkip val="1"/>
        <c:noMultiLvlLbl val="0"/>
      </c:catAx>
      <c:valAx>
        <c:axId val="47994485"/>
        <c:scaling>
          <c:orientation val="maxMin"/>
        </c:scaling>
        <c:axPos val="b"/>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985044"/>
        <c:crossesAt val="1"/>
        <c:crossBetween val="between"/>
        <c:dispUnits/>
        <c:majorUnit val="2000"/>
        <c:minorUnit val="500"/>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出生数と死亡数の推移（自然増減）</a:t>
            </a:r>
          </a:p>
        </c:rich>
      </c:tx>
      <c:layout>
        <c:manualLayout>
          <c:xMode val="factor"/>
          <c:yMode val="factor"/>
          <c:x val="0.0125"/>
          <c:y val="0.02775"/>
        </c:manualLayout>
      </c:layout>
      <c:spPr>
        <a:noFill/>
        <a:ln>
          <a:noFill/>
        </a:ln>
      </c:spPr>
    </c:title>
    <c:plotArea>
      <c:layout>
        <c:manualLayout>
          <c:xMode val="edge"/>
          <c:yMode val="edge"/>
          <c:x val="0.021"/>
          <c:y val="0.17925"/>
          <c:w val="0.90525"/>
          <c:h val="0.80025"/>
        </c:manualLayout>
      </c:layout>
      <c:barChart>
        <c:barDir val="col"/>
        <c:grouping val="clustered"/>
        <c:varyColors val="0"/>
        <c:ser>
          <c:idx val="0"/>
          <c:order val="0"/>
          <c:tx>
            <c:strRef>
              <c:f>データー（グラフ1）!$B$2</c:f>
              <c:strCache>
                <c:ptCount val="1"/>
                <c:pt idx="0">
                  <c:v>出　　　　生</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データー（グラフ1）!$A$5:$A$21</c:f>
              <c:strCache/>
            </c:strRef>
          </c:cat>
          <c:val>
            <c:numRef>
              <c:f>データー（グラフ1）!$B$5:$B$21</c:f>
              <c:numCache/>
            </c:numRef>
          </c:val>
        </c:ser>
        <c:ser>
          <c:idx val="1"/>
          <c:order val="1"/>
          <c:tx>
            <c:strRef>
              <c:f>データー（グラフ1）!$C$2</c:f>
              <c:strCache>
                <c:ptCount val="1"/>
                <c:pt idx="0">
                  <c:v>死　　　　亡</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データー（グラフ1）!$A$5:$A$21</c:f>
              <c:strCache/>
            </c:strRef>
          </c:cat>
          <c:val>
            <c:numRef>
              <c:f>データー（グラフ1）!$C$5:$C$21</c:f>
              <c:numCache/>
            </c:numRef>
          </c:val>
        </c:ser>
        <c:axId val="29297182"/>
        <c:axId val="62348047"/>
      </c:barChart>
      <c:lineChart>
        <c:grouping val="standard"/>
        <c:varyColors val="0"/>
        <c:ser>
          <c:idx val="2"/>
          <c:order val="2"/>
          <c:tx>
            <c:strRef>
              <c:f>データー（グラフ1）!$D$2</c:f>
              <c:strCache>
                <c:ptCount val="1"/>
                <c:pt idx="0">
                  <c:v>増減</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データー（グラフ1）!$A$5:$A$21</c:f>
              <c:strCache/>
            </c:strRef>
          </c:cat>
          <c:val>
            <c:numRef>
              <c:f>データー（グラフ1）!$D$5:$D$21</c:f>
              <c:numCache/>
            </c:numRef>
          </c:val>
          <c:smooth val="0"/>
        </c:ser>
        <c:axId val="29297182"/>
        <c:axId val="62348047"/>
      </c:lineChart>
      <c:catAx>
        <c:axId val="2929718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348047"/>
        <c:crosses val="autoZero"/>
        <c:auto val="1"/>
        <c:lblOffset val="100"/>
        <c:tickLblSkip val="1"/>
        <c:noMultiLvlLbl val="0"/>
      </c:catAx>
      <c:valAx>
        <c:axId val="6234804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297182"/>
        <c:crossesAt val="1"/>
        <c:crossBetween val="between"/>
        <c:dispUnits/>
      </c:valAx>
      <c:spPr>
        <a:solidFill>
          <a:srgbClr val="FFFFFF"/>
        </a:solidFill>
        <a:ln w="12700">
          <a:solidFill>
            <a:srgbClr val="808080"/>
          </a:solidFill>
        </a:ln>
      </c:spPr>
    </c:plotArea>
    <c:legend>
      <c:legendPos val="r"/>
      <c:layout>
        <c:manualLayout>
          <c:xMode val="edge"/>
          <c:yMode val="edge"/>
          <c:x val="0.77575"/>
          <c:y val="0"/>
          <c:w val="0.19925"/>
          <c:h val="0.156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solidFill>
                  <a:srgbClr val="000000"/>
                </a:solidFill>
              </a:rPr>
              <a:t>転入・転出者数の推移（社会増減）</a:t>
            </a:r>
          </a:p>
        </c:rich>
      </c:tx>
      <c:layout>
        <c:manualLayout>
          <c:xMode val="factor"/>
          <c:yMode val="factor"/>
          <c:x val="0.00625"/>
          <c:y val="-0.0035"/>
        </c:manualLayout>
      </c:layout>
      <c:spPr>
        <a:noFill/>
        <a:ln>
          <a:noFill/>
        </a:ln>
      </c:spPr>
    </c:title>
    <c:plotArea>
      <c:layout>
        <c:manualLayout>
          <c:xMode val="edge"/>
          <c:yMode val="edge"/>
          <c:x val="0.00625"/>
          <c:y val="0.1415"/>
          <c:w val="0.911"/>
          <c:h val="0.83775"/>
        </c:manualLayout>
      </c:layout>
      <c:barChart>
        <c:barDir val="col"/>
        <c:grouping val="clustered"/>
        <c:varyColors val="0"/>
        <c:ser>
          <c:idx val="0"/>
          <c:order val="0"/>
          <c:tx>
            <c:strRef>
              <c:f>データー（グラフ1）!$B$22</c:f>
              <c:strCache>
                <c:ptCount val="1"/>
                <c:pt idx="0">
                  <c:v>転入</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データー（グラフ1）!$A$25:$A$41</c:f>
              <c:strCache/>
            </c:strRef>
          </c:cat>
          <c:val>
            <c:numRef>
              <c:f>データー（グラフ1）!$B$25:$B$41</c:f>
              <c:numCache/>
            </c:numRef>
          </c:val>
        </c:ser>
        <c:ser>
          <c:idx val="1"/>
          <c:order val="1"/>
          <c:tx>
            <c:strRef>
              <c:f>データー（グラフ1）!$C$22</c:f>
              <c:strCache>
                <c:ptCount val="1"/>
                <c:pt idx="0">
                  <c:v>転出</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データー（グラフ1）!$A$25:$A$41</c:f>
              <c:strCache/>
            </c:strRef>
          </c:cat>
          <c:val>
            <c:numRef>
              <c:f>データー（グラフ1）!$C$25:$C$41</c:f>
              <c:numCache/>
            </c:numRef>
          </c:val>
        </c:ser>
        <c:axId val="24261512"/>
        <c:axId val="17027017"/>
      </c:barChart>
      <c:lineChart>
        <c:grouping val="standard"/>
        <c:varyColors val="0"/>
        <c:ser>
          <c:idx val="2"/>
          <c:order val="2"/>
          <c:tx>
            <c:strRef>
              <c:f>データー（グラフ1）!$D$22</c:f>
              <c:strCache>
                <c:ptCount val="1"/>
                <c:pt idx="0">
                  <c:v>増減</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データー（グラフ1）!$A$25:$A$41</c:f>
              <c:strCache/>
            </c:strRef>
          </c:cat>
          <c:val>
            <c:numRef>
              <c:f>データー（グラフ1）!$D$25:$D$41</c:f>
              <c:numCache/>
            </c:numRef>
          </c:val>
          <c:smooth val="0"/>
        </c:ser>
        <c:axId val="24261512"/>
        <c:axId val="17027017"/>
      </c:lineChart>
      <c:catAx>
        <c:axId val="2426151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7027017"/>
        <c:crosses val="autoZero"/>
        <c:auto val="1"/>
        <c:lblOffset val="100"/>
        <c:tickLblSkip val="1"/>
        <c:noMultiLvlLbl val="0"/>
      </c:catAx>
      <c:valAx>
        <c:axId val="170270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4261512"/>
        <c:crossesAt val="1"/>
        <c:crossBetween val="between"/>
        <c:dispUnits/>
      </c:valAx>
      <c:spPr>
        <a:solidFill>
          <a:srgbClr val="FFFFFF"/>
        </a:solidFill>
        <a:ln w="12700">
          <a:solidFill>
            <a:srgbClr val="808080"/>
          </a:solidFill>
        </a:ln>
      </c:spPr>
    </c:plotArea>
    <c:legend>
      <c:legendPos val="r"/>
      <c:layout>
        <c:manualLayout>
          <c:xMode val="edge"/>
          <c:yMode val="edge"/>
          <c:x val="0.81925"/>
          <c:y val="0"/>
          <c:w val="0.1725"/>
          <c:h val="0.1537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22</xdr:row>
      <xdr:rowOff>47625</xdr:rowOff>
    </xdr:from>
    <xdr:to>
      <xdr:col>7</xdr:col>
      <xdr:colOff>523875</xdr:colOff>
      <xdr:row>25</xdr:row>
      <xdr:rowOff>114300</xdr:rowOff>
    </xdr:to>
    <xdr:sp>
      <xdr:nvSpPr>
        <xdr:cNvPr id="1" name="AutoShape 2"/>
        <xdr:cNvSpPr>
          <a:spLocks/>
        </xdr:cNvSpPr>
      </xdr:nvSpPr>
      <xdr:spPr>
        <a:xfrm>
          <a:off x="485775" y="34099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B</a:t>
          </a:r>
          <a:r>
            <a:rPr lang="en-US" cap="none" sz="2400" b="0" i="0" u="none" baseline="0">
              <a:solidFill>
                <a:srgbClr val="000000"/>
              </a:solidFill>
            </a:rPr>
            <a:t>　人</a:t>
          </a:r>
          <a:r>
            <a:rPr lang="en-US" cap="none" sz="2400" b="0" i="0" u="none" baseline="0">
              <a:solidFill>
                <a:srgbClr val="000000"/>
              </a:solidFill>
            </a:rPr>
            <a:t>      </a:t>
          </a:r>
          <a:r>
            <a:rPr lang="en-US" cap="none" sz="2400" b="0" i="0" u="none" baseline="0">
              <a:solidFill>
                <a:srgbClr val="000000"/>
              </a:solidFill>
            </a:rPr>
            <a:t>口</a:t>
          </a:r>
        </a:p>
      </xdr:txBody>
    </xdr:sp>
    <xdr:clientData/>
  </xdr:twoCellAnchor>
  <xdr:twoCellAnchor editAs="oneCell">
    <xdr:from>
      <xdr:col>2</xdr:col>
      <xdr:colOff>666750</xdr:colOff>
      <xdr:row>46</xdr:row>
      <xdr:rowOff>161925</xdr:rowOff>
    </xdr:from>
    <xdr:to>
      <xdr:col>7</xdr:col>
      <xdr:colOff>371475</xdr:colOff>
      <xdr:row>63</xdr:row>
      <xdr:rowOff>133350</xdr:rowOff>
    </xdr:to>
    <xdr:pic>
      <xdr:nvPicPr>
        <xdr:cNvPr id="2" name="図 5"/>
        <xdr:cNvPicPr preferRelativeResize="1">
          <a:picLocks noChangeAspect="1"/>
        </xdr:cNvPicPr>
      </xdr:nvPicPr>
      <xdr:blipFill>
        <a:blip r:embed="rId1"/>
        <a:stretch>
          <a:fillRect/>
        </a:stretch>
      </xdr:blipFill>
      <xdr:spPr>
        <a:xfrm>
          <a:off x="2152650" y="7210425"/>
          <a:ext cx="3419475" cy="2724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18</xdr:row>
      <xdr:rowOff>142875</xdr:rowOff>
    </xdr:from>
    <xdr:to>
      <xdr:col>8</xdr:col>
      <xdr:colOff>542925</xdr:colOff>
      <xdr:row>45</xdr:row>
      <xdr:rowOff>95250</xdr:rowOff>
    </xdr:to>
    <xdr:graphicFrame>
      <xdr:nvGraphicFramePr>
        <xdr:cNvPr id="1" name="Chart 2"/>
        <xdr:cNvGraphicFramePr/>
      </xdr:nvGraphicFramePr>
      <xdr:xfrm>
        <a:off x="180975" y="2886075"/>
        <a:ext cx="6496050" cy="4581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514350</xdr:colOff>
      <xdr:row>0</xdr:row>
      <xdr:rowOff>9525</xdr:rowOff>
    </xdr:from>
    <xdr:to>
      <xdr:col>14</xdr:col>
      <xdr:colOff>685800</xdr:colOff>
      <xdr:row>19</xdr:row>
      <xdr:rowOff>76200</xdr:rowOff>
    </xdr:to>
    <xdr:graphicFrame>
      <xdr:nvGraphicFramePr>
        <xdr:cNvPr id="1" name="Chart 23"/>
        <xdr:cNvGraphicFramePr/>
      </xdr:nvGraphicFramePr>
      <xdr:xfrm>
        <a:off x="7705725" y="9525"/>
        <a:ext cx="3152775" cy="3724275"/>
      </xdr:xfrm>
      <a:graphic>
        <a:graphicData uri="http://schemas.openxmlformats.org/drawingml/2006/chart">
          <c:chart xmlns:c="http://schemas.openxmlformats.org/drawingml/2006/chart" r:id="rId1"/>
        </a:graphicData>
      </a:graphic>
    </xdr:graphicFrame>
    <xdr:clientData/>
  </xdr:twoCellAnchor>
  <xdr:twoCellAnchor>
    <xdr:from>
      <xdr:col>6</xdr:col>
      <xdr:colOff>723900</xdr:colOff>
      <xdr:row>0</xdr:row>
      <xdr:rowOff>28575</xdr:rowOff>
    </xdr:from>
    <xdr:to>
      <xdr:col>11</xdr:col>
      <xdr:colOff>523875</xdr:colOff>
      <xdr:row>19</xdr:row>
      <xdr:rowOff>133350</xdr:rowOff>
    </xdr:to>
    <xdr:graphicFrame>
      <xdr:nvGraphicFramePr>
        <xdr:cNvPr id="2" name="Chart 24"/>
        <xdr:cNvGraphicFramePr/>
      </xdr:nvGraphicFramePr>
      <xdr:xfrm>
        <a:off x="5219700" y="28575"/>
        <a:ext cx="3238500" cy="3762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666750</xdr:colOff>
      <xdr:row>1</xdr:row>
      <xdr:rowOff>85725</xdr:rowOff>
    </xdr:from>
    <xdr:to>
      <xdr:col>11</xdr:col>
      <xdr:colOff>495300</xdr:colOff>
      <xdr:row>17</xdr:row>
      <xdr:rowOff>161925</xdr:rowOff>
    </xdr:to>
    <xdr:graphicFrame>
      <xdr:nvGraphicFramePr>
        <xdr:cNvPr id="1" name="Chart 1"/>
        <xdr:cNvGraphicFramePr/>
      </xdr:nvGraphicFramePr>
      <xdr:xfrm>
        <a:off x="3409950" y="257175"/>
        <a:ext cx="4629150" cy="2819400"/>
      </xdr:xfrm>
      <a:graphic>
        <a:graphicData uri="http://schemas.openxmlformats.org/drawingml/2006/chart">
          <c:chart xmlns:c="http://schemas.openxmlformats.org/drawingml/2006/chart" r:id="rId1"/>
        </a:graphicData>
      </a:graphic>
    </xdr:graphicFrame>
    <xdr:clientData/>
  </xdr:twoCellAnchor>
  <xdr:twoCellAnchor>
    <xdr:from>
      <xdr:col>4</xdr:col>
      <xdr:colOff>600075</xdr:colOff>
      <xdr:row>23</xdr:row>
      <xdr:rowOff>38100</xdr:rowOff>
    </xdr:from>
    <xdr:to>
      <xdr:col>11</xdr:col>
      <xdr:colOff>523875</xdr:colOff>
      <xdr:row>39</xdr:row>
      <xdr:rowOff>104775</xdr:rowOff>
    </xdr:to>
    <xdr:graphicFrame>
      <xdr:nvGraphicFramePr>
        <xdr:cNvPr id="2" name="Chart 2"/>
        <xdr:cNvGraphicFramePr/>
      </xdr:nvGraphicFramePr>
      <xdr:xfrm>
        <a:off x="3343275" y="4000500"/>
        <a:ext cx="4724400" cy="28098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v04\&#34892;&#25919;&#32207;&#21209;&#35506;\&#32113;&#35336;&#25285;&#24403;\63%20&#32113;&#35336;&#24180;&#22577;\H29&#24180;&#29256;\&#65298;&#12288;H29%20&#24193;&#20869;\&#22238;&#31572;\05&#9675;&#23567;&#20986;&#25903;&#25152;&#12539;&#27972;&#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v04\&#34892;&#25919;&#32207;&#21209;&#35506;\03%20&#32113;&#35336;&#25285;&#24403;\63%20&#32113;&#35336;&#24180;&#22577;\&#20196;&#21644;2&#24180;&#29256;\R2&#21407;&#31295;\&#65288;2&#65289;&#12288;&#21508;&#32113;&#35336;&#32080;&#26524;%20(&#21360;&#21047;&#29992;&#65289;\&#9734;&#65314;&#12288;1&#20154;&#214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
      <sheetName val="164"/>
    </sheetNames>
    <sheetDataSet>
      <sheetData sheetId="0">
        <row r="4">
          <cell r="M4" t="str">
            <v>件数</v>
          </cell>
          <cell r="O4" t="str">
            <v>手数料（円）</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仕切り"/>
      <sheetName val="- 7 -"/>
      <sheetName val="- 8 -"/>
      <sheetName val="- 9 -"/>
      <sheetName val="- 10 -"/>
      <sheetName val="- 11 -"/>
      <sheetName val="- 12 -"/>
      <sheetName val="- 13 -"/>
      <sheetName val="-14-"/>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9人口の推移 (3)"/>
      <sheetName val="12年齢各歳別男女別人口 (3)"/>
      <sheetName val="データー（グラフ1）"/>
    </sheetNames>
    <sheetDataSet>
      <sheetData sheetId="13">
        <row r="5">
          <cell r="C5">
            <v>6318</v>
          </cell>
          <cell r="D5">
            <v>6540</v>
          </cell>
          <cell r="G5">
            <v>820</v>
          </cell>
          <cell r="H5">
            <v>1860</v>
          </cell>
        </row>
        <row r="12">
          <cell r="C12">
            <v>6914</v>
          </cell>
          <cell r="D12">
            <v>7474</v>
          </cell>
          <cell r="G12">
            <v>152</v>
          </cell>
          <cell r="H12">
            <v>625</v>
          </cell>
        </row>
        <row r="19">
          <cell r="C19">
            <v>7353</v>
          </cell>
          <cell r="D19">
            <v>8707</v>
          </cell>
          <cell r="G19">
            <v>5</v>
          </cell>
          <cell r="H19">
            <v>82</v>
          </cell>
        </row>
        <row r="26">
          <cell r="C26">
            <v>6277</v>
          </cell>
          <cell r="D26">
            <v>7708</v>
          </cell>
        </row>
        <row r="33">
          <cell r="C33">
            <v>4409</v>
          </cell>
          <cell r="D33">
            <v>5619</v>
          </cell>
        </row>
        <row r="40">
          <cell r="C40">
            <v>2258</v>
          </cell>
          <cell r="D40">
            <v>3807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1">
      <selection activeCell="A1" sqref="A1"/>
    </sheetView>
  </sheetViews>
  <sheetFormatPr defaultColWidth="11.00390625" defaultRowHeight="13.5"/>
  <cols>
    <col min="1" max="8" width="9.75390625" style="23" customWidth="1"/>
    <col min="9" max="9" width="6.875" style="23" customWidth="1"/>
    <col min="10" max="16384" width="11.00390625" style="23" customWidth="1"/>
  </cols>
  <sheetData>
    <row r="1" ht="12">
      <c r="B1" s="24"/>
    </row>
    <row r="2" ht="12">
      <c r="B2" s="24"/>
    </row>
    <row r="3" ht="12">
      <c r="B3" s="24"/>
    </row>
    <row r="4" ht="12">
      <c r="B4" s="24"/>
    </row>
    <row r="5" ht="12">
      <c r="B5" s="24"/>
    </row>
    <row r="6" ht="12">
      <c r="B6" s="24"/>
    </row>
    <row r="7" ht="12">
      <c r="B7" s="24"/>
    </row>
    <row r="8" ht="12">
      <c r="B8" s="24"/>
    </row>
    <row r="9" ht="12">
      <c r="B9" s="24"/>
    </row>
    <row r="10" ht="12">
      <c r="B10" s="24"/>
    </row>
    <row r="11" ht="12">
      <c r="B11" s="24"/>
    </row>
    <row r="12" ht="12">
      <c r="B12" s="24"/>
    </row>
    <row r="13" ht="12">
      <c r="B13" s="24"/>
    </row>
    <row r="14" ht="12">
      <c r="B14" s="24"/>
    </row>
    <row r="15" ht="12">
      <c r="B15" s="24"/>
    </row>
    <row r="16" ht="12">
      <c r="B16" s="24"/>
    </row>
    <row r="17" ht="12">
      <c r="B17" s="24"/>
    </row>
    <row r="18" ht="12">
      <c r="B18" s="24"/>
    </row>
    <row r="19" ht="12">
      <c r="B19" s="24"/>
    </row>
    <row r="20" ht="12">
      <c r="B20" s="24"/>
    </row>
    <row r="21" ht="12">
      <c r="B21" s="24"/>
    </row>
    <row r="22" ht="12.75" thickBot="1">
      <c r="B22" s="24"/>
    </row>
    <row r="23" spans="1:9" ht="12.75" thickTop="1">
      <c r="A23" s="25"/>
      <c r="B23" s="26"/>
      <c r="C23" s="25"/>
      <c r="D23" s="25"/>
      <c r="E23" s="25"/>
      <c r="F23" s="25"/>
      <c r="G23" s="25"/>
      <c r="H23" s="25"/>
      <c r="I23" s="25"/>
    </row>
    <row r="24" spans="1:9" ht="12">
      <c r="A24" s="27"/>
      <c r="B24" s="28"/>
      <c r="C24" s="27"/>
      <c r="D24" s="27"/>
      <c r="E24" s="27"/>
      <c r="F24" s="27"/>
      <c r="G24" s="27"/>
      <c r="H24" s="27"/>
      <c r="I24" s="27"/>
    </row>
    <row r="25" spans="1:9" ht="12">
      <c r="A25" s="27"/>
      <c r="B25" s="28"/>
      <c r="C25" s="27"/>
      <c r="D25" s="27"/>
      <c r="E25" s="27"/>
      <c r="F25" s="27"/>
      <c r="G25" s="27"/>
      <c r="H25" s="27"/>
      <c r="I25" s="27"/>
    </row>
    <row r="26" spans="1:9" ht="12.75" thickBot="1">
      <c r="A26" s="29"/>
      <c r="B26" s="30"/>
      <c r="C26" s="29"/>
      <c r="D26" s="29"/>
      <c r="E26" s="29"/>
      <c r="F26" s="29"/>
      <c r="G26" s="29"/>
      <c r="H26" s="29"/>
      <c r="I26" s="29"/>
    </row>
    <row r="27" ht="12.75" thickTop="1">
      <c r="B27" s="24"/>
    </row>
    <row r="28" ht="12">
      <c r="B28" s="24"/>
    </row>
    <row r="29" ht="12">
      <c r="B29" s="24"/>
    </row>
    <row r="30" ht="12">
      <c r="B30" s="24"/>
    </row>
    <row r="31" ht="12">
      <c r="B31" s="24"/>
    </row>
    <row r="32" ht="12">
      <c r="B32" s="24"/>
    </row>
    <row r="33" ht="12">
      <c r="B33" s="24"/>
    </row>
    <row r="34" ht="12">
      <c r="B34" s="24"/>
    </row>
    <row r="35" ht="12">
      <c r="B35" s="24"/>
    </row>
    <row r="36" ht="12">
      <c r="B36" s="24"/>
    </row>
    <row r="37" ht="12">
      <c r="B37" s="24"/>
    </row>
    <row r="38" ht="12">
      <c r="B38" s="24"/>
    </row>
    <row r="39" ht="12">
      <c r="B39" s="24"/>
    </row>
    <row r="40" ht="12">
      <c r="B40" s="24"/>
    </row>
    <row r="41" ht="12">
      <c r="B41" s="24"/>
    </row>
    <row r="42" ht="12">
      <c r="B42" s="24"/>
    </row>
    <row r="43" ht="12">
      <c r="B43" s="24"/>
    </row>
    <row r="44" ht="12">
      <c r="B44" s="24"/>
    </row>
    <row r="45" ht="12">
      <c r="B45" s="24"/>
    </row>
    <row r="46" ht="12">
      <c r="B46" s="24"/>
    </row>
    <row r="47" ht="12.75">
      <c r="B47" s="24"/>
    </row>
    <row r="48" ht="12.75">
      <c r="B48" s="24"/>
    </row>
    <row r="49" ht="12.75">
      <c r="B49" s="24"/>
    </row>
    <row r="50" ht="12.75">
      <c r="B50" s="24"/>
    </row>
    <row r="51" ht="12.75">
      <c r="B51" s="24"/>
    </row>
    <row r="52" ht="12.75">
      <c r="B52" s="24"/>
    </row>
    <row r="53" ht="12.75">
      <c r="B53" s="24"/>
    </row>
    <row r="54" ht="12.75">
      <c r="B54" s="24"/>
    </row>
    <row r="55" ht="12.75">
      <c r="B55" s="24"/>
    </row>
    <row r="56" ht="12.75">
      <c r="B56" s="24"/>
    </row>
    <row r="57" ht="12.75">
      <c r="B57" s="24"/>
    </row>
    <row r="58" ht="12.75">
      <c r="B58" s="24"/>
    </row>
    <row r="59" ht="12.75">
      <c r="B59" s="24"/>
    </row>
    <row r="60" ht="12.75">
      <c r="B60" s="24"/>
    </row>
    <row r="61" ht="12.75">
      <c r="B61" s="24"/>
    </row>
    <row r="62" ht="12.75">
      <c r="B62" s="24"/>
    </row>
    <row r="63" ht="12.75">
      <c r="B63" s="24"/>
    </row>
    <row r="64" ht="12.75">
      <c r="B64" s="24"/>
    </row>
  </sheetData>
  <sheetProtection/>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J63"/>
  <sheetViews>
    <sheetView zoomScaleSheetLayoutView="100" workbookViewId="0" topLeftCell="A1">
      <selection activeCell="A1" sqref="A1"/>
    </sheetView>
  </sheetViews>
  <sheetFormatPr defaultColWidth="9.375" defaultRowHeight="13.5"/>
  <cols>
    <col min="1" max="1" width="13.25390625" style="87" customWidth="1"/>
    <col min="2" max="5" width="8.00390625" style="87" customWidth="1"/>
    <col min="6" max="6" width="13.25390625" style="87" customWidth="1"/>
    <col min="7" max="10" width="8.00390625" style="87" customWidth="1"/>
    <col min="11" max="16384" width="9.375" style="87" customWidth="1"/>
  </cols>
  <sheetData>
    <row r="2" spans="8:10" ht="20.25" customHeight="1" thickBot="1">
      <c r="H2" s="902" t="s">
        <v>853</v>
      </c>
      <c r="I2" s="902"/>
      <c r="J2" s="902"/>
    </row>
    <row r="3" spans="1:10" ht="29.25" customHeight="1" thickTop="1">
      <c r="A3" s="339" t="s">
        <v>403</v>
      </c>
      <c r="B3" s="339" t="s">
        <v>404</v>
      </c>
      <c r="C3" s="340" t="s">
        <v>305</v>
      </c>
      <c r="D3" s="340" t="s">
        <v>88</v>
      </c>
      <c r="E3" s="341" t="s">
        <v>89</v>
      </c>
      <c r="F3" s="340" t="s">
        <v>403</v>
      </c>
      <c r="G3" s="339" t="s">
        <v>725</v>
      </c>
      <c r="H3" s="340" t="s">
        <v>305</v>
      </c>
      <c r="I3" s="340" t="s">
        <v>88</v>
      </c>
      <c r="J3" s="341" t="s">
        <v>89</v>
      </c>
    </row>
    <row r="4" spans="1:10" ht="16.5" customHeight="1">
      <c r="A4" s="328" t="s">
        <v>194</v>
      </c>
      <c r="B4" s="814">
        <v>0</v>
      </c>
      <c r="C4" s="814">
        <f>SUM(D4:E4)</f>
        <v>0</v>
      </c>
      <c r="D4" s="814">
        <v>0</v>
      </c>
      <c r="E4" s="814">
        <v>0</v>
      </c>
      <c r="F4" s="342" t="s">
        <v>282</v>
      </c>
      <c r="G4" s="422">
        <v>2141</v>
      </c>
      <c r="H4" s="422">
        <f>SUM(I4:J4)</f>
        <v>4786</v>
      </c>
      <c r="I4" s="814">
        <v>2300</v>
      </c>
      <c r="J4" s="814">
        <v>2486</v>
      </c>
    </row>
    <row r="5" spans="1:10" ht="16.5" customHeight="1">
      <c r="A5" s="328" t="s">
        <v>413</v>
      </c>
      <c r="B5" s="422">
        <v>1068</v>
      </c>
      <c r="C5" s="422">
        <f aca="true" t="shared" si="0" ref="C5:C11">SUM(D5:E5)</f>
        <v>2484</v>
      </c>
      <c r="D5" s="814">
        <v>1190</v>
      </c>
      <c r="E5" s="814">
        <v>1294</v>
      </c>
      <c r="F5" s="342" t="s">
        <v>285</v>
      </c>
      <c r="G5" s="422">
        <v>859</v>
      </c>
      <c r="H5" s="422">
        <f>SUM(I5:J5)</f>
        <v>1920</v>
      </c>
      <c r="I5" s="814">
        <v>936</v>
      </c>
      <c r="J5" s="814">
        <v>984</v>
      </c>
    </row>
    <row r="6" spans="1:10" ht="16.5" customHeight="1">
      <c r="A6" s="328" t="s">
        <v>414</v>
      </c>
      <c r="B6" s="422">
        <v>688</v>
      </c>
      <c r="C6" s="422">
        <f t="shared" si="0"/>
        <v>1652</v>
      </c>
      <c r="D6" s="814">
        <v>832</v>
      </c>
      <c r="E6" s="814">
        <v>820</v>
      </c>
      <c r="F6" s="342" t="s">
        <v>288</v>
      </c>
      <c r="G6" s="422">
        <v>601</v>
      </c>
      <c r="H6" s="422">
        <f>SUM(I6:J6)</f>
        <v>1329</v>
      </c>
      <c r="I6" s="814">
        <v>659</v>
      </c>
      <c r="J6" s="814">
        <v>670</v>
      </c>
    </row>
    <row r="7" spans="1:10" ht="16.5" customHeight="1">
      <c r="A7" s="328" t="s">
        <v>415</v>
      </c>
      <c r="B7" s="422">
        <v>589</v>
      </c>
      <c r="C7" s="422">
        <f t="shared" si="0"/>
        <v>1480</v>
      </c>
      <c r="D7" s="814">
        <v>728</v>
      </c>
      <c r="E7" s="814">
        <v>752</v>
      </c>
      <c r="F7" s="342" t="s">
        <v>291</v>
      </c>
      <c r="G7" s="422">
        <v>807</v>
      </c>
      <c r="H7" s="422">
        <f>SUM(I7:J7)</f>
        <v>1685</v>
      </c>
      <c r="I7" s="814">
        <v>797</v>
      </c>
      <c r="J7" s="814">
        <v>888</v>
      </c>
    </row>
    <row r="8" spans="1:10" ht="16.5" customHeight="1">
      <c r="A8" s="328" t="s">
        <v>416</v>
      </c>
      <c r="B8" s="422">
        <v>1142</v>
      </c>
      <c r="C8" s="422">
        <f t="shared" si="0"/>
        <v>2733</v>
      </c>
      <c r="D8" s="814">
        <v>1382</v>
      </c>
      <c r="E8" s="814">
        <v>1351</v>
      </c>
      <c r="F8" s="342" t="s">
        <v>294</v>
      </c>
      <c r="G8" s="422">
        <v>1124</v>
      </c>
      <c r="H8" s="422">
        <f>SUM(I8:J8)</f>
        <v>2703</v>
      </c>
      <c r="I8" s="814">
        <v>1298</v>
      </c>
      <c r="J8" s="814">
        <v>1405</v>
      </c>
    </row>
    <row r="9" spans="1:10" ht="16.5" customHeight="1">
      <c r="A9" s="328" t="s">
        <v>417</v>
      </c>
      <c r="B9" s="814">
        <v>363</v>
      </c>
      <c r="C9" s="814">
        <f t="shared" si="0"/>
        <v>808</v>
      </c>
      <c r="D9" s="814">
        <v>405</v>
      </c>
      <c r="E9" s="814">
        <v>403</v>
      </c>
      <c r="F9" s="335"/>
      <c r="G9" s="335"/>
      <c r="H9" s="333"/>
      <c r="I9" s="428"/>
      <c r="J9" s="428"/>
    </row>
    <row r="10" spans="1:10" ht="16.5" customHeight="1">
      <c r="A10" s="328" t="s">
        <v>418</v>
      </c>
      <c r="B10" s="814">
        <v>798</v>
      </c>
      <c r="C10" s="814">
        <f t="shared" si="0"/>
        <v>1897</v>
      </c>
      <c r="D10" s="814">
        <v>908</v>
      </c>
      <c r="E10" s="814">
        <v>989</v>
      </c>
      <c r="F10" s="342" t="s">
        <v>297</v>
      </c>
      <c r="G10" s="422">
        <v>861</v>
      </c>
      <c r="H10" s="422">
        <f aca="true" t="shared" si="1" ref="H10:H15">SUM(I10:J10)</f>
        <v>1985</v>
      </c>
      <c r="I10" s="814">
        <v>963</v>
      </c>
      <c r="J10" s="814">
        <v>1022</v>
      </c>
    </row>
    <row r="11" spans="1:10" ht="16.5" customHeight="1">
      <c r="A11" s="328" t="s">
        <v>419</v>
      </c>
      <c r="B11" s="814">
        <v>260</v>
      </c>
      <c r="C11" s="814">
        <f t="shared" si="0"/>
        <v>600</v>
      </c>
      <c r="D11" s="814">
        <v>316</v>
      </c>
      <c r="E11" s="814">
        <v>284</v>
      </c>
      <c r="F11" s="342" t="s">
        <v>300</v>
      </c>
      <c r="G11" s="422">
        <v>788</v>
      </c>
      <c r="H11" s="422">
        <f t="shared" si="1"/>
        <v>1944</v>
      </c>
      <c r="I11" s="814">
        <v>966</v>
      </c>
      <c r="J11" s="814">
        <v>978</v>
      </c>
    </row>
    <row r="12" spans="1:10" ht="16.5" customHeight="1">
      <c r="A12" s="333"/>
      <c r="B12" s="335"/>
      <c r="C12" s="333"/>
      <c r="D12" s="428"/>
      <c r="E12" s="428"/>
      <c r="F12" s="342" t="s">
        <v>302</v>
      </c>
      <c r="G12" s="422">
        <v>864</v>
      </c>
      <c r="H12" s="422">
        <f t="shared" si="1"/>
        <v>1996</v>
      </c>
      <c r="I12" s="814">
        <v>988</v>
      </c>
      <c r="J12" s="814">
        <v>1008</v>
      </c>
    </row>
    <row r="13" spans="1:10" ht="16.5" customHeight="1">
      <c r="A13" s="328" t="s">
        <v>198</v>
      </c>
      <c r="B13" s="422">
        <v>616</v>
      </c>
      <c r="C13" s="422">
        <f>SUM(D13:E13)</f>
        <v>1483</v>
      </c>
      <c r="D13" s="814">
        <v>691</v>
      </c>
      <c r="E13" s="814">
        <v>792</v>
      </c>
      <c r="F13" s="342" t="s">
        <v>304</v>
      </c>
      <c r="G13" s="422">
        <v>1314</v>
      </c>
      <c r="H13" s="422">
        <f t="shared" si="1"/>
        <v>3148</v>
      </c>
      <c r="I13" s="814">
        <v>1523</v>
      </c>
      <c r="J13" s="814">
        <v>1625</v>
      </c>
    </row>
    <row r="14" spans="1:10" ht="16.5" customHeight="1">
      <c r="A14" s="328" t="s">
        <v>202</v>
      </c>
      <c r="B14" s="422">
        <v>2179</v>
      </c>
      <c r="C14" s="422">
        <f>SUM(D14:E14)</f>
        <v>5389</v>
      </c>
      <c r="D14" s="814">
        <v>2606</v>
      </c>
      <c r="E14" s="814">
        <v>2783</v>
      </c>
      <c r="F14" s="342" t="s">
        <v>195</v>
      </c>
      <c r="G14" s="422">
        <v>702</v>
      </c>
      <c r="H14" s="422">
        <f t="shared" si="1"/>
        <v>1747</v>
      </c>
      <c r="I14" s="814">
        <v>858</v>
      </c>
      <c r="J14" s="814">
        <v>889</v>
      </c>
    </row>
    <row r="15" spans="1:10" ht="16.5" customHeight="1">
      <c r="A15" s="328" t="s">
        <v>206</v>
      </c>
      <c r="B15" s="422">
        <v>2818</v>
      </c>
      <c r="C15" s="422">
        <f>SUM(D15:E15)</f>
        <v>6887</v>
      </c>
      <c r="D15" s="814">
        <v>3431</v>
      </c>
      <c r="E15" s="814">
        <v>3456</v>
      </c>
      <c r="F15" s="342" t="s">
        <v>199</v>
      </c>
      <c r="G15" s="422">
        <v>914</v>
      </c>
      <c r="H15" s="422">
        <f t="shared" si="1"/>
        <v>2213</v>
      </c>
      <c r="I15" s="814">
        <v>1050</v>
      </c>
      <c r="J15" s="814">
        <v>1163</v>
      </c>
    </row>
    <row r="16" spans="1:10" ht="16.5" customHeight="1">
      <c r="A16" s="332"/>
      <c r="B16" s="333"/>
      <c r="C16" s="333"/>
      <c r="D16" s="428"/>
      <c r="E16" s="428"/>
      <c r="F16" s="335"/>
      <c r="G16" s="335"/>
      <c r="H16" s="333"/>
      <c r="I16" s="428"/>
      <c r="J16" s="428"/>
    </row>
    <row r="17" spans="1:10" ht="16.5" customHeight="1">
      <c r="A17" s="328" t="s">
        <v>210</v>
      </c>
      <c r="B17" s="422">
        <v>493</v>
      </c>
      <c r="C17" s="422">
        <f>SUM(D17:E17)</f>
        <v>1129</v>
      </c>
      <c r="D17" s="814">
        <v>565</v>
      </c>
      <c r="E17" s="814">
        <v>564</v>
      </c>
      <c r="F17" s="342" t="s">
        <v>203</v>
      </c>
      <c r="G17" s="422">
        <v>573</v>
      </c>
      <c r="H17" s="422">
        <f>SUM(I17:J17)</f>
        <v>1377</v>
      </c>
      <c r="I17" s="814">
        <v>671</v>
      </c>
      <c r="J17" s="814">
        <v>706</v>
      </c>
    </row>
    <row r="18" spans="1:10" ht="16.5" customHeight="1">
      <c r="A18" s="328" t="s">
        <v>214</v>
      </c>
      <c r="B18" s="422">
        <v>525</v>
      </c>
      <c r="C18" s="422">
        <f>SUM(D18:E18)</f>
        <v>1227</v>
      </c>
      <c r="D18" s="814">
        <v>597</v>
      </c>
      <c r="E18" s="814">
        <v>630</v>
      </c>
      <c r="F18" s="342" t="s">
        <v>207</v>
      </c>
      <c r="G18" s="422">
        <v>803</v>
      </c>
      <c r="H18" s="422">
        <f>SUM(I18:J18)</f>
        <v>1908</v>
      </c>
      <c r="I18" s="814">
        <v>905</v>
      </c>
      <c r="J18" s="814">
        <v>1003</v>
      </c>
    </row>
    <row r="19" spans="1:10" ht="16.5" customHeight="1">
      <c r="A19" s="328" t="s">
        <v>218</v>
      </c>
      <c r="B19" s="422">
        <v>475</v>
      </c>
      <c r="C19" s="422">
        <f>SUM(D19:E19)</f>
        <v>1097</v>
      </c>
      <c r="D19" s="814">
        <v>526</v>
      </c>
      <c r="E19" s="814">
        <v>571</v>
      </c>
      <c r="F19" s="342" t="s">
        <v>211</v>
      </c>
      <c r="G19" s="422">
        <v>732</v>
      </c>
      <c r="H19" s="422">
        <f>SUM(I19:J19)</f>
        <v>1768</v>
      </c>
      <c r="I19" s="814">
        <v>824</v>
      </c>
      <c r="J19" s="814">
        <v>944</v>
      </c>
    </row>
    <row r="20" spans="1:10" ht="16.5" customHeight="1">
      <c r="A20" s="328" t="s">
        <v>222</v>
      </c>
      <c r="B20" s="422">
        <v>722</v>
      </c>
      <c r="C20" s="422">
        <f>SUM(D20:E20)</f>
        <v>1709</v>
      </c>
      <c r="D20" s="814">
        <v>842</v>
      </c>
      <c r="E20" s="821">
        <v>867</v>
      </c>
      <c r="F20" s="333"/>
      <c r="G20" s="335"/>
      <c r="H20" s="333"/>
      <c r="I20" s="428"/>
      <c r="J20" s="428"/>
    </row>
    <row r="21" spans="1:10" ht="16.5" customHeight="1">
      <c r="A21" s="328" t="s">
        <v>225</v>
      </c>
      <c r="B21" s="422">
        <v>249</v>
      </c>
      <c r="C21" s="422">
        <f>SUM(D21:E21)</f>
        <v>562</v>
      </c>
      <c r="D21" s="814">
        <v>280</v>
      </c>
      <c r="E21" s="814">
        <v>282</v>
      </c>
      <c r="F21" s="342" t="s">
        <v>215</v>
      </c>
      <c r="G21" s="422">
        <v>787</v>
      </c>
      <c r="H21" s="422">
        <f>SUM(I21:J21)</f>
        <v>1869</v>
      </c>
      <c r="I21" s="814">
        <v>904</v>
      </c>
      <c r="J21" s="814">
        <v>965</v>
      </c>
    </row>
    <row r="22" spans="1:10" ht="16.5" customHeight="1">
      <c r="A22" s="333"/>
      <c r="B22" s="335"/>
      <c r="C22" s="333"/>
      <c r="D22" s="428"/>
      <c r="E22" s="428"/>
      <c r="F22" s="342" t="s">
        <v>219</v>
      </c>
      <c r="G22" s="422">
        <v>1264</v>
      </c>
      <c r="H22" s="422">
        <f>SUM(I22:J22)</f>
        <v>3115</v>
      </c>
      <c r="I22" s="814">
        <v>1457</v>
      </c>
      <c r="J22" s="814">
        <v>1658</v>
      </c>
    </row>
    <row r="23" spans="1:10" ht="16.5" customHeight="1">
      <c r="A23" s="328" t="s">
        <v>228</v>
      </c>
      <c r="B23" s="422">
        <v>326</v>
      </c>
      <c r="C23" s="422">
        <f>SUM(D23:E23)</f>
        <v>794</v>
      </c>
      <c r="D23" s="814">
        <v>383</v>
      </c>
      <c r="E23" s="814">
        <v>411</v>
      </c>
      <c r="F23" s="342"/>
      <c r="G23" s="426"/>
      <c r="H23" s="426"/>
      <c r="I23" s="427"/>
      <c r="J23" s="427"/>
    </row>
    <row r="24" spans="1:10" ht="16.5" customHeight="1">
      <c r="A24" s="328" t="s">
        <v>232</v>
      </c>
      <c r="B24" s="422">
        <v>745</v>
      </c>
      <c r="C24" s="422">
        <f>SUM(D24:E24)</f>
        <v>1837</v>
      </c>
      <c r="D24" s="814">
        <v>918</v>
      </c>
      <c r="E24" s="814">
        <v>919</v>
      </c>
      <c r="F24" s="342" t="s">
        <v>223</v>
      </c>
      <c r="G24" s="422">
        <v>584</v>
      </c>
      <c r="H24" s="422">
        <f>SUM(I24:J24)</f>
        <v>1448</v>
      </c>
      <c r="I24" s="814">
        <v>703</v>
      </c>
      <c r="J24" s="814">
        <v>745</v>
      </c>
    </row>
    <row r="25" spans="1:10" ht="16.5" customHeight="1">
      <c r="A25" s="328" t="s">
        <v>236</v>
      </c>
      <c r="B25" s="422">
        <v>352</v>
      </c>
      <c r="C25" s="422">
        <f>SUM(D25:E25)</f>
        <v>714</v>
      </c>
      <c r="D25" s="814">
        <v>336</v>
      </c>
      <c r="E25" s="814">
        <v>378</v>
      </c>
      <c r="F25" s="342" t="s">
        <v>226</v>
      </c>
      <c r="G25" s="422">
        <v>387</v>
      </c>
      <c r="H25" s="422">
        <f>SUM(I25:J25)</f>
        <v>986</v>
      </c>
      <c r="I25" s="814">
        <v>468</v>
      </c>
      <c r="J25" s="814">
        <v>518</v>
      </c>
    </row>
    <row r="26" spans="1:10" ht="16.5" customHeight="1">
      <c r="A26" s="333"/>
      <c r="B26" s="335"/>
      <c r="C26" s="333"/>
      <c r="D26" s="428"/>
      <c r="E26" s="428"/>
      <c r="F26" s="342" t="s">
        <v>229</v>
      </c>
      <c r="G26" s="422">
        <v>1149</v>
      </c>
      <c r="H26" s="422">
        <f>SUM(I26:J26)</f>
        <v>2814</v>
      </c>
      <c r="I26" s="814">
        <v>1376</v>
      </c>
      <c r="J26" s="814">
        <v>1438</v>
      </c>
    </row>
    <row r="27" spans="1:10" ht="16.5" customHeight="1">
      <c r="A27" s="328" t="s">
        <v>240</v>
      </c>
      <c r="B27" s="422">
        <v>888</v>
      </c>
      <c r="C27" s="422">
        <f aca="true" t="shared" si="2" ref="C27:C32">SUM(D27:E27)</f>
        <v>2195</v>
      </c>
      <c r="D27" s="814">
        <v>1051</v>
      </c>
      <c r="E27" s="814">
        <v>1144</v>
      </c>
      <c r="F27" s="342" t="s">
        <v>233</v>
      </c>
      <c r="G27" s="822">
        <v>875</v>
      </c>
      <c r="H27" s="422">
        <f>SUM(I27:J27)</f>
        <v>2130</v>
      </c>
      <c r="I27" s="823">
        <v>1043</v>
      </c>
      <c r="J27" s="823">
        <v>1087</v>
      </c>
    </row>
    <row r="28" spans="1:10" ht="16.5" customHeight="1">
      <c r="A28" s="328" t="s">
        <v>244</v>
      </c>
      <c r="B28" s="422">
        <v>617</v>
      </c>
      <c r="C28" s="422">
        <f t="shared" si="2"/>
        <v>1502</v>
      </c>
      <c r="D28" s="814">
        <v>723</v>
      </c>
      <c r="E28" s="814">
        <v>779</v>
      </c>
      <c r="F28" s="342" t="s">
        <v>237</v>
      </c>
      <c r="G28" s="422">
        <v>327</v>
      </c>
      <c r="H28" s="422">
        <f>SUM(I28:J28)</f>
        <v>925</v>
      </c>
      <c r="I28" s="814">
        <v>426</v>
      </c>
      <c r="J28" s="814">
        <v>499</v>
      </c>
    </row>
    <row r="29" spans="1:10" ht="16.5" customHeight="1">
      <c r="A29" s="328" t="s">
        <v>247</v>
      </c>
      <c r="B29" s="422">
        <v>1055</v>
      </c>
      <c r="C29" s="422">
        <f t="shared" si="2"/>
        <v>2326</v>
      </c>
      <c r="D29" s="814">
        <v>1144</v>
      </c>
      <c r="E29" s="814">
        <v>1182</v>
      </c>
      <c r="F29" s="342"/>
      <c r="G29" s="426"/>
      <c r="H29" s="426"/>
      <c r="I29" s="427"/>
      <c r="J29" s="427"/>
    </row>
    <row r="30" spans="1:10" ht="16.5" customHeight="1">
      <c r="A30" s="328" t="s">
        <v>250</v>
      </c>
      <c r="B30" s="422">
        <v>979</v>
      </c>
      <c r="C30" s="422">
        <f t="shared" si="2"/>
        <v>2687</v>
      </c>
      <c r="D30" s="814">
        <v>1360</v>
      </c>
      <c r="E30" s="814">
        <v>1327</v>
      </c>
      <c r="F30" s="343" t="s">
        <v>241</v>
      </c>
      <c r="G30" s="813">
        <v>42631</v>
      </c>
      <c r="H30" s="813">
        <f>SUM(I30:J30)</f>
        <v>102167</v>
      </c>
      <c r="I30" s="813">
        <v>49839</v>
      </c>
      <c r="J30" s="813">
        <v>52328</v>
      </c>
    </row>
    <row r="31" spans="1:10" ht="16.5" customHeight="1">
      <c r="A31" s="328" t="s">
        <v>254</v>
      </c>
      <c r="B31" s="422">
        <v>789</v>
      </c>
      <c r="C31" s="422">
        <f t="shared" si="2"/>
        <v>1924</v>
      </c>
      <c r="D31" s="814">
        <v>935</v>
      </c>
      <c r="E31" s="814">
        <v>989</v>
      </c>
      <c r="F31" s="334"/>
      <c r="G31" s="426"/>
      <c r="H31" s="426"/>
      <c r="I31" s="427"/>
      <c r="J31" s="427"/>
    </row>
    <row r="32" spans="1:10" ht="16.5" customHeight="1">
      <c r="A32" s="328" t="s">
        <v>258</v>
      </c>
      <c r="B32" s="422">
        <v>710</v>
      </c>
      <c r="C32" s="422">
        <f t="shared" si="2"/>
        <v>1661</v>
      </c>
      <c r="D32" s="814">
        <v>819</v>
      </c>
      <c r="E32" s="814">
        <v>842</v>
      </c>
      <c r="F32" s="342" t="s">
        <v>251</v>
      </c>
      <c r="G32" s="422">
        <v>154</v>
      </c>
      <c r="H32" s="422">
        <f>SUM(I32:J32)</f>
        <v>729</v>
      </c>
      <c r="I32" s="814">
        <v>332</v>
      </c>
      <c r="J32" s="814">
        <v>397</v>
      </c>
    </row>
    <row r="33" spans="1:10" ht="16.5" customHeight="1">
      <c r="A33" s="328"/>
      <c r="B33" s="426"/>
      <c r="C33" s="426"/>
      <c r="D33" s="427"/>
      <c r="E33" s="427"/>
      <c r="F33" s="342" t="s">
        <v>255</v>
      </c>
      <c r="G33" s="422">
        <v>812</v>
      </c>
      <c r="H33" s="422">
        <f>SUM(I33:J33)</f>
        <v>2387</v>
      </c>
      <c r="I33" s="814">
        <v>1148</v>
      </c>
      <c r="J33" s="814">
        <v>1239</v>
      </c>
    </row>
    <row r="34" spans="1:10" ht="16.5" customHeight="1">
      <c r="A34" s="328" t="s">
        <v>262</v>
      </c>
      <c r="B34" s="422">
        <v>746</v>
      </c>
      <c r="C34" s="422">
        <f aca="true" t="shared" si="3" ref="C34:C40">SUM(D34:E34)</f>
        <v>1754</v>
      </c>
      <c r="D34" s="814">
        <v>864</v>
      </c>
      <c r="E34" s="814">
        <v>890</v>
      </c>
      <c r="F34" s="342" t="s">
        <v>259</v>
      </c>
      <c r="G34" s="822">
        <v>2552</v>
      </c>
      <c r="H34" s="822">
        <f>SUM(I34:J34)</f>
        <v>6001</v>
      </c>
      <c r="I34" s="823">
        <v>2991</v>
      </c>
      <c r="J34" s="823">
        <v>3010</v>
      </c>
    </row>
    <row r="35" spans="1:10" ht="16.5" customHeight="1">
      <c r="A35" s="328" t="s">
        <v>266</v>
      </c>
      <c r="B35" s="422">
        <v>703</v>
      </c>
      <c r="C35" s="422">
        <f t="shared" si="3"/>
        <v>1686</v>
      </c>
      <c r="D35" s="814">
        <v>838</v>
      </c>
      <c r="E35" s="814">
        <v>848</v>
      </c>
      <c r="F35" s="342" t="s">
        <v>263</v>
      </c>
      <c r="G35" s="422">
        <v>444</v>
      </c>
      <c r="H35" s="422">
        <f>SUM(I35:J35)</f>
        <v>1380</v>
      </c>
      <c r="I35" s="814">
        <v>641</v>
      </c>
      <c r="J35" s="814">
        <v>739</v>
      </c>
    </row>
    <row r="36" spans="1:10" ht="16.5" customHeight="1">
      <c r="A36" s="328" t="s">
        <v>270</v>
      </c>
      <c r="B36" s="422">
        <v>497</v>
      </c>
      <c r="C36" s="422">
        <f t="shared" si="3"/>
        <v>1333</v>
      </c>
      <c r="D36" s="814">
        <v>650</v>
      </c>
      <c r="E36" s="814">
        <v>683</v>
      </c>
      <c r="F36" s="342"/>
      <c r="G36" s="431"/>
      <c r="H36" s="431"/>
      <c r="I36" s="432"/>
      <c r="J36" s="432"/>
    </row>
    <row r="37" spans="1:10" ht="16.5" customHeight="1">
      <c r="A37" s="328" t="s">
        <v>497</v>
      </c>
      <c r="B37" s="422">
        <v>228</v>
      </c>
      <c r="C37" s="422">
        <f t="shared" si="3"/>
        <v>605</v>
      </c>
      <c r="D37" s="814">
        <v>315</v>
      </c>
      <c r="E37" s="814">
        <v>290</v>
      </c>
      <c r="F37" s="343" t="s">
        <v>267</v>
      </c>
      <c r="G37" s="824">
        <v>3962</v>
      </c>
      <c r="H37" s="824">
        <f>SUM(I37:J37)</f>
        <v>10497</v>
      </c>
      <c r="I37" s="824">
        <v>5112</v>
      </c>
      <c r="J37" s="824">
        <v>5385</v>
      </c>
    </row>
    <row r="38" spans="1:10" ht="16.5" customHeight="1">
      <c r="A38" s="328" t="s">
        <v>498</v>
      </c>
      <c r="B38" s="422">
        <v>369</v>
      </c>
      <c r="C38" s="422">
        <f t="shared" si="3"/>
        <v>1069</v>
      </c>
      <c r="D38" s="814">
        <v>519</v>
      </c>
      <c r="E38" s="814">
        <v>550</v>
      </c>
      <c r="F38" s="334"/>
      <c r="G38" s="429"/>
      <c r="H38" s="429"/>
      <c r="I38" s="429"/>
      <c r="J38" s="429"/>
    </row>
    <row r="39" spans="1:10" ht="16.5" customHeight="1">
      <c r="A39" s="328" t="s">
        <v>499</v>
      </c>
      <c r="B39" s="422">
        <v>225</v>
      </c>
      <c r="C39" s="422">
        <f t="shared" si="3"/>
        <v>719</v>
      </c>
      <c r="D39" s="814">
        <v>362</v>
      </c>
      <c r="E39" s="814">
        <v>357</v>
      </c>
      <c r="F39" s="334"/>
      <c r="G39" s="429"/>
      <c r="H39" s="429"/>
      <c r="I39" s="429"/>
      <c r="J39" s="429"/>
    </row>
    <row r="40" spans="1:10" ht="16.5" customHeight="1">
      <c r="A40" s="328" t="s">
        <v>541</v>
      </c>
      <c r="B40" s="422">
        <v>345</v>
      </c>
      <c r="C40" s="422">
        <f t="shared" si="3"/>
        <v>885</v>
      </c>
      <c r="D40" s="814">
        <v>455</v>
      </c>
      <c r="E40" s="814">
        <v>430</v>
      </c>
      <c r="F40" s="334"/>
      <c r="G40" s="429"/>
      <c r="H40" s="429"/>
      <c r="I40" s="429"/>
      <c r="J40" s="429"/>
    </row>
    <row r="41" spans="1:10" ht="16.5" customHeight="1">
      <c r="A41" s="332"/>
      <c r="B41" s="333"/>
      <c r="C41" s="333"/>
      <c r="D41" s="428"/>
      <c r="E41" s="428"/>
      <c r="F41" s="334"/>
      <c r="G41" s="429"/>
      <c r="H41" s="429"/>
      <c r="I41" s="429"/>
      <c r="J41" s="429"/>
    </row>
    <row r="42" spans="1:10" ht="16.5" customHeight="1">
      <c r="A42" s="328" t="s">
        <v>273</v>
      </c>
      <c r="B42" s="422">
        <v>286</v>
      </c>
      <c r="C42" s="422">
        <f>SUM(D42:E42)</f>
        <v>693</v>
      </c>
      <c r="D42" s="814">
        <v>334</v>
      </c>
      <c r="E42" s="814">
        <v>359</v>
      </c>
      <c r="F42" s="334"/>
      <c r="G42" s="429"/>
      <c r="H42" s="429"/>
      <c r="I42" s="429"/>
      <c r="J42" s="429"/>
    </row>
    <row r="43" spans="1:10" ht="16.5" customHeight="1">
      <c r="A43" s="328" t="s">
        <v>276</v>
      </c>
      <c r="B43" s="422">
        <v>530</v>
      </c>
      <c r="C43" s="422">
        <f>SUM(D43:E43)</f>
        <v>1129</v>
      </c>
      <c r="D43" s="814">
        <v>566</v>
      </c>
      <c r="E43" s="814">
        <v>563</v>
      </c>
      <c r="F43" s="334"/>
      <c r="G43" s="429"/>
      <c r="H43" s="429"/>
      <c r="I43" s="429"/>
      <c r="J43" s="429"/>
    </row>
    <row r="44" spans="1:10" ht="16.5" customHeight="1" thickBot="1">
      <c r="A44" s="344" t="s">
        <v>279</v>
      </c>
      <c r="B44" s="825">
        <v>800</v>
      </c>
      <c r="C44" s="825">
        <f>SUM(D44:E44)</f>
        <v>1721</v>
      </c>
      <c r="D44" s="820">
        <v>853</v>
      </c>
      <c r="E44" s="820">
        <v>868</v>
      </c>
      <c r="F44" s="336"/>
      <c r="G44" s="430"/>
      <c r="H44" s="430"/>
      <c r="I44" s="430"/>
      <c r="J44" s="430"/>
    </row>
    <row r="45" spans="1:10" ht="18" customHeight="1" thickTop="1">
      <c r="A45" s="337" t="s">
        <v>854</v>
      </c>
      <c r="B45" s="337"/>
      <c r="C45" s="102"/>
      <c r="D45" s="99"/>
      <c r="E45" s="99"/>
      <c r="F45" s="99"/>
      <c r="G45" s="99"/>
      <c r="H45" s="99"/>
      <c r="I45" s="99"/>
      <c r="J45" s="99"/>
    </row>
    <row r="46" spans="1:10" ht="18" customHeight="1">
      <c r="A46" s="338" t="s">
        <v>855</v>
      </c>
      <c r="B46" s="338"/>
      <c r="C46" s="99"/>
      <c r="D46" s="99"/>
      <c r="E46" s="99"/>
      <c r="F46" s="99"/>
      <c r="G46" s="99"/>
      <c r="H46" s="99"/>
      <c r="I46" s="99"/>
      <c r="J46" s="99"/>
    </row>
    <row r="47" spans="1:10" ht="18" customHeight="1">
      <c r="A47" s="101"/>
      <c r="B47" s="338"/>
      <c r="C47" s="99"/>
      <c r="D47" s="99"/>
      <c r="E47" s="99"/>
      <c r="F47" s="99"/>
      <c r="G47" s="99"/>
      <c r="H47" s="99"/>
      <c r="I47" s="99"/>
      <c r="J47" s="99"/>
    </row>
    <row r="48" spans="1:10" ht="16.5" customHeight="1">
      <c r="A48" s="103"/>
      <c r="B48" s="98"/>
      <c r="C48" s="98"/>
      <c r="D48" s="98"/>
      <c r="E48" s="98"/>
      <c r="F48" s="99"/>
      <c r="G48" s="99"/>
      <c r="H48" s="99"/>
      <c r="I48" s="99"/>
      <c r="J48" s="99"/>
    </row>
    <row r="49" spans="1:10" ht="16.5" customHeight="1">
      <c r="A49" s="158"/>
      <c r="B49" s="153"/>
      <c r="C49" s="153"/>
      <c r="D49" s="153"/>
      <c r="E49" s="153"/>
      <c r="F49" s="153"/>
      <c r="G49" s="159"/>
      <c r="H49" s="159"/>
      <c r="I49" s="99"/>
      <c r="J49" s="99"/>
    </row>
    <row r="50" spans="1:10" ht="16.5" customHeight="1">
      <c r="A50" s="158"/>
      <c r="B50" s="153"/>
      <c r="C50" s="153"/>
      <c r="D50" s="153"/>
      <c r="E50" s="153"/>
      <c r="F50" s="153"/>
      <c r="G50" s="159"/>
      <c r="H50" s="159"/>
      <c r="I50" s="99"/>
      <c r="J50" s="99"/>
    </row>
    <row r="51" spans="1:10" ht="16.5" customHeight="1">
      <c r="A51" s="99"/>
      <c r="B51" s="99"/>
      <c r="C51" s="99"/>
      <c r="D51" s="99"/>
      <c r="E51" s="99"/>
      <c r="F51" s="99"/>
      <c r="G51" s="99"/>
      <c r="H51" s="99"/>
      <c r="I51" s="99"/>
      <c r="J51" s="99"/>
    </row>
    <row r="52" spans="1:10" ht="16.5" customHeight="1">
      <c r="A52" s="99"/>
      <c r="B52" s="99"/>
      <c r="C52" s="99"/>
      <c r="D52" s="99"/>
      <c r="E52" s="99"/>
      <c r="F52" s="99"/>
      <c r="G52" s="99"/>
      <c r="H52" s="99"/>
      <c r="I52" s="99"/>
      <c r="J52" s="99"/>
    </row>
    <row r="53" spans="1:10" ht="16.5" customHeight="1">
      <c r="A53" s="99"/>
      <c r="B53" s="99"/>
      <c r="C53" s="99"/>
      <c r="D53" s="99"/>
      <c r="E53" s="99"/>
      <c r="F53" s="99"/>
      <c r="G53" s="99"/>
      <c r="H53" s="99"/>
      <c r="I53" s="99"/>
      <c r="J53" s="99"/>
    </row>
    <row r="54" spans="1:10" ht="16.5" customHeight="1">
      <c r="A54" s="99"/>
      <c r="B54" s="99"/>
      <c r="C54" s="99"/>
      <c r="D54" s="99"/>
      <c r="E54" s="99"/>
      <c r="F54" s="99"/>
      <c r="G54" s="99"/>
      <c r="H54" s="99"/>
      <c r="I54" s="99"/>
      <c r="J54" s="99"/>
    </row>
    <row r="55" spans="1:10" ht="16.5" customHeight="1">
      <c r="A55" s="99"/>
      <c r="B55" s="99"/>
      <c r="C55" s="99"/>
      <c r="D55" s="99"/>
      <c r="E55" s="99"/>
      <c r="F55" s="99"/>
      <c r="G55" s="99"/>
      <c r="H55" s="99"/>
      <c r="I55" s="99"/>
      <c r="J55" s="99"/>
    </row>
    <row r="56" spans="1:10" ht="16.5" customHeight="1">
      <c r="A56" s="99"/>
      <c r="B56" s="99"/>
      <c r="C56" s="99"/>
      <c r="D56" s="99"/>
      <c r="E56" s="99"/>
      <c r="F56" s="99"/>
      <c r="G56" s="99"/>
      <c r="H56" s="99"/>
      <c r="I56" s="99"/>
      <c r="J56" s="99"/>
    </row>
    <row r="57" spans="1:10" ht="16.5" customHeight="1">
      <c r="A57" s="99"/>
      <c r="B57" s="99"/>
      <c r="C57" s="99"/>
      <c r="D57" s="99"/>
      <c r="E57" s="99"/>
      <c r="F57" s="99"/>
      <c r="G57" s="99"/>
      <c r="H57" s="99"/>
      <c r="I57" s="99"/>
      <c r="J57" s="99"/>
    </row>
    <row r="58" spans="1:10" ht="16.5" customHeight="1">
      <c r="A58" s="99"/>
      <c r="B58" s="99"/>
      <c r="C58" s="99"/>
      <c r="D58" s="99"/>
      <c r="E58" s="99"/>
      <c r="F58" s="99"/>
      <c r="G58" s="99"/>
      <c r="H58" s="99"/>
      <c r="I58" s="99"/>
      <c r="J58" s="99"/>
    </row>
    <row r="59" spans="1:10" ht="16.5" customHeight="1">
      <c r="A59" s="99"/>
      <c r="B59" s="99"/>
      <c r="C59" s="99"/>
      <c r="D59" s="99"/>
      <c r="E59" s="99"/>
      <c r="F59" s="99"/>
      <c r="G59" s="99"/>
      <c r="H59" s="99"/>
      <c r="I59" s="99"/>
      <c r="J59" s="99"/>
    </row>
    <row r="60" spans="1:10" ht="16.5" customHeight="1">
      <c r="A60" s="99"/>
      <c r="B60" s="99"/>
      <c r="C60" s="99"/>
      <c r="D60" s="99"/>
      <c r="E60" s="99"/>
      <c r="F60" s="99"/>
      <c r="G60" s="99"/>
      <c r="H60" s="99"/>
      <c r="I60" s="99"/>
      <c r="J60" s="99"/>
    </row>
    <row r="61" spans="1:10" ht="16.5" customHeight="1">
      <c r="A61" s="99"/>
      <c r="B61" s="99"/>
      <c r="C61" s="99"/>
      <c r="D61" s="99"/>
      <c r="E61" s="99"/>
      <c r="F61" s="99"/>
      <c r="G61" s="99"/>
      <c r="H61" s="99"/>
      <c r="I61" s="99"/>
      <c r="J61" s="99"/>
    </row>
    <row r="62" spans="6:10" ht="16.5" customHeight="1">
      <c r="F62" s="99"/>
      <c r="G62" s="99"/>
      <c r="H62" s="99"/>
      <c r="I62" s="99"/>
      <c r="J62" s="99"/>
    </row>
    <row r="63" ht="12">
      <c r="F63" s="99"/>
    </row>
  </sheetData>
  <sheetProtection/>
  <mergeCells count="1">
    <mergeCell ref="H2:J2"/>
  </mergeCells>
  <printOptions horizontalCentered="1"/>
  <pageMargins left="0.5905511811023623" right="0.5905511811023623" top="0.5905511811023623" bottom="0.7086614173228347" header="0.31496062992125984" footer="0.31496062992125984"/>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50"/>
  <sheetViews>
    <sheetView zoomScale="110" zoomScaleNormal="110" workbookViewId="0" topLeftCell="A1">
      <selection activeCell="A1" sqref="A1"/>
    </sheetView>
  </sheetViews>
  <sheetFormatPr defaultColWidth="9.875" defaultRowHeight="14.25" customHeight="1"/>
  <cols>
    <col min="1" max="1" width="8.625" style="19" customWidth="1"/>
    <col min="2" max="5" width="7.375" style="105" customWidth="1"/>
    <col min="6" max="6" width="7.375" style="549" customWidth="1"/>
    <col min="7" max="7" width="7.375" style="105" customWidth="1"/>
    <col min="8" max="8" width="8.625" style="19" customWidth="1"/>
    <col min="9" max="10" width="7.375" style="19" customWidth="1"/>
    <col min="11" max="11" width="7.375" style="483" customWidth="1"/>
    <col min="12" max="13" width="7.375" style="19" customWidth="1"/>
    <col min="14" max="16384" width="9.875" style="19" customWidth="1"/>
  </cols>
  <sheetData>
    <row r="1" ht="26.25" customHeight="1" thickBot="1">
      <c r="A1" s="104" t="s">
        <v>1042</v>
      </c>
    </row>
    <row r="2" spans="1:12" ht="21" customHeight="1" thickTop="1">
      <c r="A2" s="381" t="s">
        <v>311</v>
      </c>
      <c r="B2" s="388" t="s">
        <v>1043</v>
      </c>
      <c r="C2" s="388" t="s">
        <v>798</v>
      </c>
      <c r="D2" s="388" t="s">
        <v>968</v>
      </c>
      <c r="E2" s="388" t="s">
        <v>1044</v>
      </c>
      <c r="F2" s="550" t="s">
        <v>850</v>
      </c>
      <c r="G2" s="382" t="s">
        <v>311</v>
      </c>
      <c r="H2" s="388" t="s">
        <v>1043</v>
      </c>
      <c r="I2" s="388" t="s">
        <v>1045</v>
      </c>
      <c r="J2" s="484" t="s">
        <v>806</v>
      </c>
      <c r="K2" s="484" t="s">
        <v>1044</v>
      </c>
      <c r="L2" s="779" t="s">
        <v>850</v>
      </c>
    </row>
    <row r="3" spans="1:12" ht="17.25" customHeight="1">
      <c r="A3" s="537" t="s">
        <v>1046</v>
      </c>
      <c r="B3" s="519">
        <f>SUM(B4:B8)</f>
        <v>10084</v>
      </c>
      <c r="C3" s="519">
        <f>SUM(C4:C8)</f>
        <v>9915</v>
      </c>
      <c r="D3" s="538">
        <f>SUM(D4:D8)</f>
        <v>9803</v>
      </c>
      <c r="E3" s="383">
        <f>SUM(E4:E8)</f>
        <v>9671</v>
      </c>
      <c r="F3" s="780">
        <f>SUM(F4:F8)</f>
        <v>9379</v>
      </c>
      <c r="G3" s="781" t="s">
        <v>856</v>
      </c>
      <c r="H3" s="519">
        <f>SUM(H4:H8)</f>
        <v>13408</v>
      </c>
      <c r="I3" s="519">
        <f>SUM(I4:I8)</f>
        <v>13054</v>
      </c>
      <c r="J3" s="538">
        <f>SUM(J4:J8)</f>
        <v>12546</v>
      </c>
      <c r="K3" s="383">
        <f>SUM(K4:K8)</f>
        <v>12241</v>
      </c>
      <c r="L3" s="383">
        <f>SUM(L4:L8)</f>
        <v>11643</v>
      </c>
    </row>
    <row r="4" spans="1:12" ht="15.75" customHeight="1">
      <c r="A4" s="350" t="s">
        <v>90</v>
      </c>
      <c r="B4" s="384">
        <v>1791</v>
      </c>
      <c r="C4" s="483">
        <v>1907</v>
      </c>
      <c r="D4" s="384">
        <v>1799</v>
      </c>
      <c r="E4" s="384">
        <v>1811</v>
      </c>
      <c r="F4" s="782">
        <v>1617</v>
      </c>
      <c r="G4" s="783" t="s">
        <v>150</v>
      </c>
      <c r="H4" s="384">
        <v>2410</v>
      </c>
      <c r="I4" s="483">
        <v>2358</v>
      </c>
      <c r="J4" s="384">
        <v>2208</v>
      </c>
      <c r="K4" s="384">
        <v>2256</v>
      </c>
      <c r="L4" s="384">
        <v>2023</v>
      </c>
    </row>
    <row r="5" spans="1:12" ht="15.75" customHeight="1">
      <c r="A5" s="350" t="s">
        <v>92</v>
      </c>
      <c r="B5" s="384">
        <v>1908</v>
      </c>
      <c r="C5" s="483">
        <v>1831</v>
      </c>
      <c r="D5" s="384">
        <v>1951</v>
      </c>
      <c r="E5" s="384">
        <v>1882</v>
      </c>
      <c r="F5" s="782">
        <v>1858</v>
      </c>
      <c r="G5" s="783" t="s">
        <v>152</v>
      </c>
      <c r="H5" s="483">
        <v>2561</v>
      </c>
      <c r="I5" s="483">
        <v>2446</v>
      </c>
      <c r="J5" s="483">
        <v>2358</v>
      </c>
      <c r="K5" s="483">
        <v>2264</v>
      </c>
      <c r="L5" s="483">
        <v>2261</v>
      </c>
    </row>
    <row r="6" spans="1:12" ht="15.75" customHeight="1">
      <c r="A6" s="350" t="s">
        <v>94</v>
      </c>
      <c r="B6" s="384">
        <v>2133</v>
      </c>
      <c r="C6" s="483">
        <v>1940</v>
      </c>
      <c r="D6" s="384">
        <v>1907</v>
      </c>
      <c r="E6" s="384">
        <v>2015</v>
      </c>
      <c r="F6" s="782">
        <v>1903</v>
      </c>
      <c r="G6" s="783" t="s">
        <v>154</v>
      </c>
      <c r="H6" s="483">
        <v>2728</v>
      </c>
      <c r="I6" s="483">
        <v>2617</v>
      </c>
      <c r="J6" s="483">
        <v>2492</v>
      </c>
      <c r="K6" s="483">
        <v>2436</v>
      </c>
      <c r="L6" s="483">
        <v>2310</v>
      </c>
    </row>
    <row r="7" spans="1:12" ht="15.75" customHeight="1">
      <c r="A7" s="350" t="s">
        <v>96</v>
      </c>
      <c r="B7" s="384">
        <v>2078</v>
      </c>
      <c r="C7" s="483">
        <v>2156</v>
      </c>
      <c r="D7" s="384">
        <v>1973</v>
      </c>
      <c r="E7" s="384">
        <v>1955</v>
      </c>
      <c r="F7" s="782">
        <v>2028</v>
      </c>
      <c r="G7" s="783" t="s">
        <v>156</v>
      </c>
      <c r="H7" s="483">
        <v>2795</v>
      </c>
      <c r="I7" s="483">
        <v>2787</v>
      </c>
      <c r="J7" s="483">
        <v>2662</v>
      </c>
      <c r="K7" s="483">
        <v>2550</v>
      </c>
      <c r="L7" s="483">
        <v>2491</v>
      </c>
    </row>
    <row r="8" spans="1:12" ht="15.75" customHeight="1">
      <c r="A8" s="350" t="s">
        <v>98</v>
      </c>
      <c r="B8" s="384">
        <v>2174</v>
      </c>
      <c r="C8" s="483">
        <v>2081</v>
      </c>
      <c r="D8" s="384">
        <v>2173</v>
      </c>
      <c r="E8" s="384">
        <v>2008</v>
      </c>
      <c r="F8" s="782">
        <v>1973</v>
      </c>
      <c r="G8" s="783" t="s">
        <v>158</v>
      </c>
      <c r="H8" s="483">
        <v>2914</v>
      </c>
      <c r="I8" s="483">
        <v>2846</v>
      </c>
      <c r="J8" s="483">
        <v>2826</v>
      </c>
      <c r="K8" s="483">
        <v>2735</v>
      </c>
      <c r="L8" s="483">
        <v>2558</v>
      </c>
    </row>
    <row r="9" spans="1:12" ht="9" customHeight="1">
      <c r="A9" s="350"/>
      <c r="B9" s="579"/>
      <c r="C9" s="579"/>
      <c r="D9" s="579"/>
      <c r="E9" s="583"/>
      <c r="F9" s="784"/>
      <c r="G9" s="785"/>
      <c r="H9" s="579"/>
      <c r="I9" s="580"/>
      <c r="J9" s="580"/>
      <c r="K9" s="586"/>
      <c r="L9" s="586"/>
    </row>
    <row r="10" spans="1:12" ht="17.25" customHeight="1">
      <c r="A10" s="537" t="s">
        <v>857</v>
      </c>
      <c r="B10" s="519">
        <f>SUM(B11:B15)</f>
        <v>11001</v>
      </c>
      <c r="C10" s="519">
        <f>SUM(C11:C15)</f>
        <v>11076</v>
      </c>
      <c r="D10" s="538">
        <f>SUM(D11:D15)</f>
        <v>10902</v>
      </c>
      <c r="E10" s="383">
        <f>SUM(E11:E15)</f>
        <v>10917</v>
      </c>
      <c r="F10" s="780">
        <f>SUM(F11:F15)</f>
        <v>10828</v>
      </c>
      <c r="G10" s="786" t="s">
        <v>1047</v>
      </c>
      <c r="H10" s="519">
        <f>SUM(H11:H15)</f>
        <v>16793</v>
      </c>
      <c r="I10" s="519">
        <f>SUM(I11:I15)</f>
        <v>16176</v>
      </c>
      <c r="J10" s="538">
        <f>SUM(J11:J15)</f>
        <v>15820</v>
      </c>
      <c r="K10" s="383">
        <f>SUM(K11:K15)</f>
        <v>15388</v>
      </c>
      <c r="L10" s="383">
        <f>SUM(L11:L15)</f>
        <v>14837</v>
      </c>
    </row>
    <row r="11" spans="1:12" ht="15.75" customHeight="1">
      <c r="A11" s="350" t="s">
        <v>100</v>
      </c>
      <c r="B11" s="384">
        <v>2166</v>
      </c>
      <c r="C11" s="483">
        <v>2201</v>
      </c>
      <c r="D11" s="384">
        <v>2086</v>
      </c>
      <c r="E11" s="384">
        <v>2193</v>
      </c>
      <c r="F11" s="782">
        <v>2027</v>
      </c>
      <c r="G11" s="783" t="s">
        <v>160</v>
      </c>
      <c r="H11" s="483">
        <v>3066</v>
      </c>
      <c r="I11" s="483">
        <v>2935</v>
      </c>
      <c r="J11" s="483">
        <v>2906</v>
      </c>
      <c r="K11" s="483">
        <v>2870</v>
      </c>
      <c r="L11" s="483">
        <v>2786</v>
      </c>
    </row>
    <row r="12" spans="1:12" ht="15.75" customHeight="1">
      <c r="A12" s="350" t="s">
        <v>102</v>
      </c>
      <c r="B12" s="384">
        <v>2123</v>
      </c>
      <c r="C12" s="483">
        <v>2171</v>
      </c>
      <c r="D12" s="384">
        <v>2233</v>
      </c>
      <c r="E12" s="384">
        <v>2109</v>
      </c>
      <c r="F12" s="782">
        <v>2195</v>
      </c>
      <c r="G12" s="783" t="s">
        <v>162</v>
      </c>
      <c r="H12" s="483">
        <v>3269</v>
      </c>
      <c r="I12" s="483">
        <v>3106</v>
      </c>
      <c r="J12" s="483">
        <v>2967</v>
      </c>
      <c r="K12" s="483">
        <v>2915</v>
      </c>
      <c r="L12" s="483">
        <v>2883</v>
      </c>
    </row>
    <row r="13" spans="1:12" ht="15.75" customHeight="1">
      <c r="A13" s="350" t="s">
        <v>104</v>
      </c>
      <c r="B13" s="384">
        <v>2256</v>
      </c>
      <c r="C13" s="483">
        <v>2148</v>
      </c>
      <c r="D13" s="384">
        <v>2177</v>
      </c>
      <c r="E13" s="384">
        <v>2263</v>
      </c>
      <c r="F13" s="782">
        <v>2117</v>
      </c>
      <c r="G13" s="783" t="s">
        <v>164</v>
      </c>
      <c r="H13" s="483">
        <v>3362</v>
      </c>
      <c r="I13" s="483">
        <v>3339</v>
      </c>
      <c r="J13" s="483">
        <v>3143</v>
      </c>
      <c r="K13" s="483">
        <v>3017</v>
      </c>
      <c r="L13" s="483">
        <v>2943</v>
      </c>
    </row>
    <row r="14" spans="1:12" ht="15.75" customHeight="1">
      <c r="A14" s="350" t="s">
        <v>106</v>
      </c>
      <c r="B14" s="384">
        <v>2309</v>
      </c>
      <c r="C14" s="483">
        <v>2253</v>
      </c>
      <c r="D14" s="384">
        <v>2149</v>
      </c>
      <c r="E14" s="384">
        <v>2198</v>
      </c>
      <c r="F14" s="782">
        <v>2281</v>
      </c>
      <c r="G14" s="783" t="s">
        <v>166</v>
      </c>
      <c r="H14" s="483">
        <v>3388</v>
      </c>
      <c r="I14" s="483">
        <v>3400</v>
      </c>
      <c r="J14" s="483">
        <v>3373</v>
      </c>
      <c r="K14" s="483">
        <v>3178</v>
      </c>
      <c r="L14" s="483">
        <v>3012</v>
      </c>
    </row>
    <row r="15" spans="1:12" ht="15.75" customHeight="1">
      <c r="A15" s="350" t="s">
        <v>108</v>
      </c>
      <c r="B15" s="384">
        <v>2147</v>
      </c>
      <c r="C15" s="483">
        <v>2303</v>
      </c>
      <c r="D15" s="384">
        <v>2257</v>
      </c>
      <c r="E15" s="384">
        <v>2154</v>
      </c>
      <c r="F15" s="782">
        <v>2208</v>
      </c>
      <c r="G15" s="783" t="s">
        <v>168</v>
      </c>
      <c r="H15" s="483">
        <v>3708</v>
      </c>
      <c r="I15" s="483">
        <v>3396</v>
      </c>
      <c r="J15" s="483">
        <v>3431</v>
      </c>
      <c r="K15" s="483">
        <v>3408</v>
      </c>
      <c r="L15" s="483">
        <v>3213</v>
      </c>
    </row>
    <row r="16" spans="1:12" ht="9" customHeight="1">
      <c r="A16" s="350"/>
      <c r="B16" s="579"/>
      <c r="C16" s="579"/>
      <c r="D16" s="584"/>
      <c r="E16" s="583"/>
      <c r="F16" s="784"/>
      <c r="G16" s="351"/>
      <c r="H16" s="787"/>
      <c r="I16" s="580"/>
      <c r="J16" s="580"/>
      <c r="K16" s="586"/>
      <c r="L16" s="586"/>
    </row>
    <row r="17" spans="1:12" ht="17.25" customHeight="1">
      <c r="A17" s="537" t="s">
        <v>1048</v>
      </c>
      <c r="B17" s="519">
        <f>SUM(B18:B22)</f>
        <v>11401</v>
      </c>
      <c r="C17" s="519">
        <f>SUM(C18:C22)</f>
        <v>11267</v>
      </c>
      <c r="D17" s="538">
        <f>SUM(D18:D22)</f>
        <v>11334</v>
      </c>
      <c r="E17" s="383">
        <f>SUM(E18:E22)</f>
        <v>11279</v>
      </c>
      <c r="F17" s="780">
        <f>SUM(F18:F22)</f>
        <v>11238</v>
      </c>
      <c r="G17" s="786" t="s">
        <v>1049</v>
      </c>
      <c r="H17" s="519">
        <f>SUM(H18:H22)</f>
        <v>20767</v>
      </c>
      <c r="I17" s="519">
        <f>SUM(I18:I22)</f>
        <v>20298</v>
      </c>
      <c r="J17" s="538">
        <f>SUM(J18:J22)</f>
        <v>19635</v>
      </c>
      <c r="K17" s="383">
        <f>SUM(K18:K22)</f>
        <v>18924</v>
      </c>
      <c r="L17" s="383">
        <f>SUM(L18:L22)</f>
        <v>18086</v>
      </c>
    </row>
    <row r="18" spans="1:12" ht="15.75" customHeight="1">
      <c r="A18" s="350" t="s">
        <v>110</v>
      </c>
      <c r="B18" s="384">
        <v>2243</v>
      </c>
      <c r="C18" s="483">
        <v>2155</v>
      </c>
      <c r="D18" s="384">
        <v>2323</v>
      </c>
      <c r="E18" s="384">
        <v>2272</v>
      </c>
      <c r="F18" s="782">
        <v>2166</v>
      </c>
      <c r="G18" s="783" t="s">
        <v>91</v>
      </c>
      <c r="H18" s="483">
        <v>3882</v>
      </c>
      <c r="I18" s="483">
        <v>3738</v>
      </c>
      <c r="J18" s="483">
        <v>3422</v>
      </c>
      <c r="K18" s="483">
        <v>3481</v>
      </c>
      <c r="L18" s="483">
        <v>3428</v>
      </c>
    </row>
    <row r="19" spans="1:12" ht="15.75" customHeight="1">
      <c r="A19" s="350" t="s">
        <v>112</v>
      </c>
      <c r="B19" s="384">
        <v>2219</v>
      </c>
      <c r="C19" s="483">
        <v>2268</v>
      </c>
      <c r="D19" s="384">
        <v>2174</v>
      </c>
      <c r="E19" s="384">
        <v>2328</v>
      </c>
      <c r="F19" s="782">
        <v>2270</v>
      </c>
      <c r="G19" s="783" t="s">
        <v>93</v>
      </c>
      <c r="H19" s="483">
        <v>4214</v>
      </c>
      <c r="I19" s="483">
        <v>3894</v>
      </c>
      <c r="J19" s="483">
        <v>3799</v>
      </c>
      <c r="K19" s="483">
        <v>3454</v>
      </c>
      <c r="L19" s="483">
        <v>3493</v>
      </c>
    </row>
    <row r="20" spans="1:12" ht="15.75" customHeight="1">
      <c r="A20" s="350" t="s">
        <v>114</v>
      </c>
      <c r="B20" s="384">
        <v>2325</v>
      </c>
      <c r="C20" s="483">
        <v>2222</v>
      </c>
      <c r="D20" s="384">
        <v>2271</v>
      </c>
      <c r="E20" s="384">
        <v>2179</v>
      </c>
      <c r="F20" s="782">
        <v>2337</v>
      </c>
      <c r="G20" s="783" t="s">
        <v>95</v>
      </c>
      <c r="H20" s="483">
        <v>4243</v>
      </c>
      <c r="I20" s="483">
        <v>4208</v>
      </c>
      <c r="J20" s="483">
        <v>3900</v>
      </c>
      <c r="K20" s="483">
        <v>3802</v>
      </c>
      <c r="L20" s="483">
        <v>3470</v>
      </c>
    </row>
    <row r="21" spans="1:12" ht="15.75" customHeight="1">
      <c r="A21" s="350" t="s">
        <v>116</v>
      </c>
      <c r="B21" s="384">
        <v>2282</v>
      </c>
      <c r="C21" s="483">
        <v>2346</v>
      </c>
      <c r="D21" s="384">
        <v>2217</v>
      </c>
      <c r="E21" s="384">
        <v>2284</v>
      </c>
      <c r="F21" s="782">
        <v>2190</v>
      </c>
      <c r="G21" s="783" t="s">
        <v>97</v>
      </c>
      <c r="H21" s="483">
        <v>4214</v>
      </c>
      <c r="I21" s="483">
        <v>4273</v>
      </c>
      <c r="J21" s="483">
        <v>4237</v>
      </c>
      <c r="K21" s="483">
        <v>3923</v>
      </c>
      <c r="L21" s="483">
        <v>3773</v>
      </c>
    </row>
    <row r="22" spans="1:12" ht="15.75" customHeight="1">
      <c r="A22" s="350" t="s">
        <v>118</v>
      </c>
      <c r="B22" s="384">
        <v>2332</v>
      </c>
      <c r="C22" s="483">
        <v>2276</v>
      </c>
      <c r="D22" s="384">
        <v>2349</v>
      </c>
      <c r="E22" s="384">
        <v>2216</v>
      </c>
      <c r="F22" s="782">
        <v>2275</v>
      </c>
      <c r="G22" s="783" t="s">
        <v>99</v>
      </c>
      <c r="H22" s="483">
        <v>4214</v>
      </c>
      <c r="I22" s="483">
        <v>4185</v>
      </c>
      <c r="J22" s="483">
        <v>4277</v>
      </c>
      <c r="K22" s="483">
        <v>4264</v>
      </c>
      <c r="L22" s="483">
        <v>3922</v>
      </c>
    </row>
    <row r="23" spans="1:12" ht="9" customHeight="1">
      <c r="A23" s="350"/>
      <c r="B23" s="385"/>
      <c r="C23" s="385"/>
      <c r="D23" s="491"/>
      <c r="E23" s="383"/>
      <c r="F23" s="780"/>
      <c r="G23" s="785"/>
      <c r="H23" s="384"/>
      <c r="I23" s="483"/>
      <c r="J23" s="483"/>
      <c r="K23" s="585"/>
      <c r="L23" s="585"/>
    </row>
    <row r="24" spans="1:12" ht="17.25" customHeight="1">
      <c r="A24" s="537" t="s">
        <v>858</v>
      </c>
      <c r="B24" s="519">
        <f>SUM(B25:B29)</f>
        <v>11557</v>
      </c>
      <c r="C24" s="519">
        <f>SUM(C25:C29)</f>
        <v>11718</v>
      </c>
      <c r="D24" s="538">
        <f>SUM(D25:D29)</f>
        <v>11625</v>
      </c>
      <c r="E24" s="383">
        <f>SUM(E25:E29)</f>
        <v>11823</v>
      </c>
      <c r="F24" s="780">
        <f>SUM(F25:F29)</f>
        <v>11677</v>
      </c>
      <c r="G24" s="786" t="s">
        <v>476</v>
      </c>
      <c r="H24" s="519">
        <f>SUM(H25:H29)</f>
        <v>19116</v>
      </c>
      <c r="I24" s="519">
        <f>SUM(I25:I29)</f>
        <v>20498</v>
      </c>
      <c r="J24" s="538">
        <f>SUM(J25:J29)</f>
        <v>20678</v>
      </c>
      <c r="K24" s="383">
        <f>SUM(K25:K29)</f>
        <v>21092</v>
      </c>
      <c r="L24" s="383">
        <f>SUM(L25:L29)</f>
        <v>21243</v>
      </c>
    </row>
    <row r="25" spans="1:12" ht="15.75" customHeight="1">
      <c r="A25" s="350" t="s">
        <v>120</v>
      </c>
      <c r="B25" s="384">
        <v>2455</v>
      </c>
      <c r="C25" s="483">
        <v>2330</v>
      </c>
      <c r="D25" s="384">
        <v>2279</v>
      </c>
      <c r="E25" s="384">
        <v>2361</v>
      </c>
      <c r="F25" s="782">
        <v>2223</v>
      </c>
      <c r="G25" s="783" t="s">
        <v>101</v>
      </c>
      <c r="H25" s="483">
        <v>4123</v>
      </c>
      <c r="I25" s="483">
        <v>4260</v>
      </c>
      <c r="J25" s="483">
        <v>4198</v>
      </c>
      <c r="K25" s="483">
        <v>4297</v>
      </c>
      <c r="L25" s="483">
        <v>4265</v>
      </c>
    </row>
    <row r="26" spans="1:12" ht="15.75" customHeight="1">
      <c r="A26" s="350" t="s">
        <v>122</v>
      </c>
      <c r="B26" s="384">
        <v>2304</v>
      </c>
      <c r="C26" s="483">
        <v>2455</v>
      </c>
      <c r="D26" s="384">
        <v>2322</v>
      </c>
      <c r="E26" s="384">
        <v>2298</v>
      </c>
      <c r="F26" s="782">
        <v>2362</v>
      </c>
      <c r="G26" s="783" t="s">
        <v>103</v>
      </c>
      <c r="H26" s="483">
        <v>4174</v>
      </c>
      <c r="I26" s="483">
        <v>4103</v>
      </c>
      <c r="J26" s="483">
        <v>4249</v>
      </c>
      <c r="K26" s="483">
        <v>4241</v>
      </c>
      <c r="L26" s="483">
        <v>4304</v>
      </c>
    </row>
    <row r="27" spans="1:12" ht="15.75" customHeight="1">
      <c r="A27" s="350" t="s">
        <v>124</v>
      </c>
      <c r="B27" s="384">
        <v>2235</v>
      </c>
      <c r="C27" s="483">
        <v>2311</v>
      </c>
      <c r="D27" s="384">
        <v>2447</v>
      </c>
      <c r="E27" s="384">
        <v>2323</v>
      </c>
      <c r="F27" s="782">
        <v>2293</v>
      </c>
      <c r="G27" s="783" t="s">
        <v>105</v>
      </c>
      <c r="H27" s="483">
        <v>3950</v>
      </c>
      <c r="I27" s="483">
        <v>4172</v>
      </c>
      <c r="J27" s="483">
        <v>4128</v>
      </c>
      <c r="K27" s="483">
        <v>4265</v>
      </c>
      <c r="L27" s="483">
        <v>4274</v>
      </c>
    </row>
    <row r="28" spans="1:12" ht="15.75" customHeight="1">
      <c r="A28" s="350" t="s">
        <v>126</v>
      </c>
      <c r="B28" s="384">
        <v>2348</v>
      </c>
      <c r="C28" s="483">
        <v>2236</v>
      </c>
      <c r="D28" s="384">
        <v>2329</v>
      </c>
      <c r="E28" s="384">
        <v>2472</v>
      </c>
      <c r="F28" s="782">
        <v>2323</v>
      </c>
      <c r="G28" s="783" t="s">
        <v>107</v>
      </c>
      <c r="H28" s="483">
        <v>4016</v>
      </c>
      <c r="I28" s="483">
        <v>3935</v>
      </c>
      <c r="J28" s="483">
        <v>4154</v>
      </c>
      <c r="K28" s="483">
        <v>4134</v>
      </c>
      <c r="L28" s="483">
        <v>4264</v>
      </c>
    </row>
    <row r="29" spans="1:12" ht="15.75" customHeight="1">
      <c r="A29" s="350" t="s">
        <v>128</v>
      </c>
      <c r="B29" s="384">
        <v>2215</v>
      </c>
      <c r="C29" s="483">
        <v>2386</v>
      </c>
      <c r="D29" s="384">
        <v>2248</v>
      </c>
      <c r="E29" s="384">
        <v>2369</v>
      </c>
      <c r="F29" s="782">
        <v>2476</v>
      </c>
      <c r="G29" s="783" t="s">
        <v>109</v>
      </c>
      <c r="H29" s="483">
        <v>2853</v>
      </c>
      <c r="I29" s="483">
        <v>4028</v>
      </c>
      <c r="J29" s="483">
        <v>3949</v>
      </c>
      <c r="K29" s="483">
        <v>4155</v>
      </c>
      <c r="L29" s="483">
        <v>4136</v>
      </c>
    </row>
    <row r="30" spans="1:12" ht="9" customHeight="1">
      <c r="A30" s="350"/>
      <c r="B30" s="384"/>
      <c r="C30" s="384"/>
      <c r="D30" s="491"/>
      <c r="E30" s="548"/>
      <c r="F30" s="788"/>
      <c r="G30" s="785"/>
      <c r="H30" s="384"/>
      <c r="I30" s="483"/>
      <c r="J30" s="483"/>
      <c r="K30" s="585"/>
      <c r="L30" s="585"/>
    </row>
    <row r="31" spans="1:12" ht="17.25" customHeight="1">
      <c r="A31" s="537" t="s">
        <v>859</v>
      </c>
      <c r="B31" s="519">
        <f>SUM(B32:B36)</f>
        <v>10748</v>
      </c>
      <c r="C31" s="519">
        <f>SUM(C32:C36)</f>
        <v>10770</v>
      </c>
      <c r="D31" s="538">
        <f>SUM(D32:D36)</f>
        <v>11256</v>
      </c>
      <c r="E31" s="383">
        <f>SUM(E32:E36)</f>
        <v>11293</v>
      </c>
      <c r="F31" s="780">
        <f>SUM(F32:F36)</f>
        <v>11371</v>
      </c>
      <c r="G31" s="786" t="s">
        <v>1050</v>
      </c>
      <c r="H31" s="519">
        <f>SUM(H32:H36)</f>
        <v>16283</v>
      </c>
      <c r="I31" s="519">
        <f>SUM(I32:I36)</f>
        <v>16156</v>
      </c>
      <c r="J31" s="538">
        <f>SUM(J32:J36)</f>
        <v>17276</v>
      </c>
      <c r="K31" s="383">
        <f>SUM(K32:K36)</f>
        <v>18089</v>
      </c>
      <c r="L31" s="383">
        <f>SUM(L32:L36)</f>
        <v>18785</v>
      </c>
    </row>
    <row r="32" spans="1:12" ht="15.75" customHeight="1">
      <c r="A32" s="350" t="s">
        <v>130</v>
      </c>
      <c r="B32" s="384">
        <v>2294</v>
      </c>
      <c r="C32" s="483">
        <v>2193</v>
      </c>
      <c r="D32" s="384">
        <v>2399</v>
      </c>
      <c r="E32" s="384">
        <v>2253</v>
      </c>
      <c r="F32" s="782">
        <v>2381</v>
      </c>
      <c r="G32" s="783" t="s">
        <v>111</v>
      </c>
      <c r="H32" s="483">
        <v>3784</v>
      </c>
      <c r="I32" s="483">
        <v>2868</v>
      </c>
      <c r="J32" s="483">
        <v>4031</v>
      </c>
      <c r="K32" s="483">
        <v>3975</v>
      </c>
      <c r="L32" s="483">
        <v>4142</v>
      </c>
    </row>
    <row r="33" spans="1:12" ht="15.75" customHeight="1">
      <c r="A33" s="350" t="s">
        <v>132</v>
      </c>
      <c r="B33" s="384">
        <v>2270</v>
      </c>
      <c r="C33" s="483">
        <v>2311</v>
      </c>
      <c r="D33" s="384">
        <v>2244</v>
      </c>
      <c r="E33" s="384">
        <v>2397</v>
      </c>
      <c r="F33" s="782">
        <v>2285</v>
      </c>
      <c r="G33" s="783" t="s">
        <v>113</v>
      </c>
      <c r="H33" s="483">
        <v>3430</v>
      </c>
      <c r="I33" s="483">
        <v>3771</v>
      </c>
      <c r="J33" s="483">
        <v>2868</v>
      </c>
      <c r="K33" s="483">
        <v>4023</v>
      </c>
      <c r="L33" s="483">
        <v>3981</v>
      </c>
    </row>
    <row r="34" spans="1:12" ht="15.75" customHeight="1">
      <c r="A34" s="350" t="s">
        <v>134</v>
      </c>
      <c r="B34" s="384">
        <v>2194</v>
      </c>
      <c r="C34" s="483">
        <v>2268</v>
      </c>
      <c r="D34" s="384">
        <v>2298</v>
      </c>
      <c r="E34" s="384">
        <v>2228</v>
      </c>
      <c r="F34" s="782">
        <v>2378</v>
      </c>
      <c r="G34" s="783" t="s">
        <v>115</v>
      </c>
      <c r="H34" s="483">
        <v>3198</v>
      </c>
      <c r="I34" s="483">
        <v>3429</v>
      </c>
      <c r="J34" s="483">
        <v>3775</v>
      </c>
      <c r="K34" s="483">
        <v>2859</v>
      </c>
      <c r="L34" s="483">
        <v>4009</v>
      </c>
    </row>
    <row r="35" spans="1:12" ht="15.75" customHeight="1">
      <c r="A35" s="350" t="s">
        <v>136</v>
      </c>
      <c r="B35" s="384">
        <v>1951</v>
      </c>
      <c r="C35" s="483">
        <v>2097</v>
      </c>
      <c r="D35" s="384">
        <v>2221</v>
      </c>
      <c r="E35" s="384">
        <v>2202</v>
      </c>
      <c r="F35" s="782">
        <v>2168</v>
      </c>
      <c r="G35" s="783" t="s">
        <v>117</v>
      </c>
      <c r="H35" s="483">
        <v>2942</v>
      </c>
      <c r="I35" s="483">
        <v>3164</v>
      </c>
      <c r="J35" s="483">
        <v>3439</v>
      </c>
      <c r="K35" s="483">
        <v>3782</v>
      </c>
      <c r="L35" s="483">
        <v>2866</v>
      </c>
    </row>
    <row r="36" spans="1:12" ht="15.75" customHeight="1">
      <c r="A36" s="350" t="s">
        <v>138</v>
      </c>
      <c r="B36" s="384">
        <v>2039</v>
      </c>
      <c r="C36" s="483">
        <v>1901</v>
      </c>
      <c r="D36" s="384">
        <v>2094</v>
      </c>
      <c r="E36" s="384">
        <v>2213</v>
      </c>
      <c r="F36" s="782">
        <v>2159</v>
      </c>
      <c r="G36" s="783" t="s">
        <v>119</v>
      </c>
      <c r="H36" s="483">
        <v>2929</v>
      </c>
      <c r="I36" s="483">
        <v>2924</v>
      </c>
      <c r="J36" s="483">
        <v>3163</v>
      </c>
      <c r="K36" s="483">
        <v>3450</v>
      </c>
      <c r="L36" s="483">
        <v>3787</v>
      </c>
    </row>
    <row r="37" spans="1:12" ht="9" customHeight="1">
      <c r="A37" s="350"/>
      <c r="B37" s="384"/>
      <c r="C37" s="384"/>
      <c r="D37" s="483"/>
      <c r="E37" s="384"/>
      <c r="F37" s="782"/>
      <c r="G37" s="785"/>
      <c r="H37" s="384"/>
      <c r="I37" s="483"/>
      <c r="J37" s="483"/>
      <c r="K37" s="585"/>
      <c r="L37" s="585"/>
    </row>
    <row r="38" spans="1:12" ht="17.25" customHeight="1">
      <c r="A38" s="13" t="s">
        <v>860</v>
      </c>
      <c r="B38" s="383">
        <f>SUM(B39:B43)</f>
        <v>10507</v>
      </c>
      <c r="C38" s="383">
        <f>SUM(C39:C43)</f>
        <v>10315</v>
      </c>
      <c r="D38" s="486">
        <f>SUM(D39:D43)</f>
        <v>10050</v>
      </c>
      <c r="E38" s="383">
        <f>SUM(E39:E43)</f>
        <v>9915</v>
      </c>
      <c r="F38" s="780">
        <f>SUM(F39:F43)</f>
        <v>10041</v>
      </c>
      <c r="G38" s="14" t="s">
        <v>1051</v>
      </c>
      <c r="H38" s="383">
        <f>SUM(H39:H43)</f>
        <v>13152</v>
      </c>
      <c r="I38" s="383">
        <f>SUM(I39:I43)</f>
        <v>13528</v>
      </c>
      <c r="J38" s="486">
        <f>SUM(J39:J43)</f>
        <v>13980</v>
      </c>
      <c r="K38" s="383">
        <f>SUM(K39:K43)</f>
        <v>14458</v>
      </c>
      <c r="L38" s="383">
        <f>SUM(L39:L43)</f>
        <v>15186</v>
      </c>
    </row>
    <row r="39" spans="1:12" ht="15.75" customHeight="1">
      <c r="A39" s="350" t="s">
        <v>140</v>
      </c>
      <c r="B39" s="384">
        <v>1944</v>
      </c>
      <c r="C39" s="483">
        <v>2020</v>
      </c>
      <c r="D39" s="384">
        <v>1876</v>
      </c>
      <c r="E39" s="384">
        <v>2044</v>
      </c>
      <c r="F39" s="782">
        <v>2134</v>
      </c>
      <c r="G39" s="783" t="s">
        <v>121</v>
      </c>
      <c r="H39" s="483">
        <v>2749</v>
      </c>
      <c r="I39" s="483">
        <v>2931</v>
      </c>
      <c r="J39" s="483">
        <v>2909</v>
      </c>
      <c r="K39" s="483">
        <v>3174</v>
      </c>
      <c r="L39" s="483">
        <v>3449</v>
      </c>
    </row>
    <row r="40" spans="1:12" ht="15.75" customHeight="1">
      <c r="A40" s="350" t="s">
        <v>142</v>
      </c>
      <c r="B40" s="384">
        <v>1938</v>
      </c>
      <c r="C40" s="483">
        <v>1954</v>
      </c>
      <c r="D40" s="384">
        <v>2015</v>
      </c>
      <c r="E40" s="384">
        <v>1886</v>
      </c>
      <c r="F40" s="782">
        <v>2028</v>
      </c>
      <c r="G40" s="783" t="s">
        <v>123</v>
      </c>
      <c r="H40" s="483">
        <v>2689</v>
      </c>
      <c r="I40" s="483">
        <v>2746</v>
      </c>
      <c r="J40" s="483">
        <v>2947</v>
      </c>
      <c r="K40" s="483">
        <v>2911</v>
      </c>
      <c r="L40" s="483">
        <v>3148</v>
      </c>
    </row>
    <row r="41" spans="1:12" ht="15.75" customHeight="1">
      <c r="A41" s="350" t="s">
        <v>144</v>
      </c>
      <c r="B41" s="384">
        <v>2143</v>
      </c>
      <c r="C41" s="483">
        <v>1959</v>
      </c>
      <c r="D41" s="384">
        <v>1977</v>
      </c>
      <c r="E41" s="384">
        <v>2027</v>
      </c>
      <c r="F41" s="782">
        <v>1895</v>
      </c>
      <c r="G41" s="783" t="s">
        <v>125</v>
      </c>
      <c r="H41" s="483">
        <v>2722</v>
      </c>
      <c r="I41" s="483">
        <v>2681</v>
      </c>
      <c r="J41" s="483">
        <v>2731</v>
      </c>
      <c r="K41" s="483">
        <v>2954</v>
      </c>
      <c r="L41" s="483">
        <v>2902</v>
      </c>
    </row>
    <row r="42" spans="1:12" ht="15.75" customHeight="1">
      <c r="A42" s="350" t="s">
        <v>146</v>
      </c>
      <c r="B42" s="384">
        <v>2162</v>
      </c>
      <c r="C42" s="483">
        <v>2167</v>
      </c>
      <c r="D42" s="384">
        <v>1977</v>
      </c>
      <c r="E42" s="384">
        <v>1962</v>
      </c>
      <c r="F42" s="782">
        <v>2027</v>
      </c>
      <c r="G42" s="783" t="s">
        <v>127</v>
      </c>
      <c r="H42" s="483">
        <v>2453</v>
      </c>
      <c r="I42" s="483">
        <v>2716</v>
      </c>
      <c r="J42" s="483">
        <v>2676</v>
      </c>
      <c r="K42" s="483">
        <v>2748</v>
      </c>
      <c r="L42" s="483">
        <v>2944</v>
      </c>
    </row>
    <row r="43" spans="1:12" ht="15.75" customHeight="1" thickBot="1">
      <c r="A43" s="386" t="s">
        <v>148</v>
      </c>
      <c r="B43" s="387">
        <v>2320</v>
      </c>
      <c r="C43" s="485">
        <v>2215</v>
      </c>
      <c r="D43" s="387">
        <v>2205</v>
      </c>
      <c r="E43" s="387">
        <v>1996</v>
      </c>
      <c r="F43" s="789">
        <v>1957</v>
      </c>
      <c r="G43" s="790" t="s">
        <v>129</v>
      </c>
      <c r="H43" s="485">
        <v>2539</v>
      </c>
      <c r="I43" s="485">
        <v>2454</v>
      </c>
      <c r="J43" s="485">
        <v>2717</v>
      </c>
      <c r="K43" s="485">
        <v>2671</v>
      </c>
      <c r="L43" s="485">
        <v>2743</v>
      </c>
    </row>
    <row r="44" spans="1:7" ht="19.5" customHeight="1" thickTop="1">
      <c r="A44" s="261" t="s">
        <v>329</v>
      </c>
      <c r="B44" s="19"/>
      <c r="C44" s="19"/>
      <c r="D44" s="19"/>
      <c r="E44" s="19"/>
      <c r="F44" s="482"/>
      <c r="G44" s="19"/>
    </row>
    <row r="45" spans="1:14" ht="18" customHeight="1">
      <c r="A45" s="913" t="s">
        <v>311</v>
      </c>
      <c r="B45" s="914"/>
      <c r="C45" s="908" t="s">
        <v>1052</v>
      </c>
      <c r="D45" s="909"/>
      <c r="E45" s="908" t="s">
        <v>803</v>
      </c>
      <c r="F45" s="909"/>
      <c r="G45" s="908" t="s">
        <v>968</v>
      </c>
      <c r="H45" s="909"/>
      <c r="I45" s="908" t="s">
        <v>1044</v>
      </c>
      <c r="J45" s="909"/>
      <c r="K45" s="908" t="s">
        <v>1053</v>
      </c>
      <c r="L45" s="909"/>
      <c r="M45" s="348"/>
      <c r="N45" s="106"/>
    </row>
    <row r="46" spans="1:14" ht="18" customHeight="1">
      <c r="A46" s="915" t="s">
        <v>306</v>
      </c>
      <c r="B46" s="916"/>
      <c r="C46" s="903">
        <v>32486</v>
      </c>
      <c r="D46" s="904"/>
      <c r="E46" s="910">
        <v>32258</v>
      </c>
      <c r="F46" s="911"/>
      <c r="G46" s="906">
        <v>32039</v>
      </c>
      <c r="H46" s="907"/>
      <c r="I46" s="903">
        <v>31867</v>
      </c>
      <c r="J46" s="904"/>
      <c r="K46" s="903">
        <v>31445</v>
      </c>
      <c r="L46" s="904"/>
      <c r="M46" s="349"/>
      <c r="N46" s="106"/>
    </row>
    <row r="47" spans="1:14" ht="18" customHeight="1">
      <c r="A47" s="915" t="s">
        <v>307</v>
      </c>
      <c r="B47" s="916"/>
      <c r="C47" s="906">
        <v>146244</v>
      </c>
      <c r="D47" s="907"/>
      <c r="E47" s="912">
        <v>145801</v>
      </c>
      <c r="F47" s="912"/>
      <c r="G47" s="906">
        <v>145642</v>
      </c>
      <c r="H47" s="907"/>
      <c r="I47" s="905">
        <v>145982</v>
      </c>
      <c r="J47" s="905"/>
      <c r="K47" s="905">
        <v>145727</v>
      </c>
      <c r="L47" s="905"/>
      <c r="M47" s="349"/>
      <c r="N47" s="106"/>
    </row>
    <row r="48" spans="1:14" ht="18" customHeight="1">
      <c r="A48" s="915" t="s">
        <v>308</v>
      </c>
      <c r="B48" s="916"/>
      <c r="C48" s="906">
        <v>59977</v>
      </c>
      <c r="D48" s="907"/>
      <c r="E48" s="912">
        <v>61326</v>
      </c>
      <c r="F48" s="912"/>
      <c r="G48" s="906">
        <v>62500</v>
      </c>
      <c r="H48" s="907"/>
      <c r="I48" s="905">
        <v>63460</v>
      </c>
      <c r="J48" s="905"/>
      <c r="K48" s="905">
        <v>64070</v>
      </c>
      <c r="L48" s="905"/>
      <c r="M48" s="349"/>
      <c r="N48" s="106"/>
    </row>
    <row r="49" spans="1:12" ht="18" customHeight="1">
      <c r="A49" s="107" t="s">
        <v>714</v>
      </c>
      <c r="B49" s="108"/>
      <c r="C49" s="108"/>
      <c r="D49" s="108"/>
      <c r="E49" s="108"/>
      <c r="F49" s="108"/>
      <c r="G49" s="108"/>
      <c r="L49" s="153"/>
    </row>
    <row r="50" ht="14.25" customHeight="1">
      <c r="A50" s="19" t="s">
        <v>1054</v>
      </c>
    </row>
    <row r="207" ht="14.25" customHeight="1"/>
    <row r="208" ht="14.25" customHeight="1"/>
    <row r="209" ht="14.25" customHeight="1"/>
    <row r="425" ht="14.25" customHeight="1"/>
    <row r="426" ht="14.25" customHeight="1"/>
    <row r="427" ht="14.25" customHeight="1"/>
    <row r="643" ht="14.25" customHeight="1"/>
    <row r="644" ht="14.25" customHeight="1"/>
    <row r="645" ht="14.25" customHeight="1"/>
    <row r="861" ht="14.25" customHeight="1"/>
    <row r="862" ht="14.25" customHeight="1"/>
    <row r="863" ht="14.25" customHeight="1"/>
    <row r="1079" ht="14.25" customHeight="1"/>
    <row r="1080" ht="14.25" customHeight="1"/>
    <row r="1081" ht="14.25" customHeight="1"/>
    <row r="1297" ht="14.25" customHeight="1"/>
    <row r="1298" ht="14.25" customHeight="1"/>
    <row r="1299" ht="14.25" customHeight="1"/>
    <row r="1314" ht="14.25" customHeight="1"/>
    <row r="1315" ht="14.25" customHeight="1"/>
    <row r="1316" ht="14.25" customHeight="1"/>
    <row r="1318" ht="14.25" customHeight="1"/>
    <row r="1319" ht="14.25" customHeight="1"/>
    <row r="1320" ht="14.25" customHeight="1"/>
    <row r="1322" ht="14.25" customHeight="1"/>
    <row r="1323" ht="14.25" customHeight="1"/>
    <row r="1324" ht="14.25" customHeight="1"/>
    <row r="1326" ht="14.25" customHeight="1"/>
    <row r="1327" ht="14.25" customHeight="1"/>
    <row r="1328" ht="14.25" customHeight="1"/>
    <row r="1330" ht="14.25" customHeight="1"/>
    <row r="1331" ht="14.25" customHeight="1"/>
    <row r="1332" ht="14.25" customHeight="1"/>
    <row r="1334" ht="14.25" customHeight="1"/>
    <row r="1335" ht="14.25" customHeight="1"/>
    <row r="1336" ht="14.25" customHeight="1"/>
    <row r="1338" ht="14.25" customHeight="1"/>
    <row r="1339" ht="14.25" customHeight="1"/>
    <row r="1340" ht="14.25" customHeight="1"/>
    <row r="1342" ht="14.25" customHeight="1"/>
    <row r="1343" ht="14.25" customHeight="1"/>
    <row r="1344" ht="14.25" customHeight="1"/>
    <row r="1346" ht="14.25" customHeight="1"/>
    <row r="1347" ht="14.25" customHeight="1"/>
    <row r="1348" ht="14.25" customHeight="1"/>
    <row r="1350" ht="14.25" customHeight="1"/>
    <row r="1351" ht="14.25" customHeight="1"/>
    <row r="1352" ht="14.25" customHeight="1"/>
    <row r="1354" ht="14.25" customHeight="1"/>
    <row r="1355" ht="14.25" customHeight="1"/>
    <row r="1356" ht="14.25" customHeight="1"/>
    <row r="1358" ht="14.25" customHeight="1"/>
    <row r="1359" ht="14.25" customHeight="1"/>
    <row r="1360" ht="14.25" customHeight="1"/>
    <row r="1362" ht="14.25" customHeight="1"/>
    <row r="1363" ht="14.25" customHeight="1"/>
    <row r="1364" ht="14.25" customHeight="1"/>
    <row r="1366" ht="14.25" customHeight="1"/>
    <row r="1367" ht="14.25" customHeight="1"/>
    <row r="1368" ht="14.25" customHeight="1"/>
    <row r="1370" ht="14.25" customHeight="1"/>
    <row r="1371" ht="14.25" customHeight="1"/>
    <row r="1372" ht="14.25" customHeight="1"/>
    <row r="1374" ht="14.25" customHeight="1"/>
    <row r="1375" ht="14.25" customHeight="1"/>
    <row r="1376" ht="14.25" customHeight="1"/>
    <row r="1378" ht="14.25" customHeight="1"/>
    <row r="1379" ht="14.25" customHeight="1"/>
    <row r="1380" ht="14.25" customHeight="1"/>
    <row r="1382" ht="14.25" customHeight="1"/>
    <row r="1383" ht="14.25" customHeight="1"/>
    <row r="1384" ht="14.25" customHeight="1"/>
    <row r="1386" ht="14.25" customHeight="1"/>
    <row r="1387" ht="14.25" customHeight="1"/>
    <row r="1388" ht="14.25" customHeight="1"/>
    <row r="1390" ht="14.25" customHeight="1"/>
    <row r="1391" ht="14.25" customHeight="1"/>
    <row r="1392" ht="14.25" customHeight="1"/>
    <row r="1394" ht="14.25" customHeight="1"/>
    <row r="1395" ht="14.25" customHeight="1"/>
    <row r="1396" ht="14.25" customHeight="1"/>
    <row r="1398" ht="14.25" customHeight="1"/>
    <row r="1399" ht="14.25" customHeight="1"/>
    <row r="1400" ht="14.25" customHeight="1"/>
    <row r="1402" ht="14.25" customHeight="1"/>
    <row r="1403" ht="14.25" customHeight="1"/>
    <row r="1404" ht="14.25" customHeight="1"/>
    <row r="1406" ht="14.25" customHeight="1"/>
    <row r="1407" ht="14.25" customHeight="1"/>
    <row r="1408" ht="14.25" customHeight="1"/>
    <row r="1409" ht="14.25" customHeight="1"/>
    <row r="1410" ht="14.25" customHeight="1"/>
    <row r="1411" ht="14.25" customHeight="1"/>
    <row r="1413" ht="14.25" customHeight="1"/>
    <row r="1414" ht="14.25" customHeight="1"/>
    <row r="1415" ht="14.25" customHeight="1"/>
    <row r="1417" ht="14.25" customHeight="1"/>
    <row r="1418" ht="14.25" customHeight="1"/>
    <row r="1419" ht="14.25" customHeight="1"/>
    <row r="1421" ht="14.25" customHeight="1"/>
    <row r="1422" ht="14.25" customHeight="1"/>
    <row r="1423" ht="14.25" customHeight="1"/>
    <row r="1425" ht="14.25" customHeight="1"/>
    <row r="1426" ht="14.25" customHeight="1"/>
    <row r="1427" ht="14.25" customHeight="1"/>
    <row r="1429" ht="14.25" customHeight="1"/>
    <row r="1430" ht="14.25" customHeight="1"/>
    <row r="1431" ht="14.25" customHeight="1"/>
    <row r="1433" ht="14.25" customHeight="1"/>
    <row r="1434" ht="14.25" customHeight="1"/>
    <row r="1435" ht="14.25" customHeight="1"/>
    <row r="1588" ht="14.25" customHeight="1"/>
    <row r="1589" ht="14.25" customHeight="1"/>
    <row r="1590" ht="14.25" customHeight="1"/>
    <row r="1605" ht="14.25" customHeight="1"/>
    <row r="1606" ht="14.25" customHeight="1"/>
    <row r="1607" ht="14.25" customHeight="1"/>
    <row r="1609" ht="14.25" customHeight="1"/>
    <row r="1610" ht="14.25" customHeight="1"/>
    <row r="1611" ht="14.25" customHeight="1"/>
    <row r="1613" ht="14.25" customHeight="1"/>
    <row r="1614" ht="14.25" customHeight="1"/>
    <row r="1615" ht="14.25" customHeight="1"/>
    <row r="1617" ht="14.25" customHeight="1"/>
    <row r="1618" ht="14.25" customHeight="1"/>
    <row r="1619" ht="14.25" customHeight="1"/>
    <row r="1621" ht="14.25" customHeight="1"/>
    <row r="1622" ht="14.25" customHeight="1"/>
    <row r="1623" ht="14.25" customHeight="1"/>
    <row r="1625" ht="14.25" customHeight="1"/>
    <row r="1626" ht="14.25" customHeight="1"/>
    <row r="1627" ht="14.25" customHeight="1"/>
    <row r="1629" ht="14.25" customHeight="1"/>
    <row r="1630" ht="14.25" customHeight="1"/>
    <row r="1631" ht="14.25" customHeight="1"/>
    <row r="1633" ht="14.25" customHeight="1"/>
    <row r="1634" ht="14.25" customHeight="1"/>
    <row r="1635" ht="14.25" customHeight="1"/>
    <row r="1637" ht="14.25" customHeight="1"/>
    <row r="1638" ht="14.25" customHeight="1"/>
    <row r="1639" ht="14.25" customHeight="1"/>
    <row r="1641" ht="14.25" customHeight="1"/>
    <row r="1642" ht="14.25" customHeight="1"/>
    <row r="1643" ht="14.25" customHeight="1"/>
    <row r="1645" ht="14.25" customHeight="1"/>
    <row r="1646" ht="14.25" customHeight="1"/>
    <row r="1647" ht="14.25" customHeight="1"/>
    <row r="1649" ht="14.25" customHeight="1"/>
    <row r="1650" ht="14.25" customHeight="1"/>
    <row r="1651" ht="14.25" customHeight="1"/>
    <row r="1653" ht="14.25" customHeight="1"/>
    <row r="1654" ht="14.25" customHeight="1"/>
    <row r="1655" ht="14.25" customHeight="1"/>
    <row r="1657" ht="14.25" customHeight="1"/>
    <row r="1658" ht="14.25" customHeight="1"/>
    <row r="1659" ht="14.25" customHeight="1"/>
    <row r="1661" ht="14.25" customHeight="1"/>
    <row r="1662" ht="14.25" customHeight="1"/>
    <row r="1663" ht="14.25" customHeight="1"/>
    <row r="1665" ht="14.25" customHeight="1"/>
    <row r="1666" ht="14.25" customHeight="1"/>
    <row r="1667" ht="14.25" customHeight="1"/>
    <row r="1669" ht="14.25" customHeight="1"/>
    <row r="1670" ht="14.25" customHeight="1"/>
    <row r="1671" ht="14.25" customHeight="1"/>
    <row r="1673" ht="14.25" customHeight="1"/>
    <row r="1674" ht="14.25" customHeight="1"/>
    <row r="1675" ht="14.25" customHeight="1"/>
    <row r="1677" ht="14.25" customHeight="1"/>
    <row r="1678" ht="14.25" customHeight="1"/>
    <row r="1679" ht="14.25" customHeight="1"/>
    <row r="1681" ht="14.25" customHeight="1"/>
    <row r="1682" ht="14.25" customHeight="1"/>
    <row r="1683" ht="14.25" customHeight="1"/>
    <row r="1685" ht="14.25" customHeight="1"/>
    <row r="1686" ht="14.25" customHeight="1"/>
    <row r="1687" ht="14.25" customHeight="1"/>
    <row r="1689" ht="14.25" customHeight="1"/>
    <row r="1690" ht="14.25" customHeight="1"/>
    <row r="1691" ht="14.25" customHeight="1"/>
    <row r="1693" ht="14.25" customHeight="1"/>
    <row r="1694" ht="14.25" customHeight="1"/>
    <row r="1695" ht="14.25" customHeight="1"/>
    <row r="1697" ht="14.25" customHeight="1"/>
    <row r="1698" ht="14.25" customHeight="1"/>
    <row r="1699" ht="14.25" customHeight="1"/>
    <row r="1700" ht="14.25" customHeight="1"/>
    <row r="1701" ht="14.25" customHeight="1"/>
    <row r="1702" ht="14.25" customHeight="1"/>
    <row r="1704" ht="14.25" customHeight="1"/>
    <row r="1705" ht="14.25" customHeight="1"/>
    <row r="1706" ht="14.25" customHeight="1"/>
    <row r="1708" ht="14.25" customHeight="1"/>
    <row r="1709" ht="14.25" customHeight="1"/>
    <row r="1710" ht="14.25" customHeight="1"/>
    <row r="1712" ht="14.25" customHeight="1"/>
    <row r="1713" ht="14.25" customHeight="1"/>
    <row r="1714" ht="14.25" customHeight="1"/>
    <row r="1716" ht="14.25" customHeight="1"/>
    <row r="1717" ht="14.25" customHeight="1"/>
    <row r="1718" ht="14.25" customHeight="1"/>
    <row r="1720" ht="14.25" customHeight="1"/>
    <row r="1721" ht="14.25" customHeight="1"/>
    <row r="1722" ht="14.25" customHeight="1"/>
    <row r="1724" ht="14.25" customHeight="1"/>
    <row r="1725" ht="14.25" customHeight="1"/>
    <row r="1726" ht="14.25" customHeight="1"/>
    <row r="1879" ht="14.25" customHeight="1"/>
    <row r="1880" ht="14.25" customHeight="1"/>
    <row r="1881" ht="14.25" customHeight="1"/>
    <row r="1896" ht="14.25" customHeight="1"/>
    <row r="1897" ht="14.25" customHeight="1"/>
    <row r="1898" ht="14.25" customHeight="1"/>
    <row r="1900" ht="14.25" customHeight="1"/>
    <row r="1901" ht="14.25" customHeight="1"/>
    <row r="1902" ht="14.25" customHeight="1"/>
    <row r="1904" ht="14.25" customHeight="1"/>
    <row r="1905" ht="14.25" customHeight="1"/>
    <row r="1906" ht="14.25" customHeight="1"/>
    <row r="1908" ht="14.25" customHeight="1"/>
    <row r="1909" ht="14.25" customHeight="1"/>
    <row r="1910" ht="14.25" customHeight="1"/>
    <row r="1912" ht="14.25" customHeight="1"/>
    <row r="1913" ht="14.25" customHeight="1"/>
    <row r="1914" ht="14.25" customHeight="1"/>
    <row r="1916" ht="14.25" customHeight="1"/>
    <row r="1917" ht="14.25" customHeight="1"/>
    <row r="1918" ht="14.25" customHeight="1"/>
    <row r="1920" ht="14.25" customHeight="1"/>
    <row r="1921" ht="14.25" customHeight="1"/>
    <row r="1922" ht="14.25" customHeight="1"/>
    <row r="1924" ht="14.25" customHeight="1"/>
    <row r="1925" ht="14.25" customHeight="1"/>
    <row r="1926" ht="14.25" customHeight="1"/>
    <row r="1928" ht="14.25" customHeight="1"/>
    <row r="1929" ht="14.25" customHeight="1"/>
    <row r="1930" ht="14.25" customHeight="1"/>
    <row r="1932" ht="14.25" customHeight="1"/>
    <row r="1933" ht="14.25" customHeight="1"/>
    <row r="1934" ht="14.25" customHeight="1"/>
    <row r="1936" ht="14.25" customHeight="1"/>
    <row r="1937" ht="14.25" customHeight="1"/>
    <row r="1938" ht="14.25" customHeight="1"/>
    <row r="1940" ht="14.25" customHeight="1"/>
    <row r="1941" ht="14.25" customHeight="1"/>
    <row r="1942" ht="14.25" customHeight="1"/>
    <row r="1944" ht="14.25" customHeight="1"/>
    <row r="1945" ht="14.25" customHeight="1"/>
    <row r="1946" ht="14.25" customHeight="1"/>
    <row r="1948" ht="14.25" customHeight="1"/>
    <row r="1949" ht="14.25" customHeight="1"/>
    <row r="1950" ht="14.25" customHeight="1"/>
    <row r="1952" ht="14.25" customHeight="1"/>
    <row r="1953" ht="14.25" customHeight="1"/>
    <row r="1954" ht="14.25" customHeight="1"/>
    <row r="1956" ht="14.25" customHeight="1"/>
    <row r="1957" ht="14.25" customHeight="1"/>
    <row r="1958" ht="14.25" customHeight="1"/>
    <row r="1960" ht="14.25" customHeight="1"/>
    <row r="1961" ht="14.25" customHeight="1"/>
    <row r="1962" ht="14.25" customHeight="1"/>
    <row r="1964" ht="14.25" customHeight="1"/>
    <row r="1965" ht="14.25" customHeight="1"/>
    <row r="1966" ht="14.25" customHeight="1"/>
    <row r="1968" ht="14.25" customHeight="1"/>
    <row r="1969" ht="14.25" customHeight="1"/>
    <row r="1970" ht="14.25" customHeight="1"/>
    <row r="1972" ht="14.25" customHeight="1"/>
    <row r="1973" ht="14.25" customHeight="1"/>
    <row r="1974" ht="14.25" customHeight="1"/>
    <row r="1976" ht="14.25" customHeight="1"/>
    <row r="1977" ht="14.25" customHeight="1"/>
    <row r="1978" ht="14.25" customHeight="1"/>
    <row r="1980" ht="14.25" customHeight="1"/>
    <row r="1981" ht="14.25" customHeight="1"/>
    <row r="1982" ht="14.25" customHeight="1"/>
    <row r="1984" ht="14.25" customHeight="1"/>
    <row r="1985" ht="14.25" customHeight="1"/>
    <row r="1986" ht="14.25" customHeight="1"/>
    <row r="1988" ht="14.25" customHeight="1"/>
    <row r="1989" ht="14.25" customHeight="1"/>
    <row r="1990" ht="14.25" customHeight="1"/>
    <row r="1991" ht="14.25" customHeight="1"/>
    <row r="1992" ht="14.25" customHeight="1"/>
    <row r="1993" ht="14.25" customHeight="1"/>
    <row r="1995" ht="14.25" customHeight="1"/>
    <row r="1996" ht="14.25" customHeight="1"/>
    <row r="1997" ht="14.25" customHeight="1"/>
    <row r="1999" ht="14.25" customHeight="1"/>
    <row r="2000" ht="14.25" customHeight="1"/>
    <row r="2001" ht="14.25" customHeight="1"/>
    <row r="2003" ht="14.25" customHeight="1"/>
    <row r="2004" ht="14.25" customHeight="1"/>
    <row r="2005" ht="14.25" customHeight="1"/>
    <row r="2007" ht="14.25" customHeight="1"/>
    <row r="2008" ht="14.25" customHeight="1"/>
    <row r="2009" ht="14.25" customHeight="1"/>
    <row r="2011" ht="14.25" customHeight="1"/>
    <row r="2012" ht="14.25" customHeight="1"/>
    <row r="2013" ht="14.25" customHeight="1"/>
    <row r="2015" ht="14.25" customHeight="1"/>
    <row r="2016" ht="14.25" customHeight="1"/>
    <row r="2017" ht="14.25" customHeight="1"/>
    <row r="2170" ht="14.25" customHeight="1"/>
    <row r="2171" ht="14.25" customHeight="1"/>
    <row r="2172" ht="14.25" customHeight="1"/>
    <row r="2187" ht="14.25" customHeight="1"/>
    <row r="2188" ht="14.25" customHeight="1"/>
    <row r="2189" ht="14.25" customHeight="1"/>
    <row r="2191" ht="14.25" customHeight="1"/>
    <row r="2192" ht="14.25" customHeight="1"/>
    <row r="2193" ht="14.25" customHeight="1"/>
    <row r="2195" ht="14.25" customHeight="1"/>
    <row r="2196" ht="14.25" customHeight="1"/>
    <row r="2197" ht="14.25" customHeight="1"/>
    <row r="2199" ht="14.25" customHeight="1"/>
    <row r="2200" ht="14.25" customHeight="1"/>
    <row r="2201" ht="14.25" customHeight="1"/>
    <row r="2203" ht="14.25" customHeight="1"/>
    <row r="2204" ht="14.25" customHeight="1"/>
    <row r="2205" ht="14.25" customHeight="1"/>
    <row r="2207" ht="14.25" customHeight="1"/>
    <row r="2208" ht="14.25" customHeight="1"/>
    <row r="2209" ht="14.25" customHeight="1"/>
    <row r="2211" ht="14.25" customHeight="1"/>
    <row r="2212" ht="14.25" customHeight="1"/>
    <row r="2213" ht="14.25" customHeight="1"/>
    <row r="2215" ht="14.25" customHeight="1"/>
    <row r="2216" ht="14.25" customHeight="1"/>
    <row r="2217" ht="14.25" customHeight="1"/>
    <row r="2219" ht="14.25" customHeight="1"/>
    <row r="2220" ht="14.25" customHeight="1"/>
    <row r="2221" ht="14.25" customHeight="1"/>
    <row r="2223" ht="14.25" customHeight="1"/>
    <row r="2224" ht="14.25" customHeight="1"/>
    <row r="2225" ht="14.25" customHeight="1"/>
    <row r="2227" ht="14.25" customHeight="1"/>
    <row r="2228" ht="14.25" customHeight="1"/>
    <row r="2229" ht="14.25" customHeight="1"/>
    <row r="2231" ht="14.25" customHeight="1"/>
    <row r="2232" ht="14.25" customHeight="1"/>
    <row r="2233" ht="14.25" customHeight="1"/>
    <row r="2235" ht="14.25" customHeight="1"/>
    <row r="2236" ht="14.25" customHeight="1"/>
    <row r="2237" ht="14.25" customHeight="1"/>
    <row r="2239" ht="14.25" customHeight="1"/>
    <row r="2240" ht="14.25" customHeight="1"/>
    <row r="2241" ht="14.25" customHeight="1"/>
    <row r="2243" ht="14.25" customHeight="1"/>
    <row r="2244" ht="14.25" customHeight="1"/>
    <row r="2245" ht="14.25" customHeight="1"/>
    <row r="2247" ht="14.25" customHeight="1"/>
    <row r="2248" ht="14.25" customHeight="1"/>
    <row r="2249" ht="14.25" customHeight="1"/>
    <row r="2251" ht="14.25" customHeight="1"/>
    <row r="2252" ht="14.25" customHeight="1"/>
    <row r="2253" ht="14.25" customHeight="1"/>
    <row r="2255" ht="14.25" customHeight="1"/>
    <row r="2256" ht="14.25" customHeight="1"/>
    <row r="2257" ht="14.25" customHeight="1"/>
    <row r="2259" ht="14.25" customHeight="1"/>
    <row r="2260" ht="14.25" customHeight="1"/>
    <row r="2261" ht="14.25" customHeight="1"/>
    <row r="2263" ht="14.25" customHeight="1"/>
    <row r="2264" ht="14.25" customHeight="1"/>
    <row r="2265" ht="14.25" customHeight="1"/>
    <row r="2267" ht="14.25" customHeight="1"/>
    <row r="2268" ht="14.25" customHeight="1"/>
    <row r="2269" ht="14.25" customHeight="1"/>
    <row r="2271" ht="14.25" customHeight="1"/>
    <row r="2272" ht="14.25" customHeight="1"/>
    <row r="2273" ht="14.25" customHeight="1"/>
    <row r="2275" ht="14.25" customHeight="1"/>
    <row r="2276" ht="14.25" customHeight="1"/>
    <row r="2277" ht="14.25" customHeight="1"/>
    <row r="2279" ht="14.25" customHeight="1"/>
    <row r="2280" ht="14.25" customHeight="1"/>
    <row r="2281" ht="14.25" customHeight="1"/>
    <row r="2282" ht="14.25" customHeight="1"/>
    <row r="2283" ht="14.25" customHeight="1"/>
    <row r="2284" ht="14.25" customHeight="1"/>
    <row r="2286" ht="14.25" customHeight="1"/>
    <row r="2287" ht="14.25" customHeight="1"/>
    <row r="2288" ht="14.25" customHeight="1"/>
    <row r="2290" ht="14.25" customHeight="1"/>
    <row r="2291" ht="14.25" customHeight="1"/>
    <row r="2292" ht="14.25" customHeight="1"/>
    <row r="2294" ht="14.25" customHeight="1"/>
    <row r="2295" ht="14.25" customHeight="1"/>
    <row r="2296" ht="14.25" customHeight="1"/>
    <row r="2298" ht="14.25" customHeight="1"/>
    <row r="2299" ht="14.25" customHeight="1"/>
    <row r="2300" ht="14.25" customHeight="1"/>
    <row r="2302" ht="14.25" customHeight="1"/>
    <row r="2303" ht="14.25" customHeight="1"/>
    <row r="2304" ht="14.25" customHeight="1"/>
    <row r="2306" ht="14.25" customHeight="1"/>
    <row r="2307" ht="14.25" customHeight="1"/>
    <row r="2308" ht="14.25" customHeight="1"/>
    <row r="2309" ht="14.25" customHeight="1"/>
    <row r="2310" ht="14.25" customHeight="1"/>
    <row r="2311" ht="14.25" customHeight="1"/>
    <row r="2313" ht="14.25" customHeight="1"/>
    <row r="2314" ht="14.25" customHeight="1"/>
    <row r="2315" ht="14.25" customHeight="1"/>
    <row r="2316" ht="14.25" customHeight="1"/>
    <row r="2317" ht="14.25" customHeight="1"/>
    <row r="2318" ht="14.25" customHeight="1"/>
    <row r="2320" ht="14.25" customHeight="1"/>
    <row r="2321" ht="14.25" customHeight="1"/>
    <row r="2322" ht="14.25" customHeight="1"/>
    <row r="2323" ht="14.25" customHeight="1"/>
    <row r="2324" ht="14.25" customHeight="1"/>
    <row r="2325" ht="14.25" customHeight="1"/>
    <row r="2327" ht="14.25" customHeight="1"/>
    <row r="2328" ht="14.25" customHeight="1"/>
    <row r="2329" ht="14.25" customHeight="1"/>
    <row r="2330" ht="14.25" customHeight="1"/>
    <row r="2331" ht="14.25" customHeight="1"/>
    <row r="2332" ht="14.25" customHeight="1"/>
    <row r="2334" ht="14.25" customHeight="1"/>
    <row r="2335" ht="14.25" customHeight="1"/>
    <row r="2336" ht="14.25" customHeight="1"/>
    <row r="2337" ht="14.25" customHeight="1"/>
    <row r="2338" ht="14.25" customHeight="1"/>
    <row r="2339" ht="14.25" customHeight="1"/>
    <row r="2340" ht="14.25" customHeight="1"/>
    <row r="2342" ht="14.25" customHeight="1"/>
    <row r="2343" ht="14.25" customHeight="1"/>
    <row r="2344" ht="14.25" customHeight="1"/>
    <row r="2345" ht="14.25" customHeight="1"/>
    <row r="2346" ht="14.25" customHeight="1"/>
    <row r="2347"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3" ht="14.25" customHeight="1"/>
    <row r="2364" ht="14.25" customHeight="1"/>
    <row r="2365" ht="14.25" customHeight="1"/>
    <row r="2366" ht="14.25" customHeight="1"/>
    <row r="2367" ht="14.25" customHeight="1"/>
    <row r="2368" ht="14.25" customHeight="1"/>
    <row r="2370" ht="14.25" customHeight="1"/>
    <row r="2371" ht="14.25" customHeight="1"/>
    <row r="2372" ht="14.25" customHeight="1"/>
    <row r="2373" ht="14.25" customHeight="1"/>
    <row r="2374" ht="14.25" customHeight="1"/>
    <row r="2375" ht="14.25" customHeight="1"/>
    <row r="2377" ht="14.25" customHeight="1"/>
    <row r="2378" ht="14.25" customHeight="1"/>
    <row r="2379" ht="14.25" customHeight="1"/>
    <row r="2380" ht="14.25" customHeight="1"/>
    <row r="2381" ht="14.25" customHeight="1"/>
    <row r="2382" ht="14.25" customHeight="1"/>
    <row r="2383" ht="14.25" customHeight="1"/>
    <row r="2385" ht="14.25" customHeight="1"/>
    <row r="2386" ht="14.25" customHeight="1"/>
    <row r="2387" ht="14.25" customHeight="1"/>
    <row r="2388" ht="14.25" customHeight="1"/>
    <row r="2389" ht="14.25" customHeight="1"/>
    <row r="2390"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sheetData>
  <sheetProtection/>
  <mergeCells count="24">
    <mergeCell ref="A45:B45"/>
    <mergeCell ref="A46:B46"/>
    <mergeCell ref="A47:B47"/>
    <mergeCell ref="A48:B48"/>
    <mergeCell ref="I45:J45"/>
    <mergeCell ref="K45:L45"/>
    <mergeCell ref="G46:H46"/>
    <mergeCell ref="C45:D45"/>
    <mergeCell ref="E45:F45"/>
    <mergeCell ref="C46:D46"/>
    <mergeCell ref="C47:D47"/>
    <mergeCell ref="C48:D48"/>
    <mergeCell ref="G45:H45"/>
    <mergeCell ref="E46:F46"/>
    <mergeCell ref="E47:F47"/>
    <mergeCell ref="E48:F48"/>
    <mergeCell ref="G47:H47"/>
    <mergeCell ref="G48:H48"/>
    <mergeCell ref="K46:L46"/>
    <mergeCell ref="K47:L47"/>
    <mergeCell ref="K48:L48"/>
    <mergeCell ref="I46:J46"/>
    <mergeCell ref="I47:J47"/>
    <mergeCell ref="I48:J48"/>
  </mergeCells>
  <printOptions horizontalCentered="1"/>
  <pageMargins left="0" right="0.5905511811023623" top="0.5905511811023623" bottom="0.7086614173228347" header="0.31496062992125984" footer="0.31496062992125984"/>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N50"/>
  <sheetViews>
    <sheetView workbookViewId="0" topLeftCell="A1">
      <selection activeCell="A1" sqref="A1"/>
    </sheetView>
  </sheetViews>
  <sheetFormatPr defaultColWidth="9.875" defaultRowHeight="14.25" customHeight="1"/>
  <cols>
    <col min="1" max="1" width="8.625" style="19" customWidth="1"/>
    <col min="2" max="4" width="7.375" style="19" customWidth="1"/>
    <col min="5" max="5" width="7.375" style="491" customWidth="1"/>
    <col min="6" max="6" width="7.375" style="482" customWidth="1"/>
    <col min="7" max="7" width="7.375" style="19" customWidth="1"/>
    <col min="8" max="8" width="8.625" style="19" customWidth="1"/>
    <col min="9" max="10" width="7.375" style="19" customWidth="1"/>
    <col min="11" max="11" width="7.375" style="494" customWidth="1"/>
    <col min="12" max="12" width="7.375" style="496" customWidth="1"/>
    <col min="13" max="13" width="7.375" style="19" customWidth="1"/>
    <col min="14" max="16384" width="9.875" style="19" customWidth="1"/>
  </cols>
  <sheetData>
    <row r="1" spans="9:13" ht="30.75" customHeight="1" thickBot="1">
      <c r="I1" s="923" t="s">
        <v>807</v>
      </c>
      <c r="J1" s="923"/>
      <c r="K1" s="923"/>
      <c r="L1" s="923"/>
      <c r="M1" s="353"/>
    </row>
    <row r="2" spans="1:13" ht="21" customHeight="1" thickTop="1">
      <c r="A2" s="381" t="s">
        <v>311</v>
      </c>
      <c r="B2" s="388" t="s">
        <v>1043</v>
      </c>
      <c r="C2" s="492" t="s">
        <v>805</v>
      </c>
      <c r="D2" s="388" t="s">
        <v>806</v>
      </c>
      <c r="E2" s="388" t="s">
        <v>1044</v>
      </c>
      <c r="F2" s="550" t="s">
        <v>878</v>
      </c>
      <c r="G2" s="381" t="s">
        <v>311</v>
      </c>
      <c r="H2" s="388" t="s">
        <v>1043</v>
      </c>
      <c r="I2" s="492" t="s">
        <v>805</v>
      </c>
      <c r="J2" s="492" t="s">
        <v>806</v>
      </c>
      <c r="K2" s="492" t="s">
        <v>1044</v>
      </c>
      <c r="L2" s="587" t="s">
        <v>878</v>
      </c>
      <c r="M2" s="106"/>
    </row>
    <row r="3" spans="1:12" s="487" customFormat="1" ht="17.25" customHeight="1">
      <c r="A3" s="537" t="s">
        <v>322</v>
      </c>
      <c r="B3" s="519">
        <v>13913</v>
      </c>
      <c r="C3" s="519">
        <v>13288</v>
      </c>
      <c r="D3" s="538">
        <v>12776</v>
      </c>
      <c r="E3" s="519">
        <f>SUM(E4:E8)</f>
        <v>12759</v>
      </c>
      <c r="F3" s="519">
        <f>SUM(F4:F8)</f>
        <v>12858</v>
      </c>
      <c r="G3" s="539" t="s">
        <v>323</v>
      </c>
      <c r="H3" s="519">
        <v>2057</v>
      </c>
      <c r="I3" s="519">
        <v>2243</v>
      </c>
      <c r="J3" s="538">
        <v>2432</v>
      </c>
      <c r="K3" s="519">
        <f>SUM(K4:K8)</f>
        <v>2570</v>
      </c>
      <c r="L3" s="519">
        <f>SUM(L4:L8)</f>
        <v>2680</v>
      </c>
    </row>
    <row r="4" spans="1:12" ht="15.75" customHeight="1">
      <c r="A4" s="350" t="s">
        <v>131</v>
      </c>
      <c r="B4" s="384">
        <v>2567</v>
      </c>
      <c r="C4" s="483">
        <v>2519</v>
      </c>
      <c r="D4" s="384">
        <v>2444</v>
      </c>
      <c r="E4" s="384">
        <v>2703</v>
      </c>
      <c r="F4" s="384">
        <v>2670</v>
      </c>
      <c r="G4" s="582" t="s">
        <v>180</v>
      </c>
      <c r="H4" s="483">
        <v>612</v>
      </c>
      <c r="I4" s="491">
        <v>657</v>
      </c>
      <c r="J4" s="483">
        <v>692</v>
      </c>
      <c r="K4" s="483">
        <v>698</v>
      </c>
      <c r="L4" s="483">
        <v>751</v>
      </c>
    </row>
    <row r="5" spans="1:12" ht="15.75" customHeight="1">
      <c r="A5" s="350" t="s">
        <v>133</v>
      </c>
      <c r="B5" s="384">
        <v>2552</v>
      </c>
      <c r="C5" s="483">
        <v>2567</v>
      </c>
      <c r="D5" s="384">
        <v>2504</v>
      </c>
      <c r="E5" s="384">
        <v>2444</v>
      </c>
      <c r="F5" s="384">
        <v>2692</v>
      </c>
      <c r="G5" s="582" t="s">
        <v>181</v>
      </c>
      <c r="H5" s="483">
        <v>480</v>
      </c>
      <c r="I5" s="491">
        <v>553</v>
      </c>
      <c r="J5" s="483">
        <v>600</v>
      </c>
      <c r="K5" s="483">
        <v>607</v>
      </c>
      <c r="L5" s="483">
        <v>618</v>
      </c>
    </row>
    <row r="6" spans="1:12" ht="15.75" customHeight="1">
      <c r="A6" s="350" t="s">
        <v>135</v>
      </c>
      <c r="B6" s="384">
        <v>2738</v>
      </c>
      <c r="C6" s="483">
        <v>2552</v>
      </c>
      <c r="D6" s="384">
        <v>2549</v>
      </c>
      <c r="E6" s="384">
        <v>2516</v>
      </c>
      <c r="F6" s="384">
        <v>2435</v>
      </c>
      <c r="G6" s="582" t="s">
        <v>182</v>
      </c>
      <c r="H6" s="483">
        <v>381</v>
      </c>
      <c r="I6" s="491">
        <v>424</v>
      </c>
      <c r="J6" s="483">
        <v>485</v>
      </c>
      <c r="K6" s="483">
        <v>526</v>
      </c>
      <c r="L6" s="483">
        <v>518</v>
      </c>
    </row>
    <row r="7" spans="1:12" ht="15.75" customHeight="1">
      <c r="A7" s="350" t="s">
        <v>137</v>
      </c>
      <c r="B7" s="384">
        <v>2936</v>
      </c>
      <c r="C7" s="483">
        <v>2727</v>
      </c>
      <c r="D7" s="384">
        <v>2552</v>
      </c>
      <c r="E7" s="384">
        <v>2555</v>
      </c>
      <c r="F7" s="384">
        <v>2507</v>
      </c>
      <c r="G7" s="582" t="s">
        <v>183</v>
      </c>
      <c r="H7" s="483">
        <v>337</v>
      </c>
      <c r="I7" s="491">
        <v>328</v>
      </c>
      <c r="J7" s="483">
        <v>374</v>
      </c>
      <c r="K7" s="483">
        <v>413</v>
      </c>
      <c r="L7" s="483">
        <v>454</v>
      </c>
    </row>
    <row r="8" spans="1:12" ht="15.75" customHeight="1">
      <c r="A8" s="350" t="s">
        <v>139</v>
      </c>
      <c r="B8" s="384">
        <v>3120</v>
      </c>
      <c r="C8" s="483">
        <v>2923</v>
      </c>
      <c r="D8" s="384">
        <v>2727</v>
      </c>
      <c r="E8" s="384">
        <v>2541</v>
      </c>
      <c r="F8" s="384">
        <v>2554</v>
      </c>
      <c r="G8" s="582" t="s">
        <v>184</v>
      </c>
      <c r="H8" s="483">
        <v>247</v>
      </c>
      <c r="I8" s="491">
        <v>281</v>
      </c>
      <c r="J8" s="483">
        <v>281</v>
      </c>
      <c r="K8" s="483">
        <v>326</v>
      </c>
      <c r="L8" s="483">
        <v>339</v>
      </c>
    </row>
    <row r="9" spans="1:12" ht="9" customHeight="1">
      <c r="A9" s="350"/>
      <c r="B9" s="384"/>
      <c r="C9" s="384"/>
      <c r="D9" s="483"/>
      <c r="E9" s="384"/>
      <c r="F9" s="384"/>
      <c r="G9" s="354"/>
      <c r="H9" s="390"/>
      <c r="I9" s="483"/>
      <c r="J9" s="491"/>
      <c r="K9" s="483"/>
      <c r="L9" s="483"/>
    </row>
    <row r="10" spans="1:12" s="487" customFormat="1" ht="17.25" customHeight="1">
      <c r="A10" s="537" t="s">
        <v>324</v>
      </c>
      <c r="B10" s="519">
        <v>17508</v>
      </c>
      <c r="C10" s="519">
        <v>17766</v>
      </c>
      <c r="D10" s="538">
        <v>16817</v>
      </c>
      <c r="E10" s="519">
        <f>SUM(E11:E15)</f>
        <v>15787</v>
      </c>
      <c r="F10" s="519">
        <f>SUM(F11:F15)</f>
        <v>14388</v>
      </c>
      <c r="G10" s="539" t="s">
        <v>325</v>
      </c>
      <c r="H10" s="519">
        <v>532</v>
      </c>
      <c r="I10" s="538">
        <v>565</v>
      </c>
      <c r="J10" s="538">
        <v>624</v>
      </c>
      <c r="K10" s="519">
        <f>SUM(K11:K15)</f>
        <v>680</v>
      </c>
      <c r="L10" s="519">
        <f>SUM(L11:L15)</f>
        <v>777</v>
      </c>
    </row>
    <row r="11" spans="1:12" ht="15.75" customHeight="1">
      <c r="A11" s="350" t="s">
        <v>141</v>
      </c>
      <c r="B11" s="384">
        <v>3311</v>
      </c>
      <c r="C11" s="483">
        <v>3112</v>
      </c>
      <c r="D11" s="384">
        <v>2911</v>
      </c>
      <c r="E11" s="384">
        <v>2747</v>
      </c>
      <c r="F11" s="384">
        <v>2518</v>
      </c>
      <c r="G11" s="582" t="s">
        <v>185</v>
      </c>
      <c r="H11" s="483">
        <v>191</v>
      </c>
      <c r="I11" s="483">
        <v>202</v>
      </c>
      <c r="J11" s="483">
        <v>228</v>
      </c>
      <c r="K11" s="483">
        <v>237</v>
      </c>
      <c r="L11" s="483">
        <v>272</v>
      </c>
    </row>
    <row r="12" spans="1:12" ht="15.75" customHeight="1">
      <c r="A12" s="350" t="s">
        <v>143</v>
      </c>
      <c r="B12" s="384">
        <v>3883</v>
      </c>
      <c r="C12" s="483">
        <v>3277</v>
      </c>
      <c r="D12" s="384">
        <v>3105</v>
      </c>
      <c r="E12" s="384">
        <v>2910</v>
      </c>
      <c r="F12" s="384">
        <v>2731</v>
      </c>
      <c r="G12" s="582" t="s">
        <v>186</v>
      </c>
      <c r="H12" s="483">
        <v>131</v>
      </c>
      <c r="I12" s="483">
        <v>149</v>
      </c>
      <c r="J12" s="483">
        <v>172</v>
      </c>
      <c r="K12" s="483">
        <v>172</v>
      </c>
      <c r="L12" s="483">
        <v>188</v>
      </c>
    </row>
    <row r="13" spans="1:12" ht="15.75" customHeight="1">
      <c r="A13" s="350" t="s">
        <v>145</v>
      </c>
      <c r="B13" s="384">
        <v>3786</v>
      </c>
      <c r="C13" s="483">
        <v>3850</v>
      </c>
      <c r="D13" s="384">
        <v>3253</v>
      </c>
      <c r="E13" s="384">
        <v>3109</v>
      </c>
      <c r="F13" s="384">
        <v>2867</v>
      </c>
      <c r="G13" s="582" t="s">
        <v>187</v>
      </c>
      <c r="H13" s="483">
        <v>97</v>
      </c>
      <c r="I13" s="483">
        <v>98</v>
      </c>
      <c r="J13" s="483">
        <v>113</v>
      </c>
      <c r="K13" s="483">
        <v>129</v>
      </c>
      <c r="L13" s="483">
        <v>143</v>
      </c>
    </row>
    <row r="14" spans="1:12" ht="15.75" customHeight="1">
      <c r="A14" s="350" t="s">
        <v>147</v>
      </c>
      <c r="B14" s="384">
        <v>3782</v>
      </c>
      <c r="C14" s="483">
        <v>3758</v>
      </c>
      <c r="D14" s="384">
        <v>3813</v>
      </c>
      <c r="E14" s="384">
        <v>3227</v>
      </c>
      <c r="F14" s="384">
        <v>3076</v>
      </c>
      <c r="G14" s="582" t="s">
        <v>188</v>
      </c>
      <c r="H14" s="483">
        <v>64</v>
      </c>
      <c r="I14" s="483">
        <v>67</v>
      </c>
      <c r="J14" s="483">
        <v>71</v>
      </c>
      <c r="K14" s="483">
        <v>91</v>
      </c>
      <c r="L14" s="483">
        <v>105</v>
      </c>
    </row>
    <row r="15" spans="1:12" ht="15.75" customHeight="1">
      <c r="A15" s="350" t="s">
        <v>149</v>
      </c>
      <c r="B15" s="384">
        <v>2746</v>
      </c>
      <c r="C15" s="483">
        <v>3769</v>
      </c>
      <c r="D15" s="384">
        <v>3735</v>
      </c>
      <c r="E15" s="384">
        <v>3794</v>
      </c>
      <c r="F15" s="384">
        <v>3196</v>
      </c>
      <c r="G15" s="582" t="s">
        <v>189</v>
      </c>
      <c r="H15" s="483">
        <v>49</v>
      </c>
      <c r="I15" s="483">
        <v>49</v>
      </c>
      <c r="J15" s="483">
        <v>40</v>
      </c>
      <c r="K15" s="483">
        <v>51</v>
      </c>
      <c r="L15" s="483">
        <v>69</v>
      </c>
    </row>
    <row r="16" spans="1:12" ht="9" customHeight="1">
      <c r="A16" s="350"/>
      <c r="B16" s="384"/>
      <c r="C16" s="384"/>
      <c r="D16" s="483"/>
      <c r="E16" s="384"/>
      <c r="F16" s="384"/>
      <c r="G16" s="351"/>
      <c r="H16" s="581"/>
      <c r="I16" s="483"/>
      <c r="J16" s="491"/>
      <c r="K16" s="483"/>
      <c r="L16" s="483"/>
    </row>
    <row r="17" spans="1:12" s="487" customFormat="1" ht="17.25" customHeight="1">
      <c r="A17" s="537" t="s">
        <v>326</v>
      </c>
      <c r="B17" s="519">
        <v>14539</v>
      </c>
      <c r="C17" s="519">
        <v>14081</v>
      </c>
      <c r="D17" s="538">
        <v>14686</v>
      </c>
      <c r="E17" s="519">
        <f>SUM(E18:E22)</f>
        <v>15276</v>
      </c>
      <c r="F17" s="519">
        <f>SUM(F18:F22)</f>
        <v>16060</v>
      </c>
      <c r="G17" s="540" t="s">
        <v>327</v>
      </c>
      <c r="H17" s="538">
        <v>86</v>
      </c>
      <c r="I17" s="538">
        <v>86</v>
      </c>
      <c r="J17" s="538">
        <v>82</v>
      </c>
      <c r="K17" s="538">
        <v>70</v>
      </c>
      <c r="L17" s="538">
        <v>87</v>
      </c>
    </row>
    <row r="18" spans="1:12" ht="15.75" customHeight="1">
      <c r="A18" s="350" t="s">
        <v>151</v>
      </c>
      <c r="B18" s="384">
        <v>2455</v>
      </c>
      <c r="C18" s="483">
        <v>2726</v>
      </c>
      <c r="D18" s="384">
        <v>3722</v>
      </c>
      <c r="E18" s="384">
        <v>3714</v>
      </c>
      <c r="F18" s="384">
        <v>3752</v>
      </c>
      <c r="G18" s="539" t="s">
        <v>313</v>
      </c>
      <c r="H18" s="538">
        <v>770</v>
      </c>
      <c r="I18" s="538">
        <v>770</v>
      </c>
      <c r="J18" s="538">
        <v>770</v>
      </c>
      <c r="K18" s="538">
        <v>770</v>
      </c>
      <c r="L18" s="538">
        <v>770</v>
      </c>
    </row>
    <row r="19" spans="1:12" ht="15.75" customHeight="1">
      <c r="A19" s="350" t="s">
        <v>153</v>
      </c>
      <c r="B19" s="384">
        <v>2927</v>
      </c>
      <c r="C19" s="483">
        <v>2435</v>
      </c>
      <c r="D19" s="384">
        <v>2695</v>
      </c>
      <c r="E19" s="384">
        <v>3699</v>
      </c>
      <c r="F19" s="384">
        <v>3662</v>
      </c>
      <c r="G19" s="539" t="s">
        <v>191</v>
      </c>
      <c r="H19" s="538">
        <v>239477</v>
      </c>
      <c r="I19" s="538">
        <v>240155</v>
      </c>
      <c r="J19" s="538">
        <v>240951</v>
      </c>
      <c r="K19" s="538">
        <v>242079</v>
      </c>
      <c r="L19" s="538">
        <v>242012</v>
      </c>
    </row>
    <row r="20" spans="1:11" ht="15.75" customHeight="1">
      <c r="A20" s="350" t="s">
        <v>155</v>
      </c>
      <c r="B20" s="384">
        <v>3085</v>
      </c>
      <c r="C20" s="483">
        <v>2889</v>
      </c>
      <c r="D20" s="384">
        <v>2406</v>
      </c>
      <c r="E20" s="384">
        <v>2668</v>
      </c>
      <c r="F20" s="384">
        <v>3654</v>
      </c>
      <c r="G20" s="351"/>
      <c r="H20" s="352"/>
      <c r="I20" s="352"/>
      <c r="J20" s="389"/>
      <c r="K20" s="495"/>
    </row>
    <row r="21" spans="1:11" ht="15.75" customHeight="1">
      <c r="A21" s="350" t="s">
        <v>157</v>
      </c>
      <c r="B21" s="384">
        <v>3045</v>
      </c>
      <c r="C21" s="483">
        <v>3028</v>
      </c>
      <c r="D21" s="384">
        <v>2860</v>
      </c>
      <c r="E21" s="384">
        <v>2373</v>
      </c>
      <c r="F21" s="384">
        <v>2640</v>
      </c>
      <c r="G21" s="351"/>
      <c r="H21" s="352"/>
      <c r="I21" s="352"/>
      <c r="J21" s="389"/>
      <c r="K21" s="495"/>
    </row>
    <row r="22" spans="1:11" ht="15.75" customHeight="1">
      <c r="A22" s="350" t="s">
        <v>159</v>
      </c>
      <c r="B22" s="384">
        <v>3027</v>
      </c>
      <c r="C22" s="483">
        <v>3003</v>
      </c>
      <c r="D22" s="384">
        <v>3003</v>
      </c>
      <c r="E22" s="384">
        <v>2822</v>
      </c>
      <c r="F22" s="384">
        <v>2352</v>
      </c>
      <c r="G22" s="351"/>
      <c r="H22" s="352"/>
      <c r="I22" s="352"/>
      <c r="J22" s="389"/>
      <c r="K22" s="495"/>
    </row>
    <row r="23" spans="1:11" ht="9" customHeight="1">
      <c r="A23" s="355"/>
      <c r="B23" s="581"/>
      <c r="C23" s="581"/>
      <c r="D23" s="483"/>
      <c r="E23" s="581"/>
      <c r="F23" s="581"/>
      <c r="G23" s="351"/>
      <c r="H23" s="352"/>
      <c r="I23" s="352"/>
      <c r="J23" s="389"/>
      <c r="K23" s="495"/>
    </row>
    <row r="24" spans="1:12" s="487" customFormat="1" ht="17.25" customHeight="1">
      <c r="A24" s="537" t="s">
        <v>477</v>
      </c>
      <c r="B24" s="519">
        <v>11927</v>
      </c>
      <c r="C24" s="519">
        <v>12508</v>
      </c>
      <c r="D24" s="538">
        <v>12859</v>
      </c>
      <c r="E24" s="519">
        <f>SUM(E25:E29)</f>
        <v>13547</v>
      </c>
      <c r="F24" s="519">
        <f>SUM(F25:F29)</f>
        <v>13985</v>
      </c>
      <c r="G24" s="488"/>
      <c r="H24" s="409"/>
      <c r="I24" s="409"/>
      <c r="J24" s="489"/>
      <c r="K24" s="497"/>
      <c r="L24" s="498"/>
    </row>
    <row r="25" spans="1:11" ht="15.75" customHeight="1">
      <c r="A25" s="350" t="s">
        <v>161</v>
      </c>
      <c r="B25" s="384">
        <v>2801</v>
      </c>
      <c r="C25" s="483">
        <v>2986</v>
      </c>
      <c r="D25" s="384">
        <v>2944</v>
      </c>
      <c r="E25" s="384">
        <v>2962</v>
      </c>
      <c r="F25" s="384">
        <v>2769</v>
      </c>
      <c r="G25" s="351"/>
      <c r="H25" s="352"/>
      <c r="I25" s="352"/>
      <c r="J25" s="389"/>
      <c r="K25" s="495"/>
    </row>
    <row r="26" spans="1:11" ht="15.75" customHeight="1">
      <c r="A26" s="350" t="s">
        <v>163</v>
      </c>
      <c r="B26" s="384">
        <v>2311</v>
      </c>
      <c r="C26" s="483">
        <v>2748</v>
      </c>
      <c r="D26" s="384">
        <v>2951</v>
      </c>
      <c r="E26" s="384">
        <v>2896</v>
      </c>
      <c r="F26" s="384">
        <v>2931</v>
      </c>
      <c r="G26" s="351"/>
      <c r="H26" s="352"/>
      <c r="I26" s="352"/>
      <c r="J26" s="389"/>
      <c r="K26" s="495"/>
    </row>
    <row r="27" spans="1:11" ht="15.75" customHeight="1">
      <c r="A27" s="350" t="s">
        <v>165</v>
      </c>
      <c r="B27" s="384">
        <v>2170</v>
      </c>
      <c r="C27" s="483">
        <v>2253</v>
      </c>
      <c r="D27" s="384">
        <v>2711</v>
      </c>
      <c r="E27" s="384">
        <v>2900</v>
      </c>
      <c r="F27" s="384">
        <v>2847</v>
      </c>
      <c r="G27" s="351"/>
      <c r="H27" s="352"/>
      <c r="I27" s="352"/>
      <c r="J27" s="389"/>
      <c r="K27" s="495"/>
    </row>
    <row r="28" spans="1:11" ht="15.75" customHeight="1">
      <c r="A28" s="350" t="s">
        <v>167</v>
      </c>
      <c r="B28" s="384">
        <v>2460</v>
      </c>
      <c r="C28" s="483">
        <v>2124</v>
      </c>
      <c r="D28" s="384">
        <v>2200</v>
      </c>
      <c r="E28" s="384">
        <v>2649</v>
      </c>
      <c r="F28" s="384">
        <v>2844</v>
      </c>
      <c r="G28" s="351"/>
      <c r="H28" s="352"/>
      <c r="I28" s="352"/>
      <c r="J28" s="389"/>
      <c r="K28" s="495"/>
    </row>
    <row r="29" spans="1:11" ht="15.75" customHeight="1">
      <c r="A29" s="350" t="s">
        <v>169</v>
      </c>
      <c r="B29" s="384">
        <v>2185</v>
      </c>
      <c r="C29" s="483">
        <v>2397</v>
      </c>
      <c r="D29" s="384">
        <v>2053</v>
      </c>
      <c r="E29" s="384">
        <v>2140</v>
      </c>
      <c r="F29" s="384">
        <v>2594</v>
      </c>
      <c r="G29" s="351"/>
      <c r="H29" s="352"/>
      <c r="I29" s="352"/>
      <c r="J29" s="389"/>
      <c r="K29" s="495"/>
    </row>
    <row r="30" spans="1:11" ht="9" customHeight="1">
      <c r="A30" s="355"/>
      <c r="B30" s="581"/>
      <c r="C30" s="581"/>
      <c r="D30" s="483"/>
      <c r="E30" s="581"/>
      <c r="F30" s="581"/>
      <c r="G30" s="351"/>
      <c r="H30" s="352"/>
      <c r="I30" s="352"/>
      <c r="J30" s="389"/>
      <c r="K30" s="495"/>
    </row>
    <row r="31" spans="1:12" s="487" customFormat="1" ht="17.25" customHeight="1">
      <c r="A31" s="541" t="s">
        <v>861</v>
      </c>
      <c r="B31" s="519">
        <v>8527</v>
      </c>
      <c r="C31" s="519">
        <v>8888</v>
      </c>
      <c r="D31" s="538">
        <v>9578</v>
      </c>
      <c r="E31" s="519">
        <f>SUM(E32:E36)</f>
        <v>9794</v>
      </c>
      <c r="F31" s="519">
        <f>SUM(F32:F36)</f>
        <v>10028</v>
      </c>
      <c r="G31" s="488"/>
      <c r="H31" s="409"/>
      <c r="I31" s="409"/>
      <c r="J31" s="489"/>
      <c r="K31" s="497"/>
      <c r="L31" s="498"/>
    </row>
    <row r="32" spans="1:11" ht="15.75" customHeight="1">
      <c r="A32" s="356" t="s">
        <v>170</v>
      </c>
      <c r="B32" s="390">
        <v>2133</v>
      </c>
      <c r="C32" s="483">
        <v>2124</v>
      </c>
      <c r="D32" s="390">
        <v>2348</v>
      </c>
      <c r="E32" s="390">
        <v>2007</v>
      </c>
      <c r="F32" s="390">
        <v>2092</v>
      </c>
      <c r="G32" s="351"/>
      <c r="H32" s="352"/>
      <c r="I32" s="352"/>
      <c r="J32" s="389"/>
      <c r="K32" s="495"/>
    </row>
    <row r="33" spans="1:11" ht="15.75" customHeight="1">
      <c r="A33" s="356" t="s">
        <v>171</v>
      </c>
      <c r="B33" s="390">
        <v>1786</v>
      </c>
      <c r="C33" s="483">
        <v>2041</v>
      </c>
      <c r="D33" s="390">
        <v>2075</v>
      </c>
      <c r="E33" s="390">
        <v>2275</v>
      </c>
      <c r="F33" s="390">
        <v>1974</v>
      </c>
      <c r="G33" s="351"/>
      <c r="H33" s="352"/>
      <c r="I33" s="352"/>
      <c r="J33" s="389"/>
      <c r="K33" s="495"/>
    </row>
    <row r="34" spans="1:11" ht="15.75" customHeight="1">
      <c r="A34" s="356" t="s">
        <v>172</v>
      </c>
      <c r="B34" s="390">
        <v>1651</v>
      </c>
      <c r="C34" s="483">
        <v>1723</v>
      </c>
      <c r="D34" s="390">
        <v>1973</v>
      </c>
      <c r="E34" s="390">
        <v>2003</v>
      </c>
      <c r="F34" s="390">
        <v>2202</v>
      </c>
      <c r="G34" s="351"/>
      <c r="H34" s="352"/>
      <c r="I34" s="352"/>
      <c r="J34" s="389"/>
      <c r="K34" s="495"/>
    </row>
    <row r="35" spans="1:11" ht="15.75" customHeight="1">
      <c r="A35" s="356" t="s">
        <v>173</v>
      </c>
      <c r="B35" s="390">
        <v>1474</v>
      </c>
      <c r="C35" s="483">
        <v>1587</v>
      </c>
      <c r="D35" s="390">
        <v>1666</v>
      </c>
      <c r="E35" s="390">
        <v>1914</v>
      </c>
      <c r="F35" s="390">
        <v>1922</v>
      </c>
      <c r="G35" s="351"/>
      <c r="H35" s="352"/>
      <c r="I35" s="352"/>
      <c r="J35" s="389"/>
      <c r="K35" s="495"/>
    </row>
    <row r="36" spans="1:11" ht="15.75" customHeight="1">
      <c r="A36" s="356" t="s">
        <v>174</v>
      </c>
      <c r="B36" s="390">
        <v>1483</v>
      </c>
      <c r="C36" s="483">
        <v>1413</v>
      </c>
      <c r="D36" s="390">
        <v>1516</v>
      </c>
      <c r="E36" s="390">
        <v>1595</v>
      </c>
      <c r="F36" s="390">
        <v>1838</v>
      </c>
      <c r="G36" s="351"/>
      <c r="H36" s="352"/>
      <c r="I36" s="352"/>
      <c r="J36" s="389"/>
      <c r="K36" s="495"/>
    </row>
    <row r="37" spans="1:11" ht="9" customHeight="1">
      <c r="A37" s="356"/>
      <c r="B37" s="390"/>
      <c r="C37" s="390"/>
      <c r="D37" s="483"/>
      <c r="E37" s="390"/>
      <c r="F37" s="390"/>
      <c r="G37" s="351"/>
      <c r="H37" s="352"/>
      <c r="I37" s="352"/>
      <c r="J37" s="389"/>
      <c r="K37" s="495"/>
    </row>
    <row r="38" spans="1:12" s="487" customFormat="1" ht="17.25" customHeight="1">
      <c r="A38" s="541" t="s">
        <v>478</v>
      </c>
      <c r="B38" s="519">
        <v>4801</v>
      </c>
      <c r="C38" s="519">
        <v>5189</v>
      </c>
      <c r="D38" s="538">
        <v>5422</v>
      </c>
      <c r="E38" s="519">
        <f>SUM(E39:E43)</f>
        <v>5736</v>
      </c>
      <c r="F38" s="519">
        <f>SUM(F39:F43)</f>
        <v>6065</v>
      </c>
      <c r="G38" s="488"/>
      <c r="H38" s="409"/>
      <c r="I38" s="409"/>
      <c r="J38" s="489"/>
      <c r="K38" s="497"/>
      <c r="L38" s="498"/>
    </row>
    <row r="39" spans="1:11" ht="15.75" customHeight="1">
      <c r="A39" s="356" t="s">
        <v>175</v>
      </c>
      <c r="B39" s="390">
        <v>1216</v>
      </c>
      <c r="C39" s="483">
        <v>1408</v>
      </c>
      <c r="D39" s="390">
        <v>1343</v>
      </c>
      <c r="E39" s="390">
        <v>1435</v>
      </c>
      <c r="F39" s="390">
        <v>1515</v>
      </c>
      <c r="G39" s="351"/>
      <c r="H39" s="352"/>
      <c r="I39" s="352"/>
      <c r="J39" s="389"/>
      <c r="K39" s="495"/>
    </row>
    <row r="40" spans="1:11" ht="15.75" customHeight="1">
      <c r="A40" s="356" t="s">
        <v>176</v>
      </c>
      <c r="B40" s="390">
        <v>1087</v>
      </c>
      <c r="C40" s="483">
        <v>1139</v>
      </c>
      <c r="D40" s="390">
        <v>1322</v>
      </c>
      <c r="E40" s="390">
        <v>1265</v>
      </c>
      <c r="F40" s="390">
        <v>1354</v>
      </c>
      <c r="G40" s="351"/>
      <c r="H40" s="352"/>
      <c r="I40" s="352"/>
      <c r="J40" s="389"/>
      <c r="K40" s="495"/>
    </row>
    <row r="41" spans="1:11" ht="15.75" customHeight="1">
      <c r="A41" s="356" t="s">
        <v>177</v>
      </c>
      <c r="B41" s="390">
        <v>945</v>
      </c>
      <c r="C41" s="483">
        <v>1007</v>
      </c>
      <c r="D41" s="390">
        <v>1051</v>
      </c>
      <c r="E41" s="390">
        <v>1230</v>
      </c>
      <c r="F41" s="390">
        <v>1168</v>
      </c>
      <c r="G41" s="351"/>
      <c r="H41" s="352"/>
      <c r="I41" s="352"/>
      <c r="J41" s="389"/>
      <c r="K41" s="495"/>
    </row>
    <row r="42" spans="1:11" ht="15.75" customHeight="1">
      <c r="A42" s="356" t="s">
        <v>178</v>
      </c>
      <c r="B42" s="390">
        <v>823</v>
      </c>
      <c r="C42" s="581">
        <v>870</v>
      </c>
      <c r="D42" s="390">
        <v>920</v>
      </c>
      <c r="E42" s="390">
        <v>970</v>
      </c>
      <c r="F42" s="390">
        <v>1139</v>
      </c>
      <c r="G42" s="351"/>
      <c r="H42" s="352"/>
      <c r="I42" s="352"/>
      <c r="J42" s="389"/>
      <c r="K42" s="495"/>
    </row>
    <row r="43" spans="1:12" ht="15.75" customHeight="1" thickBot="1">
      <c r="A43" s="357" t="s">
        <v>179</v>
      </c>
      <c r="B43" s="391">
        <v>730</v>
      </c>
      <c r="C43" s="485">
        <v>765</v>
      </c>
      <c r="D43" s="391">
        <v>786</v>
      </c>
      <c r="E43" s="391">
        <v>836</v>
      </c>
      <c r="F43" s="391">
        <v>889</v>
      </c>
      <c r="G43" s="358"/>
      <c r="H43" s="359"/>
      <c r="I43" s="359"/>
      <c r="J43" s="359"/>
      <c r="K43" s="499"/>
      <c r="L43" s="500"/>
    </row>
    <row r="44" ht="19.5" customHeight="1" thickTop="1">
      <c r="A44" s="261" t="s">
        <v>500</v>
      </c>
    </row>
    <row r="45" spans="1:12" ht="18" customHeight="1">
      <c r="A45" s="913" t="s">
        <v>311</v>
      </c>
      <c r="B45" s="914"/>
      <c r="C45" s="908" t="s">
        <v>1052</v>
      </c>
      <c r="D45" s="909"/>
      <c r="E45" s="908" t="s">
        <v>803</v>
      </c>
      <c r="F45" s="909"/>
      <c r="G45" s="908" t="s">
        <v>804</v>
      </c>
      <c r="H45" s="909"/>
      <c r="I45" s="908" t="s">
        <v>825</v>
      </c>
      <c r="J45" s="909"/>
      <c r="K45" s="908" t="s">
        <v>850</v>
      </c>
      <c r="L45" s="909"/>
    </row>
    <row r="46" spans="1:12" ht="18" customHeight="1">
      <c r="A46" s="915" t="s">
        <v>306</v>
      </c>
      <c r="B46" s="916"/>
      <c r="C46" s="917">
        <v>13.6</v>
      </c>
      <c r="D46" s="918"/>
      <c r="E46" s="917">
        <v>13.5</v>
      </c>
      <c r="F46" s="918"/>
      <c r="G46" s="919">
        <v>13.3</v>
      </c>
      <c r="H46" s="920"/>
      <c r="I46" s="921">
        <v>13.2</v>
      </c>
      <c r="J46" s="922"/>
      <c r="K46" s="919">
        <v>13</v>
      </c>
      <c r="L46" s="920"/>
    </row>
    <row r="47" spans="1:12" ht="18" customHeight="1">
      <c r="A47" s="915" t="s">
        <v>307</v>
      </c>
      <c r="B47" s="916"/>
      <c r="C47" s="917">
        <v>61.3</v>
      </c>
      <c r="D47" s="918"/>
      <c r="E47" s="917">
        <v>60.9</v>
      </c>
      <c r="F47" s="918"/>
      <c r="G47" s="917">
        <v>60.6</v>
      </c>
      <c r="H47" s="918"/>
      <c r="I47" s="924">
        <v>60.5</v>
      </c>
      <c r="J47" s="925"/>
      <c r="K47" s="917">
        <v>60.4</v>
      </c>
      <c r="L47" s="918"/>
    </row>
    <row r="48" spans="1:12" ht="18" customHeight="1">
      <c r="A48" s="915" t="s">
        <v>308</v>
      </c>
      <c r="B48" s="916"/>
      <c r="C48" s="917">
        <v>25.1</v>
      </c>
      <c r="D48" s="918"/>
      <c r="E48" s="917">
        <v>25.6</v>
      </c>
      <c r="F48" s="918"/>
      <c r="G48" s="917">
        <v>26</v>
      </c>
      <c r="H48" s="918"/>
      <c r="I48" s="921">
        <v>26.3</v>
      </c>
      <c r="J48" s="922"/>
      <c r="K48" s="921">
        <v>26.6</v>
      </c>
      <c r="L48" s="922"/>
    </row>
    <row r="49" spans="1:14" s="57" customFormat="1" ht="18" customHeight="1">
      <c r="A49" s="64" t="s">
        <v>728</v>
      </c>
      <c r="C49" s="148"/>
      <c r="E49" s="493"/>
      <c r="F49" s="490"/>
      <c r="I49" s="148"/>
      <c r="J49" s="148"/>
      <c r="K49" s="501"/>
      <c r="L49" s="502"/>
      <c r="N49" s="148"/>
    </row>
    <row r="50" spans="1:14" s="57" customFormat="1" ht="18" customHeight="1">
      <c r="A50" s="308" t="s">
        <v>729</v>
      </c>
      <c r="C50" s="148"/>
      <c r="E50" s="493"/>
      <c r="F50" s="490"/>
      <c r="I50" s="148"/>
      <c r="J50" s="148"/>
      <c r="K50" s="501"/>
      <c r="L50" s="502"/>
      <c r="N50" s="148"/>
    </row>
  </sheetData>
  <sheetProtection/>
  <mergeCells count="25">
    <mergeCell ref="C48:D48"/>
    <mergeCell ref="E46:F46"/>
    <mergeCell ref="E47:F47"/>
    <mergeCell ref="E48:F48"/>
    <mergeCell ref="G46:H46"/>
    <mergeCell ref="G47:H47"/>
    <mergeCell ref="G48:H48"/>
    <mergeCell ref="I48:J48"/>
    <mergeCell ref="I1:L1"/>
    <mergeCell ref="I45:J45"/>
    <mergeCell ref="I46:J46"/>
    <mergeCell ref="K48:L48"/>
    <mergeCell ref="A48:B48"/>
    <mergeCell ref="A45:B45"/>
    <mergeCell ref="A46:B46"/>
    <mergeCell ref="A47:B47"/>
    <mergeCell ref="I47:J47"/>
    <mergeCell ref="K47:L47"/>
    <mergeCell ref="E45:F45"/>
    <mergeCell ref="K45:L45"/>
    <mergeCell ref="K46:L46"/>
    <mergeCell ref="C45:D45"/>
    <mergeCell ref="G45:H45"/>
    <mergeCell ref="C46:D46"/>
    <mergeCell ref="C47:D47"/>
  </mergeCells>
  <printOptions horizontalCentered="1"/>
  <pageMargins left="0.5905511811023623" right="0.5905511811023623" top="0.5905511811023623" bottom="0.7086614173228347" header="0.31496062992125984" footer="0.31496062992125984"/>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55"/>
  <sheetViews>
    <sheetView workbookViewId="0" topLeftCell="A1">
      <selection activeCell="A1" sqref="A1"/>
    </sheetView>
  </sheetViews>
  <sheetFormatPr defaultColWidth="9.875" defaultRowHeight="14.25" customHeight="1"/>
  <cols>
    <col min="1" max="1" width="10.75390625" style="19" customWidth="1"/>
    <col min="2" max="2" width="11.25390625" style="19" customWidth="1"/>
    <col min="3" max="4" width="11.25390625" style="105" customWidth="1"/>
    <col min="5" max="5" width="10.75390625" style="19" customWidth="1"/>
    <col min="6" max="8" width="11.25390625" style="19" customWidth="1"/>
    <col min="9" max="9" width="9.375" style="19" customWidth="1"/>
    <col min="10" max="16384" width="9.875" style="19" customWidth="1"/>
  </cols>
  <sheetData>
    <row r="1" ht="26.25" customHeight="1">
      <c r="A1" s="104" t="s">
        <v>538</v>
      </c>
    </row>
    <row r="2" spans="1:8" ht="15" customHeight="1" thickBot="1">
      <c r="A2" s="104"/>
      <c r="G2" s="926"/>
      <c r="H2" s="926"/>
    </row>
    <row r="3" spans="1:8" ht="21" customHeight="1" thickTop="1">
      <c r="A3" s="930" t="s">
        <v>190</v>
      </c>
      <c r="B3" s="927" t="s">
        <v>191</v>
      </c>
      <c r="C3" s="928"/>
      <c r="D3" s="929"/>
      <c r="E3" s="932" t="s">
        <v>190</v>
      </c>
      <c r="F3" s="927" t="s">
        <v>191</v>
      </c>
      <c r="G3" s="928"/>
      <c r="H3" s="929"/>
    </row>
    <row r="4" spans="1:8" ht="21" customHeight="1">
      <c r="A4" s="931"/>
      <c r="B4" s="366" t="s">
        <v>312</v>
      </c>
      <c r="C4" s="11" t="s">
        <v>88</v>
      </c>
      <c r="D4" s="12" t="s">
        <v>89</v>
      </c>
      <c r="E4" s="933"/>
      <c r="F4" s="366" t="s">
        <v>312</v>
      </c>
      <c r="G4" s="11" t="s">
        <v>88</v>
      </c>
      <c r="H4" s="12" t="s">
        <v>89</v>
      </c>
    </row>
    <row r="5" spans="1:8" ht="17.25" customHeight="1">
      <c r="A5" s="451" t="s">
        <v>975</v>
      </c>
      <c r="B5" s="452">
        <f>SUM(B6:B10)</f>
        <v>9379</v>
      </c>
      <c r="C5" s="453">
        <f>SUM(C6:C10)</f>
        <v>4792</v>
      </c>
      <c r="D5" s="454">
        <f>SUM(D6:D10)</f>
        <v>4587</v>
      </c>
      <c r="E5" s="455" t="s">
        <v>976</v>
      </c>
      <c r="F5" s="452">
        <f>SUM(F6:F10)</f>
        <v>11643</v>
      </c>
      <c r="G5" s="453">
        <f>SUM(G6:G10)</f>
        <v>5867</v>
      </c>
      <c r="H5" s="453">
        <f>SUM(H6:H10)</f>
        <v>5776</v>
      </c>
    </row>
    <row r="6" spans="1:8" ht="15.75" customHeight="1">
      <c r="A6" s="348" t="s">
        <v>862</v>
      </c>
      <c r="B6" s="826">
        <f>SUM(C6:D6)</f>
        <v>1617</v>
      </c>
      <c r="C6" s="827">
        <v>866</v>
      </c>
      <c r="D6" s="828">
        <v>751</v>
      </c>
      <c r="E6" s="395" t="s">
        <v>977</v>
      </c>
      <c r="F6" s="826">
        <f>SUM(G6:H6)</f>
        <v>2023</v>
      </c>
      <c r="G6" s="827">
        <v>994</v>
      </c>
      <c r="H6" s="827">
        <v>1029</v>
      </c>
    </row>
    <row r="7" spans="1:8" ht="15.75" customHeight="1">
      <c r="A7" s="348" t="s">
        <v>978</v>
      </c>
      <c r="B7" s="826">
        <f>SUM(C7:D7)</f>
        <v>1858</v>
      </c>
      <c r="C7" s="827">
        <v>954</v>
      </c>
      <c r="D7" s="828">
        <v>904</v>
      </c>
      <c r="E7" s="395" t="s">
        <v>979</v>
      </c>
      <c r="F7" s="826">
        <f>SUM(G7:H7)</f>
        <v>2261</v>
      </c>
      <c r="G7" s="827">
        <v>1130</v>
      </c>
      <c r="H7" s="827">
        <v>1131</v>
      </c>
    </row>
    <row r="8" spans="1:8" ht="15.75" customHeight="1">
      <c r="A8" s="348" t="s">
        <v>980</v>
      </c>
      <c r="B8" s="826">
        <f>SUM(C8:D8)</f>
        <v>1903</v>
      </c>
      <c r="C8" s="827">
        <v>962</v>
      </c>
      <c r="D8" s="828">
        <v>941</v>
      </c>
      <c r="E8" s="395" t="s">
        <v>981</v>
      </c>
      <c r="F8" s="826">
        <f>SUM(G8:H8)</f>
        <v>2310</v>
      </c>
      <c r="G8" s="827">
        <v>1177</v>
      </c>
      <c r="H8" s="827">
        <v>1133</v>
      </c>
    </row>
    <row r="9" spans="1:8" ht="15.75" customHeight="1">
      <c r="A9" s="348" t="s">
        <v>982</v>
      </c>
      <c r="B9" s="826">
        <f>SUM(C9:D9)</f>
        <v>2028</v>
      </c>
      <c r="C9" s="827">
        <v>1031</v>
      </c>
      <c r="D9" s="828">
        <v>997</v>
      </c>
      <c r="E9" s="395" t="s">
        <v>863</v>
      </c>
      <c r="F9" s="826">
        <f>SUM(G9:H9)</f>
        <v>2491</v>
      </c>
      <c r="G9" s="827">
        <v>1307</v>
      </c>
      <c r="H9" s="827">
        <v>1184</v>
      </c>
    </row>
    <row r="10" spans="1:8" ht="15.75" customHeight="1">
      <c r="A10" s="348" t="s">
        <v>864</v>
      </c>
      <c r="B10" s="826">
        <f>SUM(C10:D10)</f>
        <v>1973</v>
      </c>
      <c r="C10" s="827">
        <v>979</v>
      </c>
      <c r="D10" s="828">
        <v>994</v>
      </c>
      <c r="E10" s="395" t="s">
        <v>983</v>
      </c>
      <c r="F10" s="826">
        <f>SUM(G10:H10)</f>
        <v>2558</v>
      </c>
      <c r="G10" s="827">
        <v>1259</v>
      </c>
      <c r="H10" s="827">
        <v>1299</v>
      </c>
    </row>
    <row r="11" spans="1:8" ht="9" customHeight="1">
      <c r="A11" s="348"/>
      <c r="B11" s="399"/>
      <c r="C11" s="368"/>
      <c r="D11" s="400"/>
      <c r="E11" s="396"/>
      <c r="F11" s="399"/>
      <c r="G11" s="368"/>
      <c r="H11" s="368"/>
    </row>
    <row r="12" spans="1:8" ht="17.25" customHeight="1">
      <c r="A12" s="451" t="s">
        <v>984</v>
      </c>
      <c r="B12" s="456">
        <f>SUM(B13:B17)</f>
        <v>10828</v>
      </c>
      <c r="C12" s="457">
        <f>SUM(C13:C17)</f>
        <v>5599</v>
      </c>
      <c r="D12" s="458">
        <f>SUM(D13:D17)</f>
        <v>5229</v>
      </c>
      <c r="E12" s="459" t="s">
        <v>985</v>
      </c>
      <c r="F12" s="456">
        <f>SUM(F13:F17)</f>
        <v>14837</v>
      </c>
      <c r="G12" s="457">
        <f>SUM(G13:G17)</f>
        <v>7247</v>
      </c>
      <c r="H12" s="457">
        <f>SUM(H13:H17)</f>
        <v>7590</v>
      </c>
    </row>
    <row r="13" spans="1:8" ht="15.75" customHeight="1">
      <c r="A13" s="348" t="s">
        <v>986</v>
      </c>
      <c r="B13" s="826">
        <f>SUM(C13:D13)</f>
        <v>2027</v>
      </c>
      <c r="C13" s="827">
        <v>1043</v>
      </c>
      <c r="D13" s="828">
        <v>984</v>
      </c>
      <c r="E13" s="395" t="s">
        <v>987</v>
      </c>
      <c r="F13" s="826">
        <f>SUM(G13:H13)</f>
        <v>2786</v>
      </c>
      <c r="G13" s="827">
        <v>1313</v>
      </c>
      <c r="H13" s="827">
        <v>1473</v>
      </c>
    </row>
    <row r="14" spans="1:8" ht="15.75" customHeight="1">
      <c r="A14" s="348" t="s">
        <v>988</v>
      </c>
      <c r="B14" s="826">
        <f>SUM(C14:D14)</f>
        <v>2195</v>
      </c>
      <c r="C14" s="827">
        <v>1165</v>
      </c>
      <c r="D14" s="828">
        <v>1030</v>
      </c>
      <c r="E14" s="395" t="s">
        <v>973</v>
      </c>
      <c r="F14" s="826">
        <f>SUM(G14:H14)</f>
        <v>2883</v>
      </c>
      <c r="G14" s="827">
        <v>1453</v>
      </c>
      <c r="H14" s="827">
        <v>1430</v>
      </c>
    </row>
    <row r="15" spans="1:8" ht="15.75" customHeight="1">
      <c r="A15" s="348" t="s">
        <v>989</v>
      </c>
      <c r="B15" s="826">
        <f>SUM(C15:D15)</f>
        <v>2117</v>
      </c>
      <c r="C15" s="827">
        <v>1081</v>
      </c>
      <c r="D15" s="828">
        <v>1036</v>
      </c>
      <c r="E15" s="395" t="s">
        <v>990</v>
      </c>
      <c r="F15" s="826">
        <f>SUM(G15:H15)</f>
        <v>2943</v>
      </c>
      <c r="G15" s="827">
        <v>1404</v>
      </c>
      <c r="H15" s="827">
        <v>1539</v>
      </c>
    </row>
    <row r="16" spans="1:8" ht="15.75" customHeight="1">
      <c r="A16" s="348" t="s">
        <v>865</v>
      </c>
      <c r="B16" s="826">
        <f>SUM(C16:D16)</f>
        <v>2281</v>
      </c>
      <c r="C16" s="827">
        <v>1182</v>
      </c>
      <c r="D16" s="828">
        <v>1099</v>
      </c>
      <c r="E16" s="395" t="s">
        <v>991</v>
      </c>
      <c r="F16" s="826">
        <f>SUM(G16:H16)</f>
        <v>3012</v>
      </c>
      <c r="G16" s="827">
        <v>1516</v>
      </c>
      <c r="H16" s="827">
        <v>1496</v>
      </c>
    </row>
    <row r="17" spans="1:8" ht="15.75" customHeight="1">
      <c r="A17" s="348" t="s">
        <v>866</v>
      </c>
      <c r="B17" s="826">
        <f>SUM(C17:D17)</f>
        <v>2208</v>
      </c>
      <c r="C17" s="827">
        <v>1128</v>
      </c>
      <c r="D17" s="828">
        <v>1080</v>
      </c>
      <c r="E17" s="395" t="s">
        <v>992</v>
      </c>
      <c r="F17" s="826">
        <f>SUM(G17:H17)</f>
        <v>3213</v>
      </c>
      <c r="G17" s="827">
        <v>1561</v>
      </c>
      <c r="H17" s="827">
        <v>1652</v>
      </c>
    </row>
    <row r="18" spans="1:8" ht="9" customHeight="1">
      <c r="A18" s="348"/>
      <c r="B18" s="399"/>
      <c r="C18" s="368"/>
      <c r="D18" s="400"/>
      <c r="E18" s="397"/>
      <c r="F18" s="396"/>
      <c r="G18" s="348"/>
      <c r="H18" s="348"/>
    </row>
    <row r="19" spans="1:8" ht="17.25" customHeight="1">
      <c r="A19" s="451" t="s">
        <v>993</v>
      </c>
      <c r="B19" s="456">
        <f>SUM(B20:B24)</f>
        <v>11238</v>
      </c>
      <c r="C19" s="457">
        <f>SUM(C20:C24)</f>
        <v>5670</v>
      </c>
      <c r="D19" s="458">
        <f>SUM(D20:D24)</f>
        <v>5568</v>
      </c>
      <c r="E19" s="459" t="s">
        <v>994</v>
      </c>
      <c r="F19" s="456">
        <f>SUM(F20:F24)</f>
        <v>18086</v>
      </c>
      <c r="G19" s="457">
        <f>SUM(G20:G24)</f>
        <v>9034</v>
      </c>
      <c r="H19" s="457">
        <f>SUM(H20:H24)</f>
        <v>9052</v>
      </c>
    </row>
    <row r="20" spans="1:8" ht="15.75" customHeight="1">
      <c r="A20" s="392" t="s">
        <v>995</v>
      </c>
      <c r="B20" s="826">
        <f>SUM(C20:D20)</f>
        <v>2166</v>
      </c>
      <c r="C20" s="827">
        <v>1078</v>
      </c>
      <c r="D20" s="828">
        <v>1088</v>
      </c>
      <c r="E20" s="395" t="s">
        <v>996</v>
      </c>
      <c r="F20" s="826">
        <f>SUM(G20:H20)</f>
        <v>3428</v>
      </c>
      <c r="G20" s="827">
        <v>1750</v>
      </c>
      <c r="H20" s="827">
        <v>1678</v>
      </c>
    </row>
    <row r="21" spans="1:8" ht="15.75" customHeight="1">
      <c r="A21" s="392" t="s">
        <v>867</v>
      </c>
      <c r="B21" s="826">
        <f>SUM(C21:D21)</f>
        <v>2270</v>
      </c>
      <c r="C21" s="827">
        <v>1173</v>
      </c>
      <c r="D21" s="828">
        <v>1097</v>
      </c>
      <c r="E21" s="395" t="s">
        <v>868</v>
      </c>
      <c r="F21" s="826">
        <f>SUM(G21:H21)</f>
        <v>3493</v>
      </c>
      <c r="G21" s="827">
        <v>1711</v>
      </c>
      <c r="H21" s="827">
        <v>1782</v>
      </c>
    </row>
    <row r="22" spans="1:8" ht="15.75" customHeight="1">
      <c r="A22" s="392" t="s">
        <v>997</v>
      </c>
      <c r="B22" s="826">
        <f>SUM(C22:D22)</f>
        <v>2337</v>
      </c>
      <c r="C22" s="827">
        <v>1171</v>
      </c>
      <c r="D22" s="828">
        <v>1166</v>
      </c>
      <c r="E22" s="395" t="s">
        <v>998</v>
      </c>
      <c r="F22" s="826">
        <f>SUM(G22:H22)</f>
        <v>3470</v>
      </c>
      <c r="G22" s="827">
        <v>1743</v>
      </c>
      <c r="H22" s="827">
        <v>1727</v>
      </c>
    </row>
    <row r="23" spans="1:8" ht="15.75" customHeight="1">
      <c r="A23" s="392" t="s">
        <v>869</v>
      </c>
      <c r="B23" s="826">
        <f>SUM(C23:D23)</f>
        <v>2190</v>
      </c>
      <c r="C23" s="827">
        <v>1134</v>
      </c>
      <c r="D23" s="828">
        <v>1056</v>
      </c>
      <c r="E23" s="395" t="s">
        <v>974</v>
      </c>
      <c r="F23" s="826">
        <f>SUM(G23:H23)</f>
        <v>3773</v>
      </c>
      <c r="G23" s="827">
        <v>1893</v>
      </c>
      <c r="H23" s="827">
        <v>1880</v>
      </c>
    </row>
    <row r="24" spans="1:8" ht="15.75" customHeight="1">
      <c r="A24" s="392" t="s">
        <v>999</v>
      </c>
      <c r="B24" s="826">
        <f>SUM(C24:D24)</f>
        <v>2275</v>
      </c>
      <c r="C24" s="827">
        <v>1114</v>
      </c>
      <c r="D24" s="828">
        <v>1161</v>
      </c>
      <c r="E24" s="395" t="s">
        <v>1000</v>
      </c>
      <c r="F24" s="826">
        <f>SUM(G24:H24)</f>
        <v>3922</v>
      </c>
      <c r="G24" s="827">
        <v>1937</v>
      </c>
      <c r="H24" s="827">
        <v>1985</v>
      </c>
    </row>
    <row r="25" spans="1:8" ht="9" customHeight="1">
      <c r="A25" s="348"/>
      <c r="B25" s="394"/>
      <c r="C25" s="368"/>
      <c r="D25" s="400"/>
      <c r="E25" s="396"/>
      <c r="F25" s="399"/>
      <c r="G25" s="368"/>
      <c r="H25" s="368"/>
    </row>
    <row r="26" spans="1:8" ht="17.25" customHeight="1">
      <c r="A26" s="451" t="s">
        <v>1001</v>
      </c>
      <c r="B26" s="456">
        <f>SUM(B27:B31)</f>
        <v>11677</v>
      </c>
      <c r="C26" s="457">
        <f>SUM(C27:C31)</f>
        <v>5840</v>
      </c>
      <c r="D26" s="458">
        <f>SUM(D27:D31)</f>
        <v>5837</v>
      </c>
      <c r="E26" s="459" t="s">
        <v>476</v>
      </c>
      <c r="F26" s="456">
        <f>SUM(F27:F31)</f>
        <v>21243</v>
      </c>
      <c r="G26" s="457">
        <f>SUM(G27:G31)</f>
        <v>10648</v>
      </c>
      <c r="H26" s="457">
        <f>SUM(H27:H31)</f>
        <v>10595</v>
      </c>
    </row>
    <row r="27" spans="1:8" ht="15.75" customHeight="1">
      <c r="A27" s="392" t="s">
        <v>699</v>
      </c>
      <c r="B27" s="826">
        <f>SUM(C27:D27)</f>
        <v>2223</v>
      </c>
      <c r="C27" s="827">
        <v>1097</v>
      </c>
      <c r="D27" s="828">
        <v>1126</v>
      </c>
      <c r="E27" s="395" t="s">
        <v>1002</v>
      </c>
      <c r="F27" s="826">
        <f>SUM(G27:H27)</f>
        <v>4265</v>
      </c>
      <c r="G27" s="827">
        <v>2133</v>
      </c>
      <c r="H27" s="827">
        <v>2132</v>
      </c>
    </row>
    <row r="28" spans="1:8" ht="15.75" customHeight="1">
      <c r="A28" s="392" t="s">
        <v>1003</v>
      </c>
      <c r="B28" s="826">
        <f>SUM(C28:D28)</f>
        <v>2362</v>
      </c>
      <c r="C28" s="827">
        <v>1209</v>
      </c>
      <c r="D28" s="828">
        <v>1153</v>
      </c>
      <c r="E28" s="395" t="s">
        <v>1004</v>
      </c>
      <c r="F28" s="826">
        <f>SUM(G28:H28)</f>
        <v>4304</v>
      </c>
      <c r="G28" s="827">
        <v>2123</v>
      </c>
      <c r="H28" s="827">
        <v>2181</v>
      </c>
    </row>
    <row r="29" spans="1:8" ht="15.75" customHeight="1">
      <c r="A29" s="392" t="s">
        <v>1005</v>
      </c>
      <c r="B29" s="826">
        <f>SUM(C29:D29)</f>
        <v>2293</v>
      </c>
      <c r="C29" s="827">
        <v>1165</v>
      </c>
      <c r="D29" s="828">
        <v>1128</v>
      </c>
      <c r="E29" s="395" t="s">
        <v>700</v>
      </c>
      <c r="F29" s="826">
        <f>SUM(G29:H29)</f>
        <v>4274</v>
      </c>
      <c r="G29" s="827">
        <v>2113</v>
      </c>
      <c r="H29" s="827">
        <v>2161</v>
      </c>
    </row>
    <row r="30" spans="1:8" ht="15.75" customHeight="1">
      <c r="A30" s="392" t="s">
        <v>1006</v>
      </c>
      <c r="B30" s="826">
        <f>SUM(C30:D30)</f>
        <v>2323</v>
      </c>
      <c r="C30" s="827">
        <v>1137</v>
      </c>
      <c r="D30" s="828">
        <v>1186</v>
      </c>
      <c r="E30" s="395" t="s">
        <v>1007</v>
      </c>
      <c r="F30" s="826">
        <f>SUM(G30:H30)</f>
        <v>4264</v>
      </c>
      <c r="G30" s="827">
        <v>2176</v>
      </c>
      <c r="H30" s="827">
        <v>2088</v>
      </c>
    </row>
    <row r="31" spans="1:8" ht="15.75" customHeight="1">
      <c r="A31" s="392" t="s">
        <v>1008</v>
      </c>
      <c r="B31" s="826">
        <f>SUM(C31:D31)</f>
        <v>2476</v>
      </c>
      <c r="C31" s="827">
        <v>1232</v>
      </c>
      <c r="D31" s="828">
        <v>1244</v>
      </c>
      <c r="E31" s="395" t="s">
        <v>1009</v>
      </c>
      <c r="F31" s="826">
        <f>SUM(G31:H31)</f>
        <v>4136</v>
      </c>
      <c r="G31" s="827">
        <v>2103</v>
      </c>
      <c r="H31" s="827">
        <v>2033</v>
      </c>
    </row>
    <row r="32" spans="1:8" ht="9" customHeight="1">
      <c r="A32" s="348"/>
      <c r="B32" s="399"/>
      <c r="C32" s="368"/>
      <c r="D32" s="400"/>
      <c r="E32" s="396"/>
      <c r="F32" s="399"/>
      <c r="G32" s="368"/>
      <c r="H32" s="368"/>
    </row>
    <row r="33" spans="1:8" ht="17.25" customHeight="1">
      <c r="A33" s="451" t="s">
        <v>1010</v>
      </c>
      <c r="B33" s="456">
        <f>SUM(B34:B38)</f>
        <v>11371</v>
      </c>
      <c r="C33" s="457">
        <f>SUM(C34:C38)</f>
        <v>5733</v>
      </c>
      <c r="D33" s="458">
        <f>SUM(D34:D38)</f>
        <v>5638</v>
      </c>
      <c r="E33" s="459" t="s">
        <v>1011</v>
      </c>
      <c r="F33" s="456">
        <f>SUM(F34:F38)</f>
        <v>18785</v>
      </c>
      <c r="G33" s="457">
        <f>SUM(G34:G38)</f>
        <v>9562</v>
      </c>
      <c r="H33" s="457">
        <f>SUM(H34:H38)</f>
        <v>9223</v>
      </c>
    </row>
    <row r="34" spans="1:8" ht="15.75" customHeight="1">
      <c r="A34" s="392" t="s">
        <v>1012</v>
      </c>
      <c r="B34" s="826">
        <f>SUM(C34:D34)</f>
        <v>2381</v>
      </c>
      <c r="C34" s="827">
        <v>1187</v>
      </c>
      <c r="D34" s="828">
        <v>1194</v>
      </c>
      <c r="E34" s="395" t="s">
        <v>701</v>
      </c>
      <c r="F34" s="826">
        <f>SUM(G34:H34)</f>
        <v>4142</v>
      </c>
      <c r="G34" s="827">
        <v>2060</v>
      </c>
      <c r="H34" s="827">
        <v>2082</v>
      </c>
    </row>
    <row r="35" spans="1:8" ht="15.75" customHeight="1">
      <c r="A35" s="392" t="s">
        <v>1013</v>
      </c>
      <c r="B35" s="826">
        <f>SUM(C35:D35)</f>
        <v>2285</v>
      </c>
      <c r="C35" s="827">
        <v>1210</v>
      </c>
      <c r="D35" s="828">
        <v>1075</v>
      </c>
      <c r="E35" s="395" t="s">
        <v>702</v>
      </c>
      <c r="F35" s="826">
        <f>SUM(G35:H35)</f>
        <v>3981</v>
      </c>
      <c r="G35" s="827">
        <v>2057</v>
      </c>
      <c r="H35" s="827">
        <v>1924</v>
      </c>
    </row>
    <row r="36" spans="1:8" ht="15.75" customHeight="1">
      <c r="A36" s="392" t="s">
        <v>1014</v>
      </c>
      <c r="B36" s="826">
        <f>SUM(C36:D36)</f>
        <v>2378</v>
      </c>
      <c r="C36" s="827">
        <v>1164</v>
      </c>
      <c r="D36" s="828">
        <v>1214</v>
      </c>
      <c r="E36" s="395" t="s">
        <v>1015</v>
      </c>
      <c r="F36" s="826">
        <f>SUM(G36:H36)</f>
        <v>4009</v>
      </c>
      <c r="G36" s="827">
        <v>2063</v>
      </c>
      <c r="H36" s="827">
        <v>1946</v>
      </c>
    </row>
    <row r="37" spans="1:8" ht="15.75" customHeight="1">
      <c r="A37" s="392" t="s">
        <v>1016</v>
      </c>
      <c r="B37" s="826">
        <f>SUM(C37:D37)</f>
        <v>2168</v>
      </c>
      <c r="C37" s="827">
        <v>1118</v>
      </c>
      <c r="D37" s="828">
        <v>1050</v>
      </c>
      <c r="E37" s="395" t="s">
        <v>1017</v>
      </c>
      <c r="F37" s="826">
        <f>SUM(G37:H37)</f>
        <v>2866</v>
      </c>
      <c r="G37" s="827">
        <v>1467</v>
      </c>
      <c r="H37" s="827">
        <v>1399</v>
      </c>
    </row>
    <row r="38" spans="1:8" ht="15.75" customHeight="1">
      <c r="A38" s="392" t="s">
        <v>1018</v>
      </c>
      <c r="B38" s="826">
        <f>SUM(C38:D38)</f>
        <v>2159</v>
      </c>
      <c r="C38" s="827">
        <v>1054</v>
      </c>
      <c r="D38" s="828">
        <v>1105</v>
      </c>
      <c r="E38" s="395" t="s">
        <v>870</v>
      </c>
      <c r="F38" s="826">
        <f>SUM(G38:H38)</f>
        <v>3787</v>
      </c>
      <c r="G38" s="827">
        <v>1915</v>
      </c>
      <c r="H38" s="827">
        <v>1872</v>
      </c>
    </row>
    <row r="39" spans="1:8" ht="9" customHeight="1">
      <c r="A39" s="348"/>
      <c r="B39" s="399"/>
      <c r="C39" s="367"/>
      <c r="D39" s="400"/>
      <c r="E39" s="396"/>
      <c r="F39" s="399"/>
      <c r="G39" s="368"/>
      <c r="H39" s="368"/>
    </row>
    <row r="40" spans="1:8" ht="17.25" customHeight="1">
      <c r="A40" s="451" t="s">
        <v>1019</v>
      </c>
      <c r="B40" s="456">
        <f>SUM(B41:B45)</f>
        <v>10041</v>
      </c>
      <c r="C40" s="457">
        <f>SUM(C41:C45)</f>
        <v>4975</v>
      </c>
      <c r="D40" s="458">
        <f>SUM(D41:D45)</f>
        <v>5066</v>
      </c>
      <c r="E40" s="459" t="s">
        <v>1020</v>
      </c>
      <c r="F40" s="456">
        <f>SUM(F41:F45)</f>
        <v>15186</v>
      </c>
      <c r="G40" s="457">
        <f>SUM(G41:G45)</f>
        <v>7783</v>
      </c>
      <c r="H40" s="457">
        <f>SUM(H41:H45)</f>
        <v>7403</v>
      </c>
    </row>
    <row r="41" spans="1:8" ht="15.75" customHeight="1">
      <c r="A41" s="392" t="s">
        <v>1021</v>
      </c>
      <c r="B41" s="826">
        <f>SUM(C41:D41)</f>
        <v>2134</v>
      </c>
      <c r="C41" s="827">
        <v>1055</v>
      </c>
      <c r="D41" s="828">
        <v>1079</v>
      </c>
      <c r="E41" s="395" t="s">
        <v>1022</v>
      </c>
      <c r="F41" s="826">
        <f>SUM(G41:H41)</f>
        <v>3449</v>
      </c>
      <c r="G41" s="827">
        <v>1796</v>
      </c>
      <c r="H41" s="827">
        <v>1653</v>
      </c>
    </row>
    <row r="42" spans="1:8" ht="15.75" customHeight="1">
      <c r="A42" s="392" t="s">
        <v>1023</v>
      </c>
      <c r="B42" s="826">
        <f>SUM(C42:D42)</f>
        <v>2028</v>
      </c>
      <c r="C42" s="827">
        <v>987</v>
      </c>
      <c r="D42" s="828">
        <v>1041</v>
      </c>
      <c r="E42" s="395" t="s">
        <v>703</v>
      </c>
      <c r="F42" s="826">
        <f>SUM(G42:H42)</f>
        <v>3148</v>
      </c>
      <c r="G42" s="827">
        <v>1634</v>
      </c>
      <c r="H42" s="827">
        <v>1514</v>
      </c>
    </row>
    <row r="43" spans="1:8" ht="15.75" customHeight="1">
      <c r="A43" s="392" t="s">
        <v>1024</v>
      </c>
      <c r="B43" s="826">
        <f>SUM(C43:D43)</f>
        <v>1895</v>
      </c>
      <c r="C43" s="827">
        <v>963</v>
      </c>
      <c r="D43" s="828">
        <v>932</v>
      </c>
      <c r="E43" s="395" t="s">
        <v>1025</v>
      </c>
      <c r="F43" s="826">
        <f>SUM(G43:H43)</f>
        <v>2902</v>
      </c>
      <c r="G43" s="827">
        <v>1469</v>
      </c>
      <c r="H43" s="827">
        <v>1433</v>
      </c>
    </row>
    <row r="44" spans="1:8" ht="15.75" customHeight="1">
      <c r="A44" s="392" t="s">
        <v>1026</v>
      </c>
      <c r="B44" s="826">
        <f>SUM(C44:D44)</f>
        <v>2027</v>
      </c>
      <c r="C44" s="827">
        <v>1024</v>
      </c>
      <c r="D44" s="828">
        <v>1003</v>
      </c>
      <c r="E44" s="395" t="s">
        <v>1027</v>
      </c>
      <c r="F44" s="826">
        <f>SUM(G44:H44)</f>
        <v>2944</v>
      </c>
      <c r="G44" s="827">
        <v>1496</v>
      </c>
      <c r="H44" s="827">
        <v>1448</v>
      </c>
    </row>
    <row r="45" spans="1:8" ht="15.75" customHeight="1" thickBot="1">
      <c r="A45" s="393" t="s">
        <v>871</v>
      </c>
      <c r="B45" s="829">
        <f>SUM(C45:D45)</f>
        <v>1957</v>
      </c>
      <c r="C45" s="830">
        <v>946</v>
      </c>
      <c r="D45" s="831">
        <v>1011</v>
      </c>
      <c r="E45" s="398" t="s">
        <v>1028</v>
      </c>
      <c r="F45" s="829">
        <f>SUM(G45:H45)</f>
        <v>2743</v>
      </c>
      <c r="G45" s="830">
        <v>1388</v>
      </c>
      <c r="H45" s="830">
        <v>1355</v>
      </c>
    </row>
    <row r="46" spans="1:4" ht="23.25" customHeight="1" thickTop="1">
      <c r="A46" s="261" t="s">
        <v>329</v>
      </c>
      <c r="C46" s="19"/>
      <c r="D46" s="19"/>
    </row>
    <row r="47" spans="1:8" ht="15.75" customHeight="1">
      <c r="A47" s="939" t="s">
        <v>311</v>
      </c>
      <c r="B47" s="939"/>
      <c r="C47" s="936" t="s">
        <v>191</v>
      </c>
      <c r="D47" s="936"/>
      <c r="E47" s="913" t="s">
        <v>309</v>
      </c>
      <c r="F47" s="914"/>
      <c r="G47" s="913" t="s">
        <v>310</v>
      </c>
      <c r="H47" s="940"/>
    </row>
    <row r="48" spans="1:8" ht="14.25" customHeight="1">
      <c r="A48" s="934" t="s">
        <v>306</v>
      </c>
      <c r="B48" s="934"/>
      <c r="C48" s="935">
        <f>SUM(E48:H48)</f>
        <v>31445</v>
      </c>
      <c r="D48" s="935"/>
      <c r="E48" s="935">
        <f>SUM(C5)+C12+C19</f>
        <v>16061</v>
      </c>
      <c r="F48" s="935"/>
      <c r="G48" s="935">
        <f>SUM(D5+D12+D19)</f>
        <v>15384</v>
      </c>
      <c r="H48" s="935"/>
    </row>
    <row r="49" spans="1:8" ht="14.25" customHeight="1">
      <c r="A49" s="934" t="s">
        <v>307</v>
      </c>
      <c r="B49" s="934"/>
      <c r="C49" s="935">
        <f>SUM(E49:H49)</f>
        <v>145727</v>
      </c>
      <c r="D49" s="935"/>
      <c r="E49" s="937">
        <f>SUM(C26+C33+C40+G5+G12+G19+G26+G33+G40+'[2]- 19 -'!C5)</f>
        <v>73007</v>
      </c>
      <c r="F49" s="938"/>
      <c r="G49" s="937">
        <f>SUM(D26+D33+D40+H5+H12+H19+H26+H33+H40+'[2]- 19 -'!D5)</f>
        <v>72720</v>
      </c>
      <c r="H49" s="938"/>
    </row>
    <row r="50" spans="1:8" ht="14.25" customHeight="1">
      <c r="A50" s="934" t="s">
        <v>308</v>
      </c>
      <c r="B50" s="934"/>
      <c r="C50" s="937">
        <f>SUM(E50:H50)</f>
        <v>64070</v>
      </c>
      <c r="D50" s="938"/>
      <c r="E50" s="937">
        <f>SUM('[2]- 19 -'!C12+'[2]- 19 -'!C19+'[2]- 19 -'!C26+'[2]- 19 -'!C33+'[2]- 19 -'!C40+'[2]- 19 -'!G5+'[2]- 19 -'!G12+'[2]- 19 -'!G19)</f>
        <v>28188</v>
      </c>
      <c r="F50" s="938"/>
      <c r="G50" s="937">
        <f>SUM('[2]- 19 -'!D12+'[2]- 19 -'!D19+'[2]- 19 -'!D26+'[2]- 19 -'!D33+'[2]- 19 -'!D40+'[2]- 19 -'!H5+'[2]- 19 -'!H12+'[2]- 19 -'!H19)</f>
        <v>35882</v>
      </c>
      <c r="H50" s="938"/>
    </row>
    <row r="51" spans="1:4" ht="18" customHeight="1">
      <c r="A51" s="107" t="s">
        <v>714</v>
      </c>
      <c r="B51" s="262"/>
      <c r="C51" s="108"/>
      <c r="D51" s="108"/>
    </row>
    <row r="52" spans="1:6" ht="14.25" customHeight="1">
      <c r="A52" s="302" t="s">
        <v>1040</v>
      </c>
      <c r="B52" s="389"/>
      <c r="C52" s="777"/>
      <c r="D52" s="777"/>
      <c r="E52" s="389"/>
      <c r="F52" s="389"/>
    </row>
    <row r="54" spans="2:10" ht="14.25" customHeight="1">
      <c r="B54" s="106"/>
      <c r="C54" s="410"/>
      <c r="D54" s="410"/>
      <c r="E54" s="106"/>
      <c r="F54" s="106"/>
      <c r="G54" s="770"/>
      <c r="H54" s="770"/>
      <c r="I54" s="770"/>
      <c r="J54" s="106"/>
    </row>
    <row r="55" spans="2:10" ht="14.25" customHeight="1">
      <c r="B55" s="771"/>
      <c r="C55" s="771"/>
      <c r="D55" s="771"/>
      <c r="E55" s="771"/>
      <c r="F55" s="771"/>
      <c r="G55" s="106"/>
      <c r="H55" s="106"/>
      <c r="I55" s="106"/>
      <c r="J55" s="106"/>
    </row>
    <row r="209" ht="14.25" customHeight="1"/>
    <row r="210" ht="14.25" customHeight="1"/>
    <row r="211" ht="14.25" customHeight="1"/>
    <row r="427" ht="14.25" customHeight="1"/>
    <row r="428" ht="14.25" customHeight="1"/>
    <row r="429" ht="14.25" customHeight="1"/>
    <row r="645" ht="14.25" customHeight="1"/>
    <row r="646" ht="14.25" customHeight="1"/>
    <row r="647" ht="14.25" customHeight="1"/>
    <row r="863" ht="14.25" customHeight="1"/>
    <row r="864" ht="14.25" customHeight="1"/>
    <row r="865" ht="14.25" customHeight="1"/>
    <row r="1081" ht="14.25" customHeight="1"/>
    <row r="1082" ht="14.25" customHeight="1"/>
    <row r="1083" ht="14.25" customHeight="1"/>
    <row r="1299" ht="14.25" customHeight="1"/>
    <row r="1300" ht="14.25" customHeight="1"/>
    <row r="1301" ht="14.25" customHeight="1"/>
    <row r="1316" ht="14.25" customHeight="1"/>
    <row r="1317" ht="14.25" customHeight="1"/>
    <row r="1318" ht="14.25" customHeight="1"/>
    <row r="1320" ht="14.25" customHeight="1"/>
    <row r="1321" ht="14.25" customHeight="1"/>
    <row r="1322" ht="14.25" customHeight="1"/>
    <row r="1324" ht="14.25" customHeight="1"/>
    <row r="1325" ht="14.25" customHeight="1"/>
    <row r="1326" ht="14.25" customHeight="1"/>
    <row r="1328" ht="14.25" customHeight="1"/>
    <row r="1329" ht="14.25" customHeight="1"/>
    <row r="1330" ht="14.25" customHeight="1"/>
    <row r="1332" ht="14.25" customHeight="1"/>
    <row r="1333" ht="14.25" customHeight="1"/>
    <row r="1334" ht="14.25" customHeight="1"/>
    <row r="1336" ht="14.25" customHeight="1"/>
    <row r="1337" ht="14.25" customHeight="1"/>
    <row r="1338" ht="14.25" customHeight="1"/>
    <row r="1340" ht="14.25" customHeight="1"/>
    <row r="1341" ht="14.25" customHeight="1"/>
    <row r="1342" ht="14.25" customHeight="1"/>
    <row r="1344" ht="14.25" customHeight="1"/>
    <row r="1345" ht="14.25" customHeight="1"/>
    <row r="1346" ht="14.25" customHeight="1"/>
    <row r="1348" ht="14.25" customHeight="1"/>
    <row r="1349" ht="14.25" customHeight="1"/>
    <row r="1350" ht="14.25" customHeight="1"/>
    <row r="1352" ht="14.25" customHeight="1"/>
    <row r="1353" ht="14.25" customHeight="1"/>
    <row r="1354" ht="14.25" customHeight="1"/>
    <row r="1356" ht="14.25" customHeight="1"/>
    <row r="1357" ht="14.25" customHeight="1"/>
    <row r="1358" ht="14.25" customHeight="1"/>
    <row r="1360" ht="14.25" customHeight="1"/>
    <row r="1361" ht="14.25" customHeight="1"/>
    <row r="1362" ht="14.25" customHeight="1"/>
    <row r="1364" ht="14.25" customHeight="1"/>
    <row r="1365" ht="14.25" customHeight="1"/>
    <row r="1366" ht="14.25" customHeight="1"/>
    <row r="1368" ht="14.25" customHeight="1"/>
    <row r="1369" ht="14.25" customHeight="1"/>
    <row r="1370" ht="14.25" customHeight="1"/>
    <row r="1372" ht="14.25" customHeight="1"/>
    <row r="1373" ht="14.25" customHeight="1"/>
    <row r="1374" ht="14.25" customHeight="1"/>
    <row r="1376" ht="14.25" customHeight="1"/>
    <row r="1377" ht="14.25" customHeight="1"/>
    <row r="1378" ht="14.25" customHeight="1"/>
    <row r="1380" ht="14.25" customHeight="1"/>
    <row r="1381" ht="14.25" customHeight="1"/>
    <row r="1382" ht="14.25" customHeight="1"/>
    <row r="1384" ht="14.25" customHeight="1"/>
    <row r="1385" ht="14.25" customHeight="1"/>
    <row r="1386" ht="14.25" customHeight="1"/>
    <row r="1388" ht="14.25" customHeight="1"/>
    <row r="1389" ht="14.25" customHeight="1"/>
    <row r="1390" ht="14.25" customHeight="1"/>
    <row r="1392" ht="14.25" customHeight="1"/>
    <row r="1393" ht="14.25" customHeight="1"/>
    <row r="1394" ht="14.25" customHeight="1"/>
    <row r="1396" ht="14.25" customHeight="1"/>
    <row r="1397" ht="14.25" customHeight="1"/>
    <row r="1398" ht="14.25" customHeight="1"/>
    <row r="1400" ht="14.25" customHeight="1"/>
    <row r="1401" ht="14.25" customHeight="1"/>
    <row r="1402" ht="14.25" customHeight="1"/>
    <row r="1404" ht="14.25" customHeight="1"/>
    <row r="1405" ht="14.25" customHeight="1"/>
    <row r="1406" ht="14.25" customHeight="1"/>
    <row r="1408" ht="14.25" customHeight="1"/>
    <row r="1409" ht="14.25" customHeight="1"/>
    <row r="1410" ht="14.25" customHeight="1"/>
    <row r="1411" ht="14.25" customHeight="1"/>
    <row r="1412" ht="14.25" customHeight="1"/>
    <row r="1413" ht="14.25" customHeight="1"/>
    <row r="1415" ht="14.25" customHeight="1"/>
    <row r="1416" ht="14.25" customHeight="1"/>
    <row r="1417" ht="14.25" customHeight="1"/>
    <row r="1419" ht="14.25" customHeight="1"/>
    <row r="1420" ht="14.25" customHeight="1"/>
    <row r="1421" ht="14.25" customHeight="1"/>
    <row r="1423" ht="14.25" customHeight="1"/>
    <row r="1424" ht="14.25" customHeight="1"/>
    <row r="1425" ht="14.25" customHeight="1"/>
    <row r="1427" ht="14.25" customHeight="1"/>
    <row r="1428" ht="14.25" customHeight="1"/>
    <row r="1429" ht="14.25" customHeight="1"/>
    <row r="1431" ht="14.25" customHeight="1"/>
    <row r="1432" ht="14.25" customHeight="1"/>
    <row r="1433" ht="14.25" customHeight="1"/>
    <row r="1435" ht="14.25" customHeight="1"/>
    <row r="1436" ht="14.25" customHeight="1"/>
    <row r="1437" ht="14.25" customHeight="1"/>
    <row r="1590" ht="14.25" customHeight="1"/>
    <row r="1591" ht="14.25" customHeight="1"/>
    <row r="1592" ht="14.25" customHeight="1"/>
    <row r="1607" ht="14.25" customHeight="1"/>
    <row r="1608" ht="14.25" customHeight="1"/>
    <row r="1609" ht="14.25" customHeight="1"/>
    <row r="1611" ht="14.25" customHeight="1"/>
    <row r="1612" ht="14.25" customHeight="1"/>
    <row r="1613" ht="14.25" customHeight="1"/>
    <row r="1615" ht="14.25" customHeight="1"/>
    <row r="1616" ht="14.25" customHeight="1"/>
    <row r="1617" ht="14.25" customHeight="1"/>
    <row r="1619" ht="14.25" customHeight="1"/>
    <row r="1620" ht="14.25" customHeight="1"/>
    <row r="1621" ht="14.25" customHeight="1"/>
    <row r="1623" ht="14.25" customHeight="1"/>
    <row r="1624" ht="14.25" customHeight="1"/>
    <row r="1625" ht="14.25" customHeight="1"/>
    <row r="1627" ht="14.25" customHeight="1"/>
    <row r="1628" ht="14.25" customHeight="1"/>
    <row r="1629" ht="14.25" customHeight="1"/>
    <row r="1631" ht="14.25" customHeight="1"/>
    <row r="1632" ht="14.25" customHeight="1"/>
    <row r="1633" ht="14.25" customHeight="1"/>
    <row r="1635" ht="14.25" customHeight="1"/>
    <row r="1636" ht="14.25" customHeight="1"/>
    <row r="1637" ht="14.25" customHeight="1"/>
    <row r="1639" ht="14.25" customHeight="1"/>
    <row r="1640" ht="14.25" customHeight="1"/>
    <row r="1641" ht="14.25" customHeight="1"/>
    <row r="1643" ht="14.25" customHeight="1"/>
    <row r="1644" ht="14.25" customHeight="1"/>
    <row r="1645" ht="14.25" customHeight="1"/>
    <row r="1647" ht="14.25" customHeight="1"/>
    <row r="1648" ht="14.25" customHeight="1"/>
    <row r="1649" ht="14.25" customHeight="1"/>
    <row r="1651" ht="14.25" customHeight="1"/>
    <row r="1652" ht="14.25" customHeight="1"/>
    <row r="1653" ht="14.25" customHeight="1"/>
    <row r="1655" ht="14.25" customHeight="1"/>
    <row r="1656" ht="14.25" customHeight="1"/>
    <row r="1657" ht="14.25" customHeight="1"/>
    <row r="1659" ht="14.25" customHeight="1"/>
    <row r="1660" ht="14.25" customHeight="1"/>
    <row r="1661" ht="14.25" customHeight="1"/>
    <row r="1663" ht="14.25" customHeight="1"/>
    <row r="1664" ht="14.25" customHeight="1"/>
    <row r="1665" ht="14.25" customHeight="1"/>
    <row r="1667" ht="14.25" customHeight="1"/>
    <row r="1668" ht="14.25" customHeight="1"/>
    <row r="1669" ht="14.25" customHeight="1"/>
    <row r="1671" ht="14.25" customHeight="1"/>
    <row r="1672" ht="14.25" customHeight="1"/>
    <row r="1673" ht="14.25" customHeight="1"/>
    <row r="1675" ht="14.25" customHeight="1"/>
    <row r="1676" ht="14.25" customHeight="1"/>
    <row r="1677" ht="14.25" customHeight="1"/>
    <row r="1679" ht="14.25" customHeight="1"/>
    <row r="1680" ht="14.25" customHeight="1"/>
    <row r="1681" ht="14.25" customHeight="1"/>
    <row r="1683" ht="14.25" customHeight="1"/>
    <row r="1684" ht="14.25" customHeight="1"/>
    <row r="1685" ht="14.25" customHeight="1"/>
    <row r="1687" ht="14.25" customHeight="1"/>
    <row r="1688" ht="14.25" customHeight="1"/>
    <row r="1689" ht="14.25" customHeight="1"/>
    <row r="1691" ht="14.25" customHeight="1"/>
    <row r="1692" ht="14.25" customHeight="1"/>
    <row r="1693" ht="14.25" customHeight="1"/>
    <row r="1695" ht="14.25" customHeight="1"/>
    <row r="1696" ht="14.25" customHeight="1"/>
    <row r="1697" ht="14.25" customHeight="1"/>
    <row r="1699" ht="14.25" customHeight="1"/>
    <row r="1700" ht="14.25" customHeight="1"/>
    <row r="1701" ht="14.25" customHeight="1"/>
    <row r="1702" ht="14.25" customHeight="1"/>
    <row r="1703" ht="14.25" customHeight="1"/>
    <row r="1704" ht="14.25" customHeight="1"/>
    <row r="1706" ht="14.25" customHeight="1"/>
    <row r="1707" ht="14.25" customHeight="1"/>
    <row r="1708" ht="14.25" customHeight="1"/>
    <row r="1710" ht="14.25" customHeight="1"/>
    <row r="1711" ht="14.25" customHeight="1"/>
    <row r="1712" ht="14.25" customHeight="1"/>
    <row r="1714" ht="14.25" customHeight="1"/>
    <row r="1715" ht="14.25" customHeight="1"/>
    <row r="1716" ht="14.25" customHeight="1"/>
    <row r="1718" ht="14.25" customHeight="1"/>
    <row r="1719" ht="14.25" customHeight="1"/>
    <row r="1720" ht="14.25" customHeight="1"/>
    <row r="1722" ht="14.25" customHeight="1"/>
    <row r="1723" ht="14.25" customHeight="1"/>
    <row r="1724" ht="14.25" customHeight="1"/>
    <row r="1726" ht="14.25" customHeight="1"/>
    <row r="1727" ht="14.25" customHeight="1"/>
    <row r="1728" ht="14.25" customHeight="1"/>
    <row r="1881" ht="14.25" customHeight="1"/>
    <row r="1882" ht="14.25" customHeight="1"/>
    <row r="1883" ht="14.25" customHeight="1"/>
    <row r="1898" ht="14.25" customHeight="1"/>
    <row r="1899" ht="14.25" customHeight="1"/>
    <row r="1900" ht="14.25" customHeight="1"/>
    <row r="1902" ht="14.25" customHeight="1"/>
    <row r="1903" ht="14.25" customHeight="1"/>
    <row r="1904" ht="14.25" customHeight="1"/>
    <row r="1906" ht="14.25" customHeight="1"/>
    <row r="1907" ht="14.25" customHeight="1"/>
    <row r="1908" ht="14.25" customHeight="1"/>
    <row r="1910" ht="14.25" customHeight="1"/>
    <row r="1911" ht="14.25" customHeight="1"/>
    <row r="1912" ht="14.25" customHeight="1"/>
    <row r="1914" ht="14.25" customHeight="1"/>
    <row r="1915" ht="14.25" customHeight="1"/>
    <row r="1916" ht="14.25" customHeight="1"/>
    <row r="1918" ht="14.25" customHeight="1"/>
    <row r="1919" ht="14.25" customHeight="1"/>
    <row r="1920" ht="14.25" customHeight="1"/>
    <row r="1922" ht="14.25" customHeight="1"/>
    <row r="1923" ht="14.25" customHeight="1"/>
    <row r="1924" ht="14.25" customHeight="1"/>
    <row r="1926" ht="14.25" customHeight="1"/>
    <row r="1927" ht="14.25" customHeight="1"/>
    <row r="1928" ht="14.25" customHeight="1"/>
    <row r="1930" ht="14.25" customHeight="1"/>
    <row r="1931" ht="14.25" customHeight="1"/>
    <row r="1932" ht="14.25" customHeight="1"/>
    <row r="1934" ht="14.25" customHeight="1"/>
    <row r="1935" ht="14.25" customHeight="1"/>
    <row r="1936" ht="14.25" customHeight="1"/>
    <row r="1938" ht="14.25" customHeight="1"/>
    <row r="1939" ht="14.25" customHeight="1"/>
    <row r="1940" ht="14.25" customHeight="1"/>
    <row r="1942" ht="14.25" customHeight="1"/>
    <row r="1943" ht="14.25" customHeight="1"/>
    <row r="1944" ht="14.25" customHeight="1"/>
    <row r="1946" ht="14.25" customHeight="1"/>
    <row r="1947" ht="14.25" customHeight="1"/>
    <row r="1948" ht="14.25" customHeight="1"/>
    <row r="1950" ht="14.25" customHeight="1"/>
    <row r="1951" ht="14.25" customHeight="1"/>
    <row r="1952" ht="14.25" customHeight="1"/>
    <row r="1954" ht="14.25" customHeight="1"/>
    <row r="1955" ht="14.25" customHeight="1"/>
    <row r="1956" ht="14.25" customHeight="1"/>
    <row r="1958" ht="14.25" customHeight="1"/>
    <row r="1959" ht="14.25" customHeight="1"/>
    <row r="1960" ht="14.25" customHeight="1"/>
    <row r="1962" ht="14.25" customHeight="1"/>
    <row r="1963" ht="14.25" customHeight="1"/>
    <row r="1964" ht="14.25" customHeight="1"/>
    <row r="1966" ht="14.25" customHeight="1"/>
    <row r="1967" ht="14.25" customHeight="1"/>
    <row r="1968" ht="14.25" customHeight="1"/>
    <row r="1970" ht="14.25" customHeight="1"/>
    <row r="1971" ht="14.25" customHeight="1"/>
    <row r="1972" ht="14.25" customHeight="1"/>
    <row r="1974" ht="14.25" customHeight="1"/>
    <row r="1975" ht="14.25" customHeight="1"/>
    <row r="1976" ht="14.25" customHeight="1"/>
    <row r="1978" ht="14.25" customHeight="1"/>
    <row r="1979" ht="14.25" customHeight="1"/>
    <row r="1980" ht="14.25" customHeight="1"/>
    <row r="1982" ht="14.25" customHeight="1"/>
    <row r="1983" ht="14.25" customHeight="1"/>
    <row r="1984" ht="14.25" customHeight="1"/>
    <row r="1986" ht="14.25" customHeight="1"/>
    <row r="1987" ht="14.25" customHeight="1"/>
    <row r="1988" ht="14.25" customHeight="1"/>
    <row r="1990" ht="14.25" customHeight="1"/>
    <row r="1991" ht="14.25" customHeight="1"/>
    <row r="1992" ht="14.25" customHeight="1"/>
    <row r="1993" ht="14.25" customHeight="1"/>
    <row r="1994" ht="14.25" customHeight="1"/>
    <row r="1995" ht="14.25" customHeight="1"/>
    <row r="1997" ht="14.25" customHeight="1"/>
    <row r="1998" ht="14.25" customHeight="1"/>
    <row r="1999" ht="14.25" customHeight="1"/>
    <row r="2001" ht="14.25" customHeight="1"/>
    <row r="2002" ht="14.25" customHeight="1"/>
    <row r="2003" ht="14.25" customHeight="1"/>
    <row r="2005" ht="14.25" customHeight="1"/>
    <row r="2006" ht="14.25" customHeight="1"/>
    <row r="2007" ht="14.25" customHeight="1"/>
    <row r="2009" ht="14.25" customHeight="1"/>
    <row r="2010" ht="14.25" customHeight="1"/>
    <row r="2011" ht="14.25" customHeight="1"/>
    <row r="2013" ht="14.25" customHeight="1"/>
    <row r="2014" ht="14.25" customHeight="1"/>
    <row r="2015" ht="14.25" customHeight="1"/>
    <row r="2017" ht="14.25" customHeight="1"/>
    <row r="2018" ht="14.25" customHeight="1"/>
    <row r="2019" ht="14.25" customHeight="1"/>
    <row r="2172" ht="14.25" customHeight="1"/>
    <row r="2173" ht="14.25" customHeight="1"/>
    <row r="2174" ht="14.25" customHeight="1"/>
    <row r="2189" ht="14.25" customHeight="1"/>
    <row r="2190" ht="14.25" customHeight="1"/>
    <row r="2191" ht="14.25" customHeight="1"/>
    <row r="2193" ht="14.25" customHeight="1"/>
    <row r="2194" ht="14.25" customHeight="1"/>
    <row r="2195" ht="14.25" customHeight="1"/>
    <row r="2197" ht="14.25" customHeight="1"/>
    <row r="2198" ht="14.25" customHeight="1"/>
    <row r="2199" ht="14.25" customHeight="1"/>
    <row r="2201" ht="14.25" customHeight="1"/>
    <row r="2202" ht="14.25" customHeight="1"/>
    <row r="2203" ht="14.25" customHeight="1"/>
    <row r="2205" ht="14.25" customHeight="1"/>
    <row r="2206" ht="14.25" customHeight="1"/>
    <row r="2207" ht="14.25" customHeight="1"/>
    <row r="2209" ht="14.25" customHeight="1"/>
    <row r="2210" ht="14.25" customHeight="1"/>
    <row r="2211" ht="14.25" customHeight="1"/>
    <row r="2213" ht="14.25" customHeight="1"/>
    <row r="2214" ht="14.25" customHeight="1"/>
    <row r="2215" ht="14.25" customHeight="1"/>
    <row r="2217" ht="14.25" customHeight="1"/>
    <row r="2218" ht="14.25" customHeight="1"/>
    <row r="2219" ht="14.25" customHeight="1"/>
    <row r="2221" ht="14.25" customHeight="1"/>
    <row r="2222" ht="14.25" customHeight="1"/>
    <row r="2223" ht="14.25" customHeight="1"/>
    <row r="2225" ht="14.25" customHeight="1"/>
    <row r="2226" ht="14.25" customHeight="1"/>
    <row r="2227" ht="14.25" customHeight="1"/>
    <row r="2229" ht="14.25" customHeight="1"/>
    <row r="2230" ht="14.25" customHeight="1"/>
    <row r="2231" ht="14.25" customHeight="1"/>
    <row r="2233" ht="14.25" customHeight="1"/>
    <row r="2234" ht="14.25" customHeight="1"/>
    <row r="2235" ht="14.25" customHeight="1"/>
    <row r="2237" ht="14.25" customHeight="1"/>
    <row r="2238" ht="14.25" customHeight="1"/>
    <row r="2239" ht="14.25" customHeight="1"/>
    <row r="2241" ht="14.25" customHeight="1"/>
    <row r="2242" ht="14.25" customHeight="1"/>
    <row r="2243" ht="14.25" customHeight="1"/>
    <row r="2245" ht="14.25" customHeight="1"/>
    <row r="2246" ht="14.25" customHeight="1"/>
    <row r="2247" ht="14.25" customHeight="1"/>
    <row r="2249" ht="14.25" customHeight="1"/>
    <row r="2250" ht="14.25" customHeight="1"/>
    <row r="2251" ht="14.25" customHeight="1"/>
    <row r="2253" ht="14.25" customHeight="1"/>
    <row r="2254" ht="14.25" customHeight="1"/>
    <row r="2255" ht="14.25" customHeight="1"/>
    <row r="2257" ht="14.25" customHeight="1"/>
    <row r="2258" ht="14.25" customHeight="1"/>
    <row r="2259" ht="14.25" customHeight="1"/>
    <row r="2261" ht="14.25" customHeight="1"/>
    <row r="2262" ht="14.25" customHeight="1"/>
    <row r="2263" ht="14.25" customHeight="1"/>
    <row r="2265" ht="14.25" customHeight="1"/>
    <row r="2266" ht="14.25" customHeight="1"/>
    <row r="2267" ht="14.25" customHeight="1"/>
    <row r="2269" ht="14.25" customHeight="1"/>
    <row r="2270" ht="14.25" customHeight="1"/>
    <row r="2271" ht="14.25" customHeight="1"/>
    <row r="2273" ht="14.25" customHeight="1"/>
    <row r="2274" ht="14.25" customHeight="1"/>
    <row r="2275" ht="14.25" customHeight="1"/>
    <row r="2277" ht="14.25" customHeight="1"/>
    <row r="2278" ht="14.25" customHeight="1"/>
    <row r="2279" ht="14.25" customHeight="1"/>
    <row r="2281" ht="14.25" customHeight="1"/>
    <row r="2282" ht="14.25" customHeight="1"/>
    <row r="2283" ht="14.25" customHeight="1"/>
    <row r="2284" ht="14.25" customHeight="1"/>
    <row r="2285" ht="14.25" customHeight="1"/>
    <row r="2286" ht="14.25" customHeight="1"/>
    <row r="2288" ht="14.25" customHeight="1"/>
    <row r="2289" ht="14.25" customHeight="1"/>
    <row r="2290" ht="14.25" customHeight="1"/>
    <row r="2292" ht="14.25" customHeight="1"/>
    <row r="2293" ht="14.25" customHeight="1"/>
    <row r="2294" ht="14.25" customHeight="1"/>
    <row r="2296" ht="14.25" customHeight="1"/>
    <row r="2297" ht="14.25" customHeight="1"/>
    <row r="2298" ht="14.25" customHeight="1"/>
    <row r="2300" ht="14.25" customHeight="1"/>
    <row r="2301" ht="14.25" customHeight="1"/>
    <row r="2302" ht="14.25" customHeight="1"/>
    <row r="2304" ht="14.25" customHeight="1"/>
    <row r="2305" ht="14.25" customHeight="1"/>
    <row r="2306" ht="14.25" customHeight="1"/>
    <row r="2308" ht="14.25" customHeight="1"/>
    <row r="2309" ht="14.25" customHeight="1"/>
    <row r="2310" ht="14.25" customHeight="1"/>
    <row r="2311" ht="14.25" customHeight="1"/>
    <row r="2312" ht="14.25" customHeight="1"/>
    <row r="2313" ht="14.25" customHeight="1"/>
    <row r="2315" ht="14.25" customHeight="1"/>
    <row r="2316" ht="14.25" customHeight="1"/>
    <row r="2317" ht="14.25" customHeight="1"/>
    <row r="2318" ht="14.25" customHeight="1"/>
    <row r="2319" ht="14.25" customHeight="1"/>
    <row r="2320" ht="14.25" customHeight="1"/>
    <row r="2322" ht="14.25" customHeight="1"/>
    <row r="2323" ht="14.25" customHeight="1"/>
    <row r="2324" ht="14.25" customHeight="1"/>
    <row r="2325" ht="14.25" customHeight="1"/>
    <row r="2326" ht="14.25" customHeight="1"/>
    <row r="2327" ht="14.25" customHeight="1"/>
    <row r="2329" ht="14.25" customHeight="1"/>
    <row r="2330" ht="14.25" customHeight="1"/>
    <row r="2331" ht="14.25" customHeight="1"/>
    <row r="2332" ht="14.25" customHeight="1"/>
    <row r="2333" ht="14.25" customHeight="1"/>
    <row r="2334" ht="14.25" customHeight="1"/>
    <row r="2336" ht="14.25" customHeight="1"/>
    <row r="2337" ht="14.25" customHeight="1"/>
    <row r="2338" ht="14.25" customHeight="1"/>
    <row r="2339" ht="14.25" customHeight="1"/>
    <row r="2340" ht="14.25" customHeight="1"/>
    <row r="2341" ht="14.25" customHeight="1"/>
    <row r="2342" ht="14.25" customHeight="1"/>
    <row r="2344" ht="14.25" customHeight="1"/>
    <row r="2345" ht="14.25" customHeight="1"/>
    <row r="2346" ht="14.25" customHeight="1"/>
    <row r="2347" ht="14.25" customHeight="1"/>
    <row r="2348" ht="14.25" customHeight="1"/>
    <row r="2349"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5" ht="14.25" customHeight="1"/>
    <row r="2366" ht="14.25" customHeight="1"/>
    <row r="2367" ht="14.25" customHeight="1"/>
    <row r="2368" ht="14.25" customHeight="1"/>
    <row r="2369" ht="14.25" customHeight="1"/>
    <row r="2370" ht="14.25" customHeight="1"/>
    <row r="2372" ht="14.25" customHeight="1"/>
    <row r="2373" ht="14.25" customHeight="1"/>
    <row r="2374" ht="14.25" customHeight="1"/>
    <row r="2375" ht="14.25" customHeight="1"/>
    <row r="2376" ht="14.25" customHeight="1"/>
    <row r="2377" ht="14.25" customHeight="1"/>
    <row r="2379" ht="14.25" customHeight="1"/>
    <row r="2380" ht="14.25" customHeight="1"/>
    <row r="2381" ht="14.25" customHeight="1"/>
    <row r="2382" ht="14.25" customHeight="1"/>
    <row r="2383" ht="14.25" customHeight="1"/>
    <row r="2384" ht="14.25" customHeight="1"/>
    <row r="2385" ht="14.25" customHeight="1"/>
    <row r="2387" ht="14.25" customHeight="1"/>
    <row r="2388" ht="14.25" customHeight="1"/>
    <row r="2389" ht="14.25" customHeight="1"/>
    <row r="2390" ht="14.25" customHeight="1"/>
    <row r="2391" ht="14.25" customHeight="1"/>
    <row r="2392"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sheetData>
  <sheetProtection/>
  <mergeCells count="21">
    <mergeCell ref="E49:F49"/>
    <mergeCell ref="E50:F50"/>
    <mergeCell ref="G47:H47"/>
    <mergeCell ref="G48:H48"/>
    <mergeCell ref="G49:H49"/>
    <mergeCell ref="G50:H50"/>
    <mergeCell ref="E47:F47"/>
    <mergeCell ref="A49:B49"/>
    <mergeCell ref="A50:B50"/>
    <mergeCell ref="C47:D47"/>
    <mergeCell ref="C48:D48"/>
    <mergeCell ref="C49:D49"/>
    <mergeCell ref="C50:D50"/>
    <mergeCell ref="A47:B47"/>
    <mergeCell ref="G2:H2"/>
    <mergeCell ref="F3:H3"/>
    <mergeCell ref="B3:D3"/>
    <mergeCell ref="A3:A4"/>
    <mergeCell ref="E3:E4"/>
    <mergeCell ref="A48:B48"/>
    <mergeCell ref="E48:F48"/>
  </mergeCells>
  <printOptions/>
  <pageMargins left="0.5905511811023623" right="0.2362204724409449" top="0.5905511811023623" bottom="0.7086614173228347" header="0.31496062992125984" footer="0.31496062992125984"/>
  <pageSetup blackAndWhite="1" fitToWidth="0" horizontalDpi="600" verticalDpi="600" orientation="portrait" paperSize="9" r:id="rId1"/>
  <ignoredErrors>
    <ignoredError sqref="A54:F129 B52:F52 B53:F53" numberStoredAsText="1"/>
  </ignoredErrors>
</worksheet>
</file>

<file path=xl/worksheets/sheet14.xml><?xml version="1.0" encoding="utf-8"?>
<worksheet xmlns="http://schemas.openxmlformats.org/spreadsheetml/2006/main" xmlns:r="http://schemas.openxmlformats.org/officeDocument/2006/relationships">
  <dimension ref="A2:H52"/>
  <sheetViews>
    <sheetView zoomScaleSheetLayoutView="100" workbookViewId="0" topLeftCell="A1">
      <selection activeCell="A1" sqref="A1"/>
    </sheetView>
  </sheetViews>
  <sheetFormatPr defaultColWidth="9.875" defaultRowHeight="14.25" customHeight="1"/>
  <cols>
    <col min="1" max="1" width="10.75390625" style="19" customWidth="1"/>
    <col min="2" max="4" width="11.25390625" style="19" customWidth="1"/>
    <col min="5" max="5" width="10.75390625" style="19" customWidth="1"/>
    <col min="6" max="8" width="11.25390625" style="19" customWidth="1"/>
    <col min="9" max="9" width="9.375" style="19" customWidth="1"/>
    <col min="10" max="16384" width="9.875" style="19" customWidth="1"/>
  </cols>
  <sheetData>
    <row r="1" ht="26.25" customHeight="1"/>
    <row r="2" spans="7:8" ht="18.75" customHeight="1" thickBot="1">
      <c r="G2" s="926" t="s">
        <v>1039</v>
      </c>
      <c r="H2" s="926"/>
    </row>
    <row r="3" spans="1:8" ht="21" customHeight="1" thickTop="1">
      <c r="A3" s="944" t="s">
        <v>190</v>
      </c>
      <c r="B3" s="943" t="s">
        <v>191</v>
      </c>
      <c r="C3" s="928"/>
      <c r="D3" s="929"/>
      <c r="E3" s="945" t="s">
        <v>190</v>
      </c>
      <c r="F3" s="943" t="s">
        <v>191</v>
      </c>
      <c r="G3" s="928"/>
      <c r="H3" s="929"/>
    </row>
    <row r="4" spans="1:8" ht="21" customHeight="1">
      <c r="A4" s="931"/>
      <c r="B4" s="366" t="s">
        <v>312</v>
      </c>
      <c r="C4" s="11" t="s">
        <v>88</v>
      </c>
      <c r="D4" s="12" t="s">
        <v>89</v>
      </c>
      <c r="E4" s="933"/>
      <c r="F4" s="366" t="s">
        <v>312</v>
      </c>
      <c r="G4" s="11" t="s">
        <v>88</v>
      </c>
      <c r="H4" s="12" t="s">
        <v>89</v>
      </c>
    </row>
    <row r="5" spans="1:8" ht="17.25" customHeight="1">
      <c r="A5" s="460" t="s">
        <v>1029</v>
      </c>
      <c r="B5" s="452">
        <f>SUM(B6:B10)</f>
        <v>12858</v>
      </c>
      <c r="C5" s="453">
        <f>SUM(C6:C10)</f>
        <v>6318</v>
      </c>
      <c r="D5" s="454">
        <f>SUM(D6:D10)</f>
        <v>6540</v>
      </c>
      <c r="E5" s="461" t="s">
        <v>323</v>
      </c>
      <c r="F5" s="452">
        <f>SUM(F6:F10)</f>
        <v>2680</v>
      </c>
      <c r="G5" s="453">
        <f>SUM(G6:G10)</f>
        <v>820</v>
      </c>
      <c r="H5" s="453">
        <f>SUM(H6:H10)</f>
        <v>1860</v>
      </c>
    </row>
    <row r="6" spans="1:8" ht="15.75" customHeight="1">
      <c r="A6" s="392" t="s">
        <v>872</v>
      </c>
      <c r="B6" s="826">
        <f>SUM(C6:D6)</f>
        <v>2670</v>
      </c>
      <c r="C6" s="827">
        <v>1324</v>
      </c>
      <c r="D6" s="828">
        <v>1346</v>
      </c>
      <c r="E6" s="406" t="s">
        <v>692</v>
      </c>
      <c r="F6" s="826">
        <f>SUM(G6:H6)</f>
        <v>751</v>
      </c>
      <c r="G6" s="827">
        <v>251</v>
      </c>
      <c r="H6" s="827">
        <v>500</v>
      </c>
    </row>
    <row r="7" spans="1:8" ht="15.75" customHeight="1">
      <c r="A7" s="392" t="s">
        <v>873</v>
      </c>
      <c r="B7" s="826">
        <f>SUM(C7:D7)</f>
        <v>2692</v>
      </c>
      <c r="C7" s="827">
        <v>1345</v>
      </c>
      <c r="D7" s="828">
        <v>1347</v>
      </c>
      <c r="E7" s="406" t="s">
        <v>688</v>
      </c>
      <c r="F7" s="826">
        <f>SUM(G7:H7)</f>
        <v>618</v>
      </c>
      <c r="G7" s="827">
        <v>198</v>
      </c>
      <c r="H7" s="827">
        <v>420</v>
      </c>
    </row>
    <row r="8" spans="1:8" ht="15.75" customHeight="1">
      <c r="A8" s="392" t="s">
        <v>874</v>
      </c>
      <c r="B8" s="826">
        <f>SUM(C8:D8)</f>
        <v>2435</v>
      </c>
      <c r="C8" s="827">
        <v>1206</v>
      </c>
      <c r="D8" s="828">
        <v>1229</v>
      </c>
      <c r="E8" s="406" t="s">
        <v>689</v>
      </c>
      <c r="F8" s="826">
        <f>SUM(G8:H8)</f>
        <v>518</v>
      </c>
      <c r="G8" s="827">
        <v>162</v>
      </c>
      <c r="H8" s="827">
        <v>356</v>
      </c>
    </row>
    <row r="9" spans="1:8" ht="15.75" customHeight="1">
      <c r="A9" s="392" t="s">
        <v>875</v>
      </c>
      <c r="B9" s="826">
        <f>SUM(C9:D9)</f>
        <v>2507</v>
      </c>
      <c r="C9" s="827">
        <v>1200</v>
      </c>
      <c r="D9" s="828">
        <v>1307</v>
      </c>
      <c r="E9" s="406" t="s">
        <v>690</v>
      </c>
      <c r="F9" s="826">
        <f>SUM(G9:H9)</f>
        <v>454</v>
      </c>
      <c r="G9" s="827">
        <v>117</v>
      </c>
      <c r="H9" s="827">
        <v>337</v>
      </c>
    </row>
    <row r="10" spans="1:8" ht="15.75" customHeight="1">
      <c r="A10" s="392" t="s">
        <v>1030</v>
      </c>
      <c r="B10" s="826">
        <f>SUM(C10:D10)</f>
        <v>2554</v>
      </c>
      <c r="C10" s="827">
        <v>1243</v>
      </c>
      <c r="D10" s="828">
        <v>1311</v>
      </c>
      <c r="E10" s="406" t="s">
        <v>691</v>
      </c>
      <c r="F10" s="826">
        <f>SUM(G10:H10)</f>
        <v>339</v>
      </c>
      <c r="G10" s="827">
        <v>92</v>
      </c>
      <c r="H10" s="827">
        <v>247</v>
      </c>
    </row>
    <row r="11" spans="1:8" ht="9" customHeight="1">
      <c r="A11" s="348"/>
      <c r="B11" s="399"/>
      <c r="C11" s="368"/>
      <c r="D11" s="400"/>
      <c r="E11" s="406"/>
      <c r="F11" s="403"/>
      <c r="G11" s="404"/>
      <c r="H11" s="404"/>
    </row>
    <row r="12" spans="1:8" ht="17.25" customHeight="1">
      <c r="A12" s="451" t="s">
        <v>1031</v>
      </c>
      <c r="B12" s="456">
        <f>SUM(B13:B17)</f>
        <v>14388</v>
      </c>
      <c r="C12" s="457">
        <f>SUM(C13:C17)</f>
        <v>6914</v>
      </c>
      <c r="D12" s="458">
        <f>SUM(D13:D17)</f>
        <v>7474</v>
      </c>
      <c r="E12" s="462" t="s">
        <v>1032</v>
      </c>
      <c r="F12" s="456">
        <f>SUM(F13:F17)</f>
        <v>777</v>
      </c>
      <c r="G12" s="457">
        <f>SUM(G13:G17)</f>
        <v>152</v>
      </c>
      <c r="H12" s="457">
        <f>SUM(H13:H17)</f>
        <v>625</v>
      </c>
    </row>
    <row r="13" spans="1:8" ht="15.75" customHeight="1">
      <c r="A13" s="348" t="s">
        <v>667</v>
      </c>
      <c r="B13" s="826">
        <f>SUM(C13:D13)</f>
        <v>2518</v>
      </c>
      <c r="C13" s="827">
        <v>1271</v>
      </c>
      <c r="D13" s="828">
        <v>1247</v>
      </c>
      <c r="E13" s="406" t="s">
        <v>697</v>
      </c>
      <c r="F13" s="826">
        <f>SUM(G13:H13)</f>
        <v>272</v>
      </c>
      <c r="G13" s="827">
        <v>64</v>
      </c>
      <c r="H13" s="827">
        <v>208</v>
      </c>
    </row>
    <row r="14" spans="1:8" ht="15.75" customHeight="1">
      <c r="A14" s="348" t="s">
        <v>663</v>
      </c>
      <c r="B14" s="826">
        <f>SUM(C14:D14)</f>
        <v>2731</v>
      </c>
      <c r="C14" s="827">
        <v>1338</v>
      </c>
      <c r="D14" s="828">
        <v>1393</v>
      </c>
      <c r="E14" s="406" t="s">
        <v>693</v>
      </c>
      <c r="F14" s="826">
        <f>SUM(G14:H14)</f>
        <v>188</v>
      </c>
      <c r="G14" s="827">
        <v>38</v>
      </c>
      <c r="H14" s="827">
        <v>150</v>
      </c>
    </row>
    <row r="15" spans="1:8" ht="15.75" customHeight="1">
      <c r="A15" s="348" t="s">
        <v>664</v>
      </c>
      <c r="B15" s="826">
        <f>SUM(C15:D15)</f>
        <v>2867</v>
      </c>
      <c r="C15" s="827">
        <v>1339</v>
      </c>
      <c r="D15" s="828">
        <v>1528</v>
      </c>
      <c r="E15" s="406" t="s">
        <v>694</v>
      </c>
      <c r="F15" s="826">
        <f>SUM(G15:H15)</f>
        <v>143</v>
      </c>
      <c r="G15" s="827">
        <v>18</v>
      </c>
      <c r="H15" s="827">
        <v>125</v>
      </c>
    </row>
    <row r="16" spans="1:8" ht="15.75" customHeight="1">
      <c r="A16" s="348" t="s">
        <v>665</v>
      </c>
      <c r="B16" s="826">
        <f>SUM(C16:D16)</f>
        <v>3076</v>
      </c>
      <c r="C16" s="827">
        <v>1467</v>
      </c>
      <c r="D16" s="828">
        <v>1609</v>
      </c>
      <c r="E16" s="406" t="s">
        <v>695</v>
      </c>
      <c r="F16" s="826">
        <f>SUM(G16:H16)</f>
        <v>105</v>
      </c>
      <c r="G16" s="827">
        <v>21</v>
      </c>
      <c r="H16" s="827">
        <v>84</v>
      </c>
    </row>
    <row r="17" spans="1:8" ht="15.75" customHeight="1">
      <c r="A17" s="348" t="s">
        <v>666</v>
      </c>
      <c r="B17" s="826">
        <f>SUM(C17:D17)</f>
        <v>3196</v>
      </c>
      <c r="C17" s="827">
        <v>1499</v>
      </c>
      <c r="D17" s="828">
        <v>1697</v>
      </c>
      <c r="E17" s="406" t="s">
        <v>696</v>
      </c>
      <c r="F17" s="826">
        <f>SUM(G17:H17)</f>
        <v>69</v>
      </c>
      <c r="G17" s="827">
        <v>11</v>
      </c>
      <c r="H17" s="827">
        <v>58</v>
      </c>
    </row>
    <row r="18" spans="1:8" ht="9" customHeight="1">
      <c r="A18" s="348"/>
      <c r="B18" s="399"/>
      <c r="C18" s="368"/>
      <c r="D18" s="400"/>
      <c r="E18" s="397"/>
      <c r="F18" s="408"/>
      <c r="G18" s="409"/>
      <c r="H18" s="409"/>
    </row>
    <row r="19" spans="1:8" ht="17.25" customHeight="1">
      <c r="A19" s="451" t="s">
        <v>1033</v>
      </c>
      <c r="B19" s="456">
        <f>SUM(B20:B24)</f>
        <v>16060</v>
      </c>
      <c r="C19" s="457">
        <f>SUM(C20:C24)</f>
        <v>7353</v>
      </c>
      <c r="D19" s="458">
        <f>SUM(D20:D24)</f>
        <v>8707</v>
      </c>
      <c r="E19" s="462" t="s">
        <v>1034</v>
      </c>
      <c r="F19" s="832">
        <f>SUM(G19:H19)</f>
        <v>87</v>
      </c>
      <c r="G19" s="833">
        <v>5</v>
      </c>
      <c r="H19" s="833">
        <v>82</v>
      </c>
    </row>
    <row r="20" spans="1:8" ht="15.75" customHeight="1">
      <c r="A20" s="348" t="s">
        <v>672</v>
      </c>
      <c r="B20" s="826">
        <f>SUM(C20:D20)</f>
        <v>3752</v>
      </c>
      <c r="C20" s="827">
        <v>1764</v>
      </c>
      <c r="D20" s="828">
        <v>1988</v>
      </c>
      <c r="E20" s="407" t="s">
        <v>1035</v>
      </c>
      <c r="F20" s="834">
        <v>770</v>
      </c>
      <c r="G20" s="835">
        <v>512</v>
      </c>
      <c r="H20" s="835">
        <v>258</v>
      </c>
    </row>
    <row r="21" spans="1:8" ht="15.75" customHeight="1">
      <c r="A21" s="348" t="s">
        <v>668</v>
      </c>
      <c r="B21" s="826">
        <f>SUM(C21:D21)</f>
        <v>3662</v>
      </c>
      <c r="C21" s="827">
        <v>1624</v>
      </c>
      <c r="D21" s="828">
        <v>2038</v>
      </c>
      <c r="E21" s="462" t="s">
        <v>191</v>
      </c>
      <c r="F21" s="832">
        <v>242012</v>
      </c>
      <c r="G21" s="836">
        <v>117768</v>
      </c>
      <c r="H21" s="836">
        <v>124244</v>
      </c>
    </row>
    <row r="22" spans="1:8" ht="15.75" customHeight="1">
      <c r="A22" s="348" t="s">
        <v>669</v>
      </c>
      <c r="B22" s="826">
        <f>SUM(C22:D22)</f>
        <v>3654</v>
      </c>
      <c r="C22" s="827">
        <v>1678</v>
      </c>
      <c r="D22" s="828">
        <v>1976</v>
      </c>
      <c r="E22" s="351"/>
      <c r="F22" s="352"/>
      <c r="G22" s="352"/>
      <c r="H22" s="352"/>
    </row>
    <row r="23" spans="1:8" ht="15.75" customHeight="1">
      <c r="A23" s="348" t="s">
        <v>670</v>
      </c>
      <c r="B23" s="826">
        <f>SUM(C23:D23)</f>
        <v>2640</v>
      </c>
      <c r="C23" s="827">
        <v>1205</v>
      </c>
      <c r="D23" s="828">
        <v>1435</v>
      </c>
      <c r="E23" s="351"/>
      <c r="F23" s="352"/>
      <c r="G23" s="352"/>
      <c r="H23" s="352"/>
    </row>
    <row r="24" spans="1:8" ht="15.75" customHeight="1">
      <c r="A24" s="348" t="s">
        <v>671</v>
      </c>
      <c r="B24" s="826">
        <f>SUM(C24:D24)</f>
        <v>2352</v>
      </c>
      <c r="C24" s="827">
        <v>1082</v>
      </c>
      <c r="D24" s="828">
        <v>1270</v>
      </c>
      <c r="E24" s="351"/>
      <c r="F24" s="352"/>
      <c r="G24" s="352"/>
      <c r="H24" s="352"/>
    </row>
    <row r="25" spans="1:8" ht="9" customHeight="1">
      <c r="A25" s="352"/>
      <c r="B25" s="396"/>
      <c r="C25" s="348"/>
      <c r="D25" s="350"/>
      <c r="E25" s="351"/>
      <c r="F25" s="352"/>
      <c r="G25" s="352"/>
      <c r="H25" s="352"/>
    </row>
    <row r="26" spans="1:8" ht="17.25" customHeight="1">
      <c r="A26" s="451" t="s">
        <v>1036</v>
      </c>
      <c r="B26" s="456">
        <f>SUM(B27:B31)</f>
        <v>13985</v>
      </c>
      <c r="C26" s="457">
        <f>SUM(C27:C31)</f>
        <v>6277</v>
      </c>
      <c r="D26" s="458">
        <f>SUM(D27:D31)</f>
        <v>7708</v>
      </c>
      <c r="E26" s="351"/>
      <c r="F26" s="352"/>
      <c r="G26" s="352"/>
      <c r="H26" s="352"/>
    </row>
    <row r="27" spans="1:8" ht="15.75" customHeight="1">
      <c r="A27" s="348" t="s">
        <v>677</v>
      </c>
      <c r="B27" s="826">
        <f>SUM(C27:D27)</f>
        <v>2769</v>
      </c>
      <c r="C27" s="827">
        <v>1247</v>
      </c>
      <c r="D27" s="828">
        <v>1522</v>
      </c>
      <c r="E27" s="351"/>
      <c r="F27" s="352"/>
      <c r="G27" s="352"/>
      <c r="H27" s="352"/>
    </row>
    <row r="28" spans="1:8" ht="15.75" customHeight="1">
      <c r="A28" s="348" t="s">
        <v>673</v>
      </c>
      <c r="B28" s="826">
        <f>SUM(C28:D28)</f>
        <v>2931</v>
      </c>
      <c r="C28" s="827">
        <v>1312</v>
      </c>
      <c r="D28" s="828">
        <v>1619</v>
      </c>
      <c r="E28" s="351"/>
      <c r="F28" s="352"/>
      <c r="G28" s="352"/>
      <c r="H28" s="352"/>
    </row>
    <row r="29" spans="1:8" ht="15.75" customHeight="1">
      <c r="A29" s="348" t="s">
        <v>674</v>
      </c>
      <c r="B29" s="826">
        <f>SUM(C29:D29)</f>
        <v>2847</v>
      </c>
      <c r="C29" s="827">
        <v>1285</v>
      </c>
      <c r="D29" s="828">
        <v>1562</v>
      </c>
      <c r="E29" s="351"/>
      <c r="F29" s="352"/>
      <c r="G29" s="352"/>
      <c r="H29" s="352"/>
    </row>
    <row r="30" spans="1:8" ht="15.75" customHeight="1">
      <c r="A30" s="348" t="s">
        <v>675</v>
      </c>
      <c r="B30" s="826">
        <f>SUM(C30:D30)</f>
        <v>2844</v>
      </c>
      <c r="C30" s="827">
        <v>1261</v>
      </c>
      <c r="D30" s="828">
        <v>1583</v>
      </c>
      <c r="E30" s="351"/>
      <c r="F30" s="352"/>
      <c r="G30" s="352"/>
      <c r="H30" s="352"/>
    </row>
    <row r="31" spans="1:8" ht="15.75" customHeight="1">
      <c r="A31" s="348" t="s">
        <v>676</v>
      </c>
      <c r="B31" s="826">
        <f>SUM(C31:D31)</f>
        <v>2594</v>
      </c>
      <c r="C31" s="827">
        <v>1172</v>
      </c>
      <c r="D31" s="828">
        <v>1422</v>
      </c>
      <c r="E31" s="351"/>
      <c r="F31" s="352"/>
      <c r="G31" s="352"/>
      <c r="H31" s="352"/>
    </row>
    <row r="32" spans="1:8" ht="11.25" customHeight="1">
      <c r="A32" s="352"/>
      <c r="B32" s="396"/>
      <c r="C32" s="348"/>
      <c r="D32" s="350"/>
      <c r="E32" s="351"/>
      <c r="F32" s="352"/>
      <c r="G32" s="352"/>
      <c r="H32" s="352"/>
    </row>
    <row r="33" spans="1:8" ht="16.5" customHeight="1">
      <c r="A33" s="463" t="s">
        <v>861</v>
      </c>
      <c r="B33" s="456">
        <f>SUM(B34:B38)</f>
        <v>10028</v>
      </c>
      <c r="C33" s="457">
        <f>SUM(C34:C38)</f>
        <v>4409</v>
      </c>
      <c r="D33" s="458">
        <f>SUM(D34:D38)</f>
        <v>5619</v>
      </c>
      <c r="E33" s="351"/>
      <c r="F33" s="352"/>
      <c r="G33" s="352"/>
      <c r="H33" s="352"/>
    </row>
    <row r="34" spans="1:8" ht="16.5" customHeight="1">
      <c r="A34" s="401" t="s">
        <v>682</v>
      </c>
      <c r="B34" s="826">
        <f>SUM(C34:D34)</f>
        <v>2092</v>
      </c>
      <c r="C34" s="827">
        <v>923</v>
      </c>
      <c r="D34" s="828">
        <v>1169</v>
      </c>
      <c r="E34" s="351"/>
      <c r="F34" s="352"/>
      <c r="G34" s="352"/>
      <c r="H34" s="352"/>
    </row>
    <row r="35" spans="1:8" ht="16.5" customHeight="1">
      <c r="A35" s="401" t="s">
        <v>678</v>
      </c>
      <c r="B35" s="826">
        <f>SUM(C35:D35)</f>
        <v>1974</v>
      </c>
      <c r="C35" s="827">
        <v>887</v>
      </c>
      <c r="D35" s="828">
        <v>1087</v>
      </c>
      <c r="E35" s="351"/>
      <c r="F35" s="352"/>
      <c r="G35" s="352"/>
      <c r="H35" s="352"/>
    </row>
    <row r="36" spans="1:8" ht="16.5" customHeight="1">
      <c r="A36" s="401" t="s">
        <v>679</v>
      </c>
      <c r="B36" s="826">
        <f>SUM(C36:D36)</f>
        <v>2202</v>
      </c>
      <c r="C36" s="827">
        <v>1001</v>
      </c>
      <c r="D36" s="828">
        <v>1201</v>
      </c>
      <c r="E36" s="351"/>
      <c r="F36" s="352"/>
      <c r="G36" s="352"/>
      <c r="H36" s="352"/>
    </row>
    <row r="37" spans="1:8" ht="16.5" customHeight="1">
      <c r="A37" s="401" t="s">
        <v>680</v>
      </c>
      <c r="B37" s="826">
        <f>SUM(C37:D37)</f>
        <v>1922</v>
      </c>
      <c r="C37" s="827">
        <v>820</v>
      </c>
      <c r="D37" s="828">
        <v>1102</v>
      </c>
      <c r="E37" s="351"/>
      <c r="F37" s="352"/>
      <c r="G37" s="352"/>
      <c r="H37" s="352"/>
    </row>
    <row r="38" spans="1:8" ht="16.5" customHeight="1">
      <c r="A38" s="401" t="s">
        <v>681</v>
      </c>
      <c r="B38" s="826">
        <f>SUM(C38:D38)</f>
        <v>1838</v>
      </c>
      <c r="C38" s="827">
        <v>778</v>
      </c>
      <c r="D38" s="828">
        <v>1060</v>
      </c>
      <c r="E38" s="351"/>
      <c r="F38" s="352"/>
      <c r="G38" s="837"/>
      <c r="H38" s="352"/>
    </row>
    <row r="39" spans="1:8" ht="9" customHeight="1">
      <c r="A39" s="401"/>
      <c r="B39" s="403"/>
      <c r="C39" s="404"/>
      <c r="D39" s="405"/>
      <c r="E39" s="351"/>
      <c r="F39" s="352"/>
      <c r="G39" s="352"/>
      <c r="H39" s="352"/>
    </row>
    <row r="40" spans="1:8" ht="17.25" customHeight="1">
      <c r="A40" s="463" t="s">
        <v>1037</v>
      </c>
      <c r="B40" s="456">
        <f>SUM(B41:B45)</f>
        <v>6065</v>
      </c>
      <c r="C40" s="457">
        <f>SUM(C41:C45)</f>
        <v>2258</v>
      </c>
      <c r="D40" s="458">
        <f>SUM(D41:D45)</f>
        <v>3807</v>
      </c>
      <c r="E40" s="351"/>
      <c r="F40" s="352"/>
      <c r="G40" s="352"/>
      <c r="H40" s="352"/>
    </row>
    <row r="41" spans="1:8" ht="15.75" customHeight="1">
      <c r="A41" s="401" t="s">
        <v>687</v>
      </c>
      <c r="B41" s="826">
        <f>SUM(C41:D41)</f>
        <v>1515</v>
      </c>
      <c r="C41" s="827">
        <v>611</v>
      </c>
      <c r="D41" s="828">
        <v>904</v>
      </c>
      <c r="E41" s="351"/>
      <c r="F41" s="352"/>
      <c r="G41" s="352"/>
      <c r="H41" s="352"/>
    </row>
    <row r="42" spans="1:8" ht="15.75" customHeight="1">
      <c r="A42" s="401" t="s">
        <v>683</v>
      </c>
      <c r="B42" s="826">
        <f>SUM(C42:D42)</f>
        <v>1354</v>
      </c>
      <c r="C42" s="827">
        <v>514</v>
      </c>
      <c r="D42" s="828">
        <v>840</v>
      </c>
      <c r="E42" s="351"/>
      <c r="F42" s="352"/>
      <c r="G42" s="352"/>
      <c r="H42" s="352"/>
    </row>
    <row r="43" spans="1:8" ht="15.75" customHeight="1">
      <c r="A43" s="401" t="s">
        <v>684</v>
      </c>
      <c r="B43" s="826">
        <f>SUM(C43:D43)</f>
        <v>1168</v>
      </c>
      <c r="C43" s="827">
        <v>416</v>
      </c>
      <c r="D43" s="828">
        <v>752</v>
      </c>
      <c r="E43" s="351"/>
      <c r="F43" s="352"/>
      <c r="G43" s="352"/>
      <c r="H43" s="352"/>
    </row>
    <row r="44" spans="1:8" ht="15.75" customHeight="1">
      <c r="A44" s="401" t="s">
        <v>685</v>
      </c>
      <c r="B44" s="826">
        <f>SUM(C44:D44)</f>
        <v>1139</v>
      </c>
      <c r="C44" s="827">
        <v>418</v>
      </c>
      <c r="D44" s="828">
        <v>721</v>
      </c>
      <c r="E44" s="351"/>
      <c r="F44" s="352"/>
      <c r="G44" s="352"/>
      <c r="H44" s="352"/>
    </row>
    <row r="45" spans="1:8" ht="15.75" customHeight="1" thickBot="1">
      <c r="A45" s="402" t="s">
        <v>686</v>
      </c>
      <c r="B45" s="829">
        <f>SUM(C45:D45)</f>
        <v>889</v>
      </c>
      <c r="C45" s="830">
        <v>299</v>
      </c>
      <c r="D45" s="831">
        <v>590</v>
      </c>
      <c r="E45" s="358"/>
      <c r="F45" s="359"/>
      <c r="G45" s="359"/>
      <c r="H45" s="359"/>
    </row>
    <row r="46" ht="12" customHeight="1" thickTop="1"/>
    <row r="47" ht="14.25" customHeight="1">
      <c r="A47" s="261" t="s">
        <v>500</v>
      </c>
    </row>
    <row r="48" spans="1:4" ht="14.25" customHeight="1">
      <c r="A48" s="913" t="s">
        <v>311</v>
      </c>
      <c r="B48" s="914"/>
      <c r="C48" s="908" t="s">
        <v>539</v>
      </c>
      <c r="D48" s="909"/>
    </row>
    <row r="49" spans="1:4" ht="14.25" customHeight="1">
      <c r="A49" s="942" t="s">
        <v>306</v>
      </c>
      <c r="B49" s="942"/>
      <c r="C49" s="924">
        <v>13</v>
      </c>
      <c r="D49" s="941"/>
    </row>
    <row r="50" spans="1:4" ht="14.25" customHeight="1">
      <c r="A50" s="942" t="s">
        <v>307</v>
      </c>
      <c r="B50" s="942"/>
      <c r="C50" s="924">
        <v>60.4</v>
      </c>
      <c r="D50" s="941"/>
    </row>
    <row r="51" spans="1:4" ht="14.25" customHeight="1">
      <c r="A51" s="942" t="s">
        <v>308</v>
      </c>
      <c r="B51" s="942"/>
      <c r="C51" s="924">
        <v>26.6</v>
      </c>
      <c r="D51" s="941"/>
    </row>
    <row r="52" ht="18" customHeight="1">
      <c r="A52" s="345" t="s">
        <v>708</v>
      </c>
    </row>
  </sheetData>
  <sheetProtection/>
  <mergeCells count="13">
    <mergeCell ref="G2:H2"/>
    <mergeCell ref="A3:A4"/>
    <mergeCell ref="B3:D3"/>
    <mergeCell ref="E3:E4"/>
    <mergeCell ref="A48:B48"/>
    <mergeCell ref="C48:D48"/>
    <mergeCell ref="C49:D49"/>
    <mergeCell ref="A50:B50"/>
    <mergeCell ref="C50:D50"/>
    <mergeCell ref="A51:B51"/>
    <mergeCell ref="C51:D51"/>
    <mergeCell ref="F3:H3"/>
    <mergeCell ref="A49:B49"/>
  </mergeCells>
  <printOptions horizontalCentered="1"/>
  <pageMargins left="0.2362204724409449" right="0.2362204724409449" top="0.5905511811023623" bottom="0.7086614173228347" header="0.31496062992125984" footer="0.31496062992125984"/>
  <pageSetup blackAndWhite="1" fitToWidth="0"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45"/>
  <sheetViews>
    <sheetView workbookViewId="0" topLeftCell="A1">
      <selection activeCell="A1" sqref="A1"/>
    </sheetView>
  </sheetViews>
  <sheetFormatPr defaultColWidth="9.00390625" defaultRowHeight="13.5"/>
  <cols>
    <col min="1" max="1" width="1.625" style="58" customWidth="1"/>
    <col min="2" max="2" width="1.37890625" style="58" customWidth="1"/>
    <col min="3" max="3" width="8.625" style="58" bestFit="1" customWidth="1"/>
    <col min="4" max="4" width="10.00390625" style="58" customWidth="1"/>
    <col min="5" max="7" width="10.50390625" style="58" customWidth="1"/>
    <col min="8" max="11" width="9.625" style="58" customWidth="1"/>
    <col min="12" max="16384" width="9.00390625" style="58" customWidth="1"/>
  </cols>
  <sheetData>
    <row r="1" ht="24.75" customHeight="1">
      <c r="A1" s="124" t="s">
        <v>494</v>
      </c>
    </row>
    <row r="2" spans="7:9" ht="13.5" customHeight="1" thickBot="1">
      <c r="G2" s="953"/>
      <c r="H2" s="953"/>
      <c r="I2" s="953"/>
    </row>
    <row r="3" spans="1:11" ht="21" customHeight="1" thickTop="1">
      <c r="A3" s="960" t="s">
        <v>315</v>
      </c>
      <c r="B3" s="960"/>
      <c r="C3" s="961"/>
      <c r="D3" s="954" t="s">
        <v>330</v>
      </c>
      <c r="E3" s="956" t="s">
        <v>316</v>
      </c>
      <c r="F3" s="956"/>
      <c r="G3" s="956"/>
      <c r="H3" s="954" t="s">
        <v>782</v>
      </c>
      <c r="I3" s="958" t="s">
        <v>783</v>
      </c>
      <c r="J3" s="951" t="s">
        <v>784</v>
      </c>
      <c r="K3" s="949" t="s">
        <v>786</v>
      </c>
    </row>
    <row r="4" spans="1:11" ht="21" customHeight="1">
      <c r="A4" s="962"/>
      <c r="B4" s="962"/>
      <c r="C4" s="963"/>
      <c r="D4" s="955"/>
      <c r="E4" s="263" t="s">
        <v>87</v>
      </c>
      <c r="F4" s="263" t="s">
        <v>56</v>
      </c>
      <c r="G4" s="263" t="s">
        <v>57</v>
      </c>
      <c r="H4" s="957"/>
      <c r="I4" s="959"/>
      <c r="J4" s="952"/>
      <c r="K4" s="950"/>
    </row>
    <row r="5" spans="1:12" ht="19.5" customHeight="1">
      <c r="A5" s="948" t="s">
        <v>334</v>
      </c>
      <c r="B5" s="948"/>
      <c r="C5" s="948"/>
      <c r="D5" s="838">
        <v>4228524</v>
      </c>
      <c r="E5" s="552">
        <f>SUM(F5:G5)</f>
        <v>9236337</v>
      </c>
      <c r="F5" s="552">
        <v>4586915</v>
      </c>
      <c r="G5" s="552">
        <v>4649422</v>
      </c>
      <c r="H5" s="553">
        <f>SUM(E5/D5)</f>
        <v>2.1842933846420167</v>
      </c>
      <c r="I5" s="552">
        <v>3823</v>
      </c>
      <c r="J5" s="566">
        <f>SUM(F5/G5*100)</f>
        <v>98.65559633003843</v>
      </c>
      <c r="K5" s="566">
        <v>100</v>
      </c>
      <c r="L5" s="374"/>
    </row>
    <row r="6" spans="1:12" ht="10.5" customHeight="1">
      <c r="A6" s="264"/>
      <c r="B6" s="264"/>
      <c r="C6" s="264"/>
      <c r="D6" s="554"/>
      <c r="E6" s="413"/>
      <c r="F6" s="413"/>
      <c r="G6" s="555"/>
      <c r="H6" s="556"/>
      <c r="I6" s="413"/>
      <c r="J6" s="555"/>
      <c r="K6" s="127"/>
      <c r="L6" s="413"/>
    </row>
    <row r="7" spans="1:12" ht="19.5" customHeight="1">
      <c r="A7" s="264"/>
      <c r="B7" s="948" t="s">
        <v>335</v>
      </c>
      <c r="C7" s="948"/>
      <c r="D7" s="839">
        <v>1754256</v>
      </c>
      <c r="E7" s="374">
        <f>SUM(F7:G7)</f>
        <v>3776286</v>
      </c>
      <c r="F7" s="374">
        <v>1866381</v>
      </c>
      <c r="G7" s="374">
        <v>1909905</v>
      </c>
      <c r="H7" s="557">
        <f aca="true" t="shared" si="0" ref="H7:H25">SUM(E7/D7)</f>
        <v>2.152642487755493</v>
      </c>
      <c r="I7" s="374">
        <v>8627</v>
      </c>
      <c r="J7" s="563">
        <f aca="true" t="shared" si="1" ref="J7:J39">SUM(F7/G7*100)</f>
        <v>97.72114319822191</v>
      </c>
      <c r="K7" s="563">
        <f>SUM(E7/E5*100)</f>
        <v>40.88510412731801</v>
      </c>
      <c r="L7" s="374"/>
    </row>
    <row r="8" spans="1:12" ht="19.5" customHeight="1">
      <c r="A8" s="264"/>
      <c r="B8" s="264"/>
      <c r="C8" s="307" t="s">
        <v>336</v>
      </c>
      <c r="D8" s="839">
        <v>145555</v>
      </c>
      <c r="E8" s="374">
        <f aca="true" t="shared" si="2" ref="E8:E25">SUM(F8:G8)</f>
        <v>297147</v>
      </c>
      <c r="F8" s="374">
        <v>153282</v>
      </c>
      <c r="G8" s="374">
        <v>143865</v>
      </c>
      <c r="H8" s="557">
        <f t="shared" si="0"/>
        <v>2.0414757308234</v>
      </c>
      <c r="I8" s="374">
        <v>8942</v>
      </c>
      <c r="J8" s="563">
        <f t="shared" si="1"/>
        <v>106.54571994578251</v>
      </c>
      <c r="K8" s="563">
        <f>SUM(E8/E5*100)</f>
        <v>3.2171519943458105</v>
      </c>
      <c r="L8" s="374"/>
    </row>
    <row r="9" spans="1:12" ht="19.5" customHeight="1">
      <c r="A9" s="264"/>
      <c r="B9" s="264"/>
      <c r="C9" s="307" t="s">
        <v>337</v>
      </c>
      <c r="D9" s="839">
        <v>129096</v>
      </c>
      <c r="E9" s="374">
        <f t="shared" si="2"/>
        <v>247109</v>
      </c>
      <c r="F9" s="374">
        <v>125943</v>
      </c>
      <c r="G9" s="374">
        <v>121166</v>
      </c>
      <c r="H9" s="557">
        <f t="shared" si="0"/>
        <v>1.9141491603148044</v>
      </c>
      <c r="I9" s="374">
        <v>10418</v>
      </c>
      <c r="J9" s="563">
        <f t="shared" si="1"/>
        <v>103.94252513081229</v>
      </c>
      <c r="K9" s="563">
        <f>SUM(E9/E5*100)</f>
        <v>2.6754004320110885</v>
      </c>
      <c r="L9" s="374"/>
    </row>
    <row r="10" spans="1:12" ht="19.5" customHeight="1">
      <c r="A10" s="264"/>
      <c r="B10" s="264"/>
      <c r="C10" s="307" t="s">
        <v>338</v>
      </c>
      <c r="D10" s="839">
        <v>56957</v>
      </c>
      <c r="E10" s="374">
        <f t="shared" si="2"/>
        <v>104761</v>
      </c>
      <c r="F10" s="374">
        <v>53064</v>
      </c>
      <c r="G10" s="374">
        <v>51697</v>
      </c>
      <c r="H10" s="557">
        <f t="shared" si="0"/>
        <v>1.8392998226732447</v>
      </c>
      <c r="I10" s="374">
        <v>14902</v>
      </c>
      <c r="J10" s="563">
        <f t="shared" si="1"/>
        <v>102.64425401860844</v>
      </c>
      <c r="K10" s="563">
        <f>SUM(E10/E5*100)</f>
        <v>1.1342266961458856</v>
      </c>
      <c r="L10" s="374"/>
    </row>
    <row r="11" spans="1:12" ht="19.5" customHeight="1">
      <c r="A11" s="264"/>
      <c r="B11" s="264"/>
      <c r="C11" s="307" t="s">
        <v>339</v>
      </c>
      <c r="D11" s="839">
        <v>85211</v>
      </c>
      <c r="E11" s="374">
        <f t="shared" si="2"/>
        <v>151389</v>
      </c>
      <c r="F11" s="374">
        <v>77112</v>
      </c>
      <c r="G11" s="374">
        <v>74277</v>
      </c>
      <c r="H11" s="557">
        <f t="shared" si="0"/>
        <v>1.7766368191900106</v>
      </c>
      <c r="I11" s="374">
        <v>7061</v>
      </c>
      <c r="J11" s="563">
        <f t="shared" si="1"/>
        <v>103.81679389312977</v>
      </c>
      <c r="K11" s="563">
        <f>SUM(E11/E5*100)</f>
        <v>1.6390588606717142</v>
      </c>
      <c r="L11" s="374"/>
    </row>
    <row r="12" spans="1:12" ht="19.5" customHeight="1">
      <c r="A12" s="264"/>
      <c r="B12" s="264"/>
      <c r="C12" s="307" t="s">
        <v>340</v>
      </c>
      <c r="D12" s="839">
        <v>103852</v>
      </c>
      <c r="E12" s="374">
        <f t="shared" si="2"/>
        <v>198096</v>
      </c>
      <c r="F12" s="374">
        <v>98866</v>
      </c>
      <c r="G12" s="374">
        <v>99230</v>
      </c>
      <c r="H12" s="557">
        <f t="shared" si="0"/>
        <v>1.9074837268420444</v>
      </c>
      <c r="I12" s="374">
        <v>15660</v>
      </c>
      <c r="J12" s="563">
        <f t="shared" si="1"/>
        <v>99.63317545097249</v>
      </c>
      <c r="K12" s="563">
        <f>SUM(E12/E5*100)</f>
        <v>2.1447463426247872</v>
      </c>
      <c r="L12" s="374"/>
    </row>
    <row r="13" spans="1:12" ht="19.5" customHeight="1">
      <c r="A13" s="264"/>
      <c r="B13" s="264"/>
      <c r="C13" s="307" t="s">
        <v>341</v>
      </c>
      <c r="D13" s="839">
        <v>95553</v>
      </c>
      <c r="E13" s="374">
        <f t="shared" si="2"/>
        <v>215099</v>
      </c>
      <c r="F13" s="374">
        <v>104914</v>
      </c>
      <c r="G13" s="374">
        <v>110185</v>
      </c>
      <c r="H13" s="557">
        <f t="shared" si="0"/>
        <v>2.251096250248553</v>
      </c>
      <c r="I13" s="374">
        <v>10809</v>
      </c>
      <c r="J13" s="563">
        <f t="shared" si="1"/>
        <v>95.21622725416346</v>
      </c>
      <c r="K13" s="563">
        <f>SUM(E13/E5*100)</f>
        <v>2.328834471934058</v>
      </c>
      <c r="L13" s="374"/>
    </row>
    <row r="14" spans="1:12" ht="19.5" customHeight="1">
      <c r="A14" s="264"/>
      <c r="B14" s="264"/>
      <c r="C14" s="307" t="s">
        <v>781</v>
      </c>
      <c r="D14" s="839">
        <v>99152</v>
      </c>
      <c r="E14" s="374">
        <f t="shared" si="2"/>
        <v>207649</v>
      </c>
      <c r="F14" s="374">
        <v>101851</v>
      </c>
      <c r="G14" s="374">
        <v>105798</v>
      </c>
      <c r="H14" s="557">
        <f t="shared" si="0"/>
        <v>2.0942492335000806</v>
      </c>
      <c r="I14" s="374">
        <v>9469</v>
      </c>
      <c r="J14" s="563">
        <f t="shared" si="1"/>
        <v>96.26930565795195</v>
      </c>
      <c r="K14" s="563">
        <f>SUM(E14/E5*100)</f>
        <v>2.2481747905040708</v>
      </c>
      <c r="L14" s="374"/>
    </row>
    <row r="15" spans="1:12" ht="19.5" customHeight="1">
      <c r="A15" s="264"/>
      <c r="B15" s="264"/>
      <c r="C15" s="307" t="s">
        <v>342</v>
      </c>
      <c r="D15" s="839">
        <v>107020</v>
      </c>
      <c r="E15" s="374">
        <f t="shared" si="2"/>
        <v>244800</v>
      </c>
      <c r="F15" s="374">
        <v>118085</v>
      </c>
      <c r="G15" s="374">
        <v>126715</v>
      </c>
      <c r="H15" s="557">
        <f t="shared" si="0"/>
        <v>2.2874229116053075</v>
      </c>
      <c r="I15" s="374">
        <v>7479</v>
      </c>
      <c r="J15" s="563">
        <f t="shared" si="1"/>
        <v>93.1894408712465</v>
      </c>
      <c r="K15" s="563">
        <f>SUM(E15/E5*100)</f>
        <v>2.650401344169231</v>
      </c>
      <c r="L15" s="374"/>
    </row>
    <row r="16" spans="1:12" ht="19.5" customHeight="1">
      <c r="A16" s="264"/>
      <c r="B16" s="264"/>
      <c r="C16" s="307" t="s">
        <v>343</v>
      </c>
      <c r="D16" s="839">
        <v>78764</v>
      </c>
      <c r="E16" s="374">
        <f t="shared" si="2"/>
        <v>166640</v>
      </c>
      <c r="F16" s="374">
        <v>81982</v>
      </c>
      <c r="G16" s="374">
        <v>84658</v>
      </c>
      <c r="H16" s="557">
        <f t="shared" si="0"/>
        <v>2.115687369864405</v>
      </c>
      <c r="I16" s="374">
        <v>8748</v>
      </c>
      <c r="J16" s="563">
        <f t="shared" si="1"/>
        <v>96.83904651657255</v>
      </c>
      <c r="K16" s="563">
        <f>SUM(E16/E5*100)</f>
        <v>1.8041784313413423</v>
      </c>
      <c r="L16" s="374"/>
    </row>
    <row r="17" spans="1:12" ht="19.5" customHeight="1">
      <c r="A17" s="264"/>
      <c r="B17" s="264"/>
      <c r="C17" s="307" t="s">
        <v>344</v>
      </c>
      <c r="D17" s="839">
        <v>89757</v>
      </c>
      <c r="E17" s="374">
        <f t="shared" si="2"/>
        <v>198596</v>
      </c>
      <c r="F17" s="374">
        <v>96824</v>
      </c>
      <c r="G17" s="374">
        <v>101772</v>
      </c>
      <c r="H17" s="557">
        <f t="shared" si="0"/>
        <v>2.212596232048754</v>
      </c>
      <c r="I17" s="374">
        <v>6415</v>
      </c>
      <c r="J17" s="563">
        <f t="shared" si="1"/>
        <v>95.13815194749047</v>
      </c>
      <c r="K17" s="563">
        <f>SUM(E17/E5*100)</f>
        <v>2.1501597440630413</v>
      </c>
      <c r="L17" s="374"/>
    </row>
    <row r="18" spans="1:12" ht="19.5" customHeight="1">
      <c r="A18" s="264"/>
      <c r="B18" s="264"/>
      <c r="C18" s="307" t="s">
        <v>345</v>
      </c>
      <c r="D18" s="839">
        <v>175565</v>
      </c>
      <c r="E18" s="374">
        <f t="shared" si="2"/>
        <v>358527</v>
      </c>
      <c r="F18" s="374">
        <v>179085</v>
      </c>
      <c r="G18" s="374">
        <v>179442</v>
      </c>
      <c r="H18" s="557">
        <f t="shared" si="0"/>
        <v>2.0421325435024067</v>
      </c>
      <c r="I18" s="374">
        <v>11418</v>
      </c>
      <c r="J18" s="563">
        <f t="shared" si="1"/>
        <v>99.80104992142309</v>
      </c>
      <c r="K18" s="563">
        <f>SUM(E18/E5*100)</f>
        <v>3.8817011549058895</v>
      </c>
      <c r="L18" s="374"/>
    </row>
    <row r="19" spans="1:12" ht="19.5" customHeight="1">
      <c r="A19" s="264"/>
      <c r="B19" s="264"/>
      <c r="C19" s="307" t="s">
        <v>346</v>
      </c>
      <c r="D19" s="839">
        <v>79600</v>
      </c>
      <c r="E19" s="374">
        <f t="shared" si="2"/>
        <v>183328</v>
      </c>
      <c r="F19" s="374">
        <v>90250</v>
      </c>
      <c r="G19" s="374">
        <v>93078</v>
      </c>
      <c r="H19" s="557">
        <f t="shared" si="0"/>
        <v>2.3031155778894474</v>
      </c>
      <c r="I19" s="374">
        <v>7187</v>
      </c>
      <c r="J19" s="563">
        <f t="shared" si="1"/>
        <v>96.96168804658458</v>
      </c>
      <c r="K19" s="563">
        <f>SUM(E19/E5*100)</f>
        <v>1.984856117744513</v>
      </c>
      <c r="L19" s="374"/>
    </row>
    <row r="20" spans="1:12" ht="19.5" customHeight="1">
      <c r="A20" s="264"/>
      <c r="B20" s="264"/>
      <c r="C20" s="307" t="s">
        <v>347</v>
      </c>
      <c r="D20" s="839">
        <v>133143</v>
      </c>
      <c r="E20" s="374">
        <f t="shared" si="2"/>
        <v>311009</v>
      </c>
      <c r="F20" s="374">
        <v>150389</v>
      </c>
      <c r="G20" s="374">
        <v>160620</v>
      </c>
      <c r="H20" s="557">
        <f t="shared" si="0"/>
        <v>2.33590200010515</v>
      </c>
      <c r="I20" s="374">
        <v>8830</v>
      </c>
      <c r="J20" s="563">
        <f t="shared" si="1"/>
        <v>93.63030755821194</v>
      </c>
      <c r="K20" s="563">
        <f>SUM(E20/E5*100)</f>
        <v>3.3672331358199683</v>
      </c>
      <c r="L20" s="374"/>
    </row>
    <row r="21" spans="1:12" ht="19.5" customHeight="1">
      <c r="A21" s="264"/>
      <c r="B21" s="264"/>
      <c r="C21" s="307" t="s">
        <v>348</v>
      </c>
      <c r="D21" s="839">
        <v>84733</v>
      </c>
      <c r="E21" s="374">
        <f t="shared" si="2"/>
        <v>213402</v>
      </c>
      <c r="F21" s="374">
        <v>104693</v>
      </c>
      <c r="G21" s="374">
        <v>108709</v>
      </c>
      <c r="H21" s="557">
        <f t="shared" si="0"/>
        <v>2.5185228895471656</v>
      </c>
      <c r="I21" s="374">
        <v>7657</v>
      </c>
      <c r="J21" s="563">
        <f t="shared" si="1"/>
        <v>96.30573365590706</v>
      </c>
      <c r="K21" s="563">
        <f>SUM(E21/E5*100)</f>
        <v>2.3104613874526234</v>
      </c>
      <c r="L21" s="374"/>
    </row>
    <row r="22" spans="1:12" ht="19.5" customHeight="1">
      <c r="A22" s="264"/>
      <c r="B22" s="264"/>
      <c r="C22" s="307" t="s">
        <v>349</v>
      </c>
      <c r="D22" s="839">
        <v>122244</v>
      </c>
      <c r="E22" s="374">
        <f t="shared" si="2"/>
        <v>283864</v>
      </c>
      <c r="F22" s="374">
        <v>138402</v>
      </c>
      <c r="G22" s="374">
        <v>145462</v>
      </c>
      <c r="H22" s="557">
        <f t="shared" si="0"/>
        <v>2.322109878603449</v>
      </c>
      <c r="I22" s="374">
        <v>7931</v>
      </c>
      <c r="J22" s="563">
        <f t="shared" si="1"/>
        <v>95.14649874193948</v>
      </c>
      <c r="K22" s="563">
        <f>SUM(E22/E5*100)</f>
        <v>3.0733395717371508</v>
      </c>
      <c r="L22" s="374"/>
    </row>
    <row r="23" spans="1:12" ht="19.5" customHeight="1">
      <c r="A23" s="264"/>
      <c r="B23" s="264"/>
      <c r="C23" s="307" t="s">
        <v>350</v>
      </c>
      <c r="D23" s="839">
        <v>52639</v>
      </c>
      <c r="E23" s="374">
        <f t="shared" si="2"/>
        <v>120051</v>
      </c>
      <c r="F23" s="374">
        <v>58460</v>
      </c>
      <c r="G23" s="374">
        <v>61591</v>
      </c>
      <c r="H23" s="557">
        <f t="shared" si="0"/>
        <v>2.2806474287125513</v>
      </c>
      <c r="I23" s="374">
        <v>6482</v>
      </c>
      <c r="J23" s="563">
        <f t="shared" si="1"/>
        <v>94.91646506794824</v>
      </c>
      <c r="K23" s="563">
        <f>SUM(E23/E5*100)</f>
        <v>1.2997685121276974</v>
      </c>
      <c r="L23" s="374"/>
    </row>
    <row r="24" spans="1:12" ht="19.5" customHeight="1">
      <c r="A24" s="264"/>
      <c r="B24" s="264"/>
      <c r="C24" s="307" t="s">
        <v>351</v>
      </c>
      <c r="D24" s="839">
        <v>62972</v>
      </c>
      <c r="E24" s="374">
        <f t="shared" si="2"/>
        <v>152339</v>
      </c>
      <c r="F24" s="374">
        <v>73901</v>
      </c>
      <c r="G24" s="374">
        <v>78438</v>
      </c>
      <c r="H24" s="557">
        <f t="shared" si="0"/>
        <v>2.419154544877088</v>
      </c>
      <c r="I24" s="374">
        <v>6461</v>
      </c>
      <c r="J24" s="563">
        <f t="shared" si="1"/>
        <v>94.21581376373696</v>
      </c>
      <c r="K24" s="563">
        <f>SUM(E24/E5*100)</f>
        <v>1.6493443234043972</v>
      </c>
      <c r="L24" s="374"/>
    </row>
    <row r="25" spans="1:12" ht="19.5" customHeight="1">
      <c r="A25" s="264"/>
      <c r="B25" s="264"/>
      <c r="C25" s="307" t="s">
        <v>352</v>
      </c>
      <c r="D25" s="839">
        <v>52443</v>
      </c>
      <c r="E25" s="374">
        <f t="shared" si="2"/>
        <v>122480</v>
      </c>
      <c r="F25" s="374">
        <v>59278</v>
      </c>
      <c r="G25" s="374">
        <v>63202</v>
      </c>
      <c r="H25" s="557">
        <f t="shared" si="0"/>
        <v>2.3354880536963942</v>
      </c>
      <c r="I25" s="374">
        <v>7133</v>
      </c>
      <c r="J25" s="563">
        <f t="shared" si="1"/>
        <v>93.79133571722413</v>
      </c>
      <c r="K25" s="563">
        <f>SUM(E25/E5*100)</f>
        <v>1.326066816314736</v>
      </c>
      <c r="L25" s="374"/>
    </row>
    <row r="26" spans="1:12" ht="10.5" customHeight="1">
      <c r="A26" s="264"/>
      <c r="B26" s="264"/>
      <c r="C26" s="307"/>
      <c r="D26" s="554"/>
      <c r="E26" s="413"/>
      <c r="F26" s="413"/>
      <c r="G26" s="555"/>
      <c r="H26" s="558"/>
      <c r="J26" s="555"/>
      <c r="K26" s="127"/>
      <c r="L26" s="413"/>
    </row>
    <row r="27" spans="1:12" ht="19.5" customHeight="1">
      <c r="A27" s="264"/>
      <c r="B27" s="948" t="s">
        <v>353</v>
      </c>
      <c r="C27" s="948"/>
      <c r="D27" s="839">
        <v>747778</v>
      </c>
      <c r="E27" s="374">
        <f>SUM(F27:G27)</f>
        <v>1538133</v>
      </c>
      <c r="F27" s="374">
        <v>775501</v>
      </c>
      <c r="G27" s="374">
        <v>762632</v>
      </c>
      <c r="H27" s="557">
        <f aca="true" t="shared" si="3" ref="H27:H34">SUM(E27/D27)</f>
        <v>2.0569380217123263</v>
      </c>
      <c r="I27" s="413">
        <v>10755</v>
      </c>
      <c r="J27" s="563">
        <f t="shared" si="1"/>
        <v>101.68744558319085</v>
      </c>
      <c r="K27" s="563">
        <f>SUM(E27/E5*100)</f>
        <v>16.653062788852335</v>
      </c>
      <c r="L27" s="374"/>
    </row>
    <row r="28" spans="1:12" ht="19.5" customHeight="1">
      <c r="A28" s="264"/>
      <c r="B28" s="264"/>
      <c r="C28" s="307" t="s">
        <v>354</v>
      </c>
      <c r="D28" s="839">
        <v>123359</v>
      </c>
      <c r="E28" s="374">
        <f aca="true" t="shared" si="4" ref="E28:E34">SUM(F28:G28)</f>
        <v>232470</v>
      </c>
      <c r="F28" s="374">
        <v>124765</v>
      </c>
      <c r="G28" s="374">
        <v>107705</v>
      </c>
      <c r="H28" s="557">
        <f t="shared" si="3"/>
        <v>1.884499712222051</v>
      </c>
      <c r="I28" s="374">
        <v>5881</v>
      </c>
      <c r="J28" s="563">
        <f t="shared" si="1"/>
        <v>115.83956176593473</v>
      </c>
      <c r="K28" s="563">
        <f>SUM(E28/E5*100)</f>
        <v>2.5169068647018835</v>
      </c>
      <c r="L28" s="374"/>
    </row>
    <row r="29" spans="1:12" ht="19.5" customHeight="1">
      <c r="A29" s="264"/>
      <c r="B29" s="264"/>
      <c r="C29" s="307" t="s">
        <v>355</v>
      </c>
      <c r="D29" s="839">
        <v>80106</v>
      </c>
      <c r="E29" s="374">
        <f t="shared" si="4"/>
        <v>171136</v>
      </c>
      <c r="F29" s="374">
        <v>86700</v>
      </c>
      <c r="G29" s="374">
        <v>84436</v>
      </c>
      <c r="H29" s="557">
        <f t="shared" si="3"/>
        <v>2.136369310663371</v>
      </c>
      <c r="I29" s="374">
        <v>17097</v>
      </c>
      <c r="J29" s="563">
        <f t="shared" si="1"/>
        <v>102.68132076365531</v>
      </c>
      <c r="K29" s="563">
        <f>SUM(E29/E5*100)</f>
        <v>1.8528557370741237</v>
      </c>
      <c r="L29" s="374"/>
    </row>
    <row r="30" spans="1:12" ht="19.5" customHeight="1">
      <c r="A30" s="264"/>
      <c r="B30" s="264"/>
      <c r="C30" s="307" t="s">
        <v>356</v>
      </c>
      <c r="D30" s="839">
        <v>134766</v>
      </c>
      <c r="E30" s="374">
        <f t="shared" si="4"/>
        <v>263917</v>
      </c>
      <c r="F30" s="374">
        <v>133853</v>
      </c>
      <c r="G30" s="374">
        <v>130064</v>
      </c>
      <c r="H30" s="557">
        <f t="shared" si="3"/>
        <v>1.9583351884006353</v>
      </c>
      <c r="I30" s="374">
        <v>17905</v>
      </c>
      <c r="J30" s="563">
        <f t="shared" si="1"/>
        <v>102.9131812031</v>
      </c>
      <c r="K30" s="563">
        <f>SUM(E30/E5*100)</f>
        <v>2.85737733475944</v>
      </c>
      <c r="L30" s="374"/>
    </row>
    <row r="31" spans="1:12" ht="19.5" customHeight="1">
      <c r="A31" s="264"/>
      <c r="B31" s="264"/>
      <c r="C31" s="307" t="s">
        <v>357</v>
      </c>
      <c r="D31" s="839">
        <v>113834</v>
      </c>
      <c r="E31" s="374">
        <f t="shared" si="4"/>
        <v>234249</v>
      </c>
      <c r="F31" s="374">
        <v>116283</v>
      </c>
      <c r="G31" s="374">
        <v>117966</v>
      </c>
      <c r="H31" s="557">
        <f t="shared" si="3"/>
        <v>2.0578122529297045</v>
      </c>
      <c r="I31" s="374">
        <v>14318</v>
      </c>
      <c r="J31" s="563">
        <f t="shared" si="1"/>
        <v>98.57331773561874</v>
      </c>
      <c r="K31" s="563">
        <f>SUM(E31/E5*100)</f>
        <v>2.5361677470191917</v>
      </c>
      <c r="L31" s="374"/>
    </row>
    <row r="32" spans="1:12" ht="19.5" customHeight="1">
      <c r="A32" s="264"/>
      <c r="B32" s="264"/>
      <c r="C32" s="307" t="s">
        <v>358</v>
      </c>
      <c r="D32" s="839">
        <v>102417</v>
      </c>
      <c r="E32" s="374">
        <f t="shared" si="4"/>
        <v>233782</v>
      </c>
      <c r="F32" s="374">
        <v>113404</v>
      </c>
      <c r="G32" s="374">
        <v>120378</v>
      </c>
      <c r="H32" s="557">
        <f t="shared" si="3"/>
        <v>2.282648388451136</v>
      </c>
      <c r="I32" s="374">
        <v>12562</v>
      </c>
      <c r="J32" s="563">
        <f t="shared" si="1"/>
        <v>94.20658259814917</v>
      </c>
      <c r="K32" s="563">
        <f>SUM(E32/E5*100)</f>
        <v>2.5311116300758623</v>
      </c>
      <c r="L32" s="374"/>
    </row>
    <row r="33" spans="1:12" ht="19.5" customHeight="1">
      <c r="A33" s="264"/>
      <c r="B33" s="264"/>
      <c r="C33" s="307" t="s">
        <v>359</v>
      </c>
      <c r="D33" s="839">
        <v>113692</v>
      </c>
      <c r="E33" s="374">
        <f t="shared" si="4"/>
        <v>221722</v>
      </c>
      <c r="F33" s="374">
        <v>112998</v>
      </c>
      <c r="G33" s="374">
        <v>108724</v>
      </c>
      <c r="H33" s="557">
        <f t="shared" si="3"/>
        <v>1.9501987826760019</v>
      </c>
      <c r="I33" s="374">
        <v>10816</v>
      </c>
      <c r="J33" s="563">
        <f t="shared" si="1"/>
        <v>103.93105478091313</v>
      </c>
      <c r="K33" s="563">
        <f>SUM(E33/E5*100)</f>
        <v>2.4005403873851723</v>
      </c>
      <c r="L33" s="374"/>
    </row>
    <row r="34" spans="1:12" ht="19.5" customHeight="1">
      <c r="A34" s="264"/>
      <c r="B34" s="264"/>
      <c r="C34" s="307" t="s">
        <v>360</v>
      </c>
      <c r="D34" s="839">
        <v>79604</v>
      </c>
      <c r="E34" s="374">
        <f t="shared" si="4"/>
        <v>180857</v>
      </c>
      <c r="F34" s="374">
        <v>87498</v>
      </c>
      <c r="G34" s="374">
        <v>93359</v>
      </c>
      <c r="H34" s="557">
        <f t="shared" si="3"/>
        <v>2.2719586955429376</v>
      </c>
      <c r="I34" s="374">
        <v>7779</v>
      </c>
      <c r="J34" s="563">
        <f t="shared" si="1"/>
        <v>93.72208356987542</v>
      </c>
      <c r="K34" s="563">
        <f>SUM(E34/E5*100)</f>
        <v>1.9581030878366608</v>
      </c>
      <c r="L34" s="374"/>
    </row>
    <row r="35" spans="1:12" ht="10.5" customHeight="1">
      <c r="A35" s="264"/>
      <c r="B35" s="264"/>
      <c r="C35" s="307"/>
      <c r="D35" s="554"/>
      <c r="E35" s="413"/>
      <c r="F35" s="413"/>
      <c r="G35" s="555"/>
      <c r="H35" s="558"/>
      <c r="I35" s="558"/>
      <c r="J35" s="555"/>
      <c r="K35" s="127"/>
      <c r="L35" s="413"/>
    </row>
    <row r="36" spans="1:12" ht="19.5" customHeight="1">
      <c r="A36" s="264"/>
      <c r="B36" s="948" t="s">
        <v>367</v>
      </c>
      <c r="C36" s="948"/>
      <c r="D36" s="839">
        <v>333481</v>
      </c>
      <c r="E36" s="374">
        <f>SUM(F36:G36)</f>
        <v>725514</v>
      </c>
      <c r="F36" s="374">
        <v>362179</v>
      </c>
      <c r="G36" s="374">
        <v>363335</v>
      </c>
      <c r="H36" s="557">
        <f>SUM(E36/D36)</f>
        <v>2.17557821884905</v>
      </c>
      <c r="I36" s="374">
        <v>2206</v>
      </c>
      <c r="J36" s="563">
        <f t="shared" si="1"/>
        <v>99.68183632185173</v>
      </c>
      <c r="K36" s="563">
        <f>SUM(E36/E5*100)</f>
        <v>7.85499706214704</v>
      </c>
      <c r="L36" s="374"/>
    </row>
    <row r="37" spans="1:12" ht="19.5" customHeight="1">
      <c r="A37" s="264"/>
      <c r="B37" s="264"/>
      <c r="C37" s="307" t="s">
        <v>346</v>
      </c>
      <c r="D37" s="839">
        <v>75125</v>
      </c>
      <c r="E37" s="374">
        <f>SUM(F37:G37)</f>
        <v>170019</v>
      </c>
      <c r="F37" s="374">
        <v>85511</v>
      </c>
      <c r="G37" s="374">
        <v>84508</v>
      </c>
      <c r="H37" s="557">
        <f>SUM(E37/D37)</f>
        <v>2.2631480865224627</v>
      </c>
      <c r="I37" s="374">
        <v>670</v>
      </c>
      <c r="J37" s="563">
        <f t="shared" si="1"/>
        <v>101.18686988214134</v>
      </c>
      <c r="K37" s="563">
        <f>SUM(E37/E5*100)</f>
        <v>1.8407621982610638</v>
      </c>
      <c r="L37" s="374"/>
    </row>
    <row r="38" spans="1:12" ht="19.5" customHeight="1">
      <c r="A38" s="264"/>
      <c r="B38" s="264"/>
      <c r="C38" s="307" t="s">
        <v>659</v>
      </c>
      <c r="D38" s="839">
        <v>125155</v>
      </c>
      <c r="E38" s="374">
        <f>SUM(F38:G38)</f>
        <v>273992</v>
      </c>
      <c r="F38" s="374">
        <v>137195</v>
      </c>
      <c r="G38" s="374">
        <v>136797</v>
      </c>
      <c r="H38" s="557">
        <f>SUM(E38/D38)</f>
        <v>2.189221365506772</v>
      </c>
      <c r="I38" s="374">
        <v>7431</v>
      </c>
      <c r="J38" s="563">
        <f t="shared" si="1"/>
        <v>100.2909420528228</v>
      </c>
      <c r="K38" s="563">
        <f>SUM(E38/E5*100)</f>
        <v>2.9664573737402606</v>
      </c>
      <c r="L38" s="374"/>
    </row>
    <row r="39" spans="1:12" ht="19.5" customHeight="1" thickBot="1">
      <c r="A39" s="264"/>
      <c r="B39" s="264"/>
      <c r="C39" s="307" t="s">
        <v>340</v>
      </c>
      <c r="D39" s="840">
        <v>133201</v>
      </c>
      <c r="E39" s="559">
        <f>SUM(F39:G39)</f>
        <v>281503</v>
      </c>
      <c r="F39" s="559">
        <v>139473</v>
      </c>
      <c r="G39" s="559">
        <v>142030</v>
      </c>
      <c r="H39" s="560">
        <f>SUM(E39/D39)</f>
        <v>2.1133700197445964</v>
      </c>
      <c r="I39" s="559">
        <v>7387</v>
      </c>
      <c r="J39" s="565">
        <f t="shared" si="1"/>
        <v>98.19967612476236</v>
      </c>
      <c r="K39" s="565">
        <f>SUM(E39/E5*100)</f>
        <v>3.0477774901457146</v>
      </c>
      <c r="L39" s="374"/>
    </row>
    <row r="40" spans="1:11" ht="18" customHeight="1" thickTop="1">
      <c r="A40" s="946" t="s">
        <v>542</v>
      </c>
      <c r="B40" s="946"/>
      <c r="C40" s="946"/>
      <c r="D40" s="947"/>
      <c r="E40" s="947"/>
      <c r="F40" s="947"/>
      <c r="G40" s="947"/>
      <c r="H40" s="126"/>
      <c r="I40" s="160"/>
      <c r="J40" s="412"/>
      <c r="K40" s="642"/>
    </row>
    <row r="41" spans="1:7" ht="18" customHeight="1">
      <c r="A41" s="841" t="s">
        <v>876</v>
      </c>
      <c r="B41" s="616"/>
      <c r="C41" s="616"/>
      <c r="D41" s="616"/>
      <c r="E41" s="616"/>
      <c r="F41" s="616"/>
      <c r="G41" s="616"/>
    </row>
    <row r="45" ht="13.5">
      <c r="F45" s="617"/>
    </row>
  </sheetData>
  <sheetProtection/>
  <mergeCells count="13">
    <mergeCell ref="G2:I2"/>
    <mergeCell ref="D3:D4"/>
    <mergeCell ref="E3:G3"/>
    <mergeCell ref="H3:H4"/>
    <mergeCell ref="I3:I4"/>
    <mergeCell ref="A3:C4"/>
    <mergeCell ref="A40:G40"/>
    <mergeCell ref="B7:C7"/>
    <mergeCell ref="B27:C27"/>
    <mergeCell ref="B36:C36"/>
    <mergeCell ref="K3:K4"/>
    <mergeCell ref="J3:J4"/>
    <mergeCell ref="A5:C5"/>
  </mergeCells>
  <printOptions/>
  <pageMargins left="0.3937007874015748" right="0.5905511811023623" top="0.5905511811023623" bottom="0.7086614173228347" header="0.31496062992125984" footer="0.31496062992125984"/>
  <pageSetup blackAndWhite="1" horizontalDpi="600" verticalDpi="600" orientation="portrait" paperSize="9" r:id="rId1"/>
  <ignoredErrors>
    <ignoredError sqref="H6:K6 H5 J5:K5 H26:K26 H7 J7:K7 H8 J8:K8 H9 J9:K9 H10 J10:K10 H11 J11:K11 H12 J12:K12 H13 J13:K13 H14 J14:K14 H15 J15:K15 H16 J16:K16 H17 J17:K17 H18 J18:K18 H19 J19:K19 H20 J20:K20 H21 J21:K21 H22 J22:K22 H23 J23:K23 H24 J24:K24 H25 J25:K25 H40:K40 H27 J27:K27 H28 J28:K28 H29 J29:K29 H30 J30:K30 H31 J31:K31 H32 J32:K32 H33 J33:K33 H34 J34:K34 H35 J35:K35 H36 J36:K36 H37 J37:K37 H38 J38:K38 H39 J39:K39" evalError="1"/>
  </ignoredErrors>
</worksheet>
</file>

<file path=xl/worksheets/sheet16.xml><?xml version="1.0" encoding="utf-8"?>
<worksheet xmlns="http://schemas.openxmlformats.org/spreadsheetml/2006/main" xmlns:r="http://schemas.openxmlformats.org/officeDocument/2006/relationships">
  <dimension ref="A2:L43"/>
  <sheetViews>
    <sheetView workbookViewId="0" topLeftCell="A1">
      <selection activeCell="A1" sqref="A1"/>
    </sheetView>
  </sheetViews>
  <sheetFormatPr defaultColWidth="9.00390625" defaultRowHeight="13.5"/>
  <cols>
    <col min="1" max="1" width="1.625" style="58" customWidth="1"/>
    <col min="2" max="2" width="1.37890625" style="58" customWidth="1"/>
    <col min="3" max="3" width="8.625" style="58" bestFit="1" customWidth="1"/>
    <col min="4" max="4" width="10.00390625" style="58" customWidth="1"/>
    <col min="5" max="7" width="10.50390625" style="58" customWidth="1"/>
    <col min="8" max="11" width="9.625" style="58" customWidth="1"/>
    <col min="12" max="16384" width="9.00390625" style="58" customWidth="1"/>
  </cols>
  <sheetData>
    <row r="1" ht="24.75" customHeight="1"/>
    <row r="2" spans="8:11" ht="13.5" customHeight="1" thickBot="1">
      <c r="H2" s="161"/>
      <c r="I2" s="968" t="s">
        <v>877</v>
      </c>
      <c r="J2" s="968"/>
      <c r="K2" s="968"/>
    </row>
    <row r="3" spans="1:11" ht="21" customHeight="1" thickTop="1">
      <c r="A3" s="960" t="s">
        <v>315</v>
      </c>
      <c r="B3" s="960"/>
      <c r="C3" s="961"/>
      <c r="D3" s="954" t="s">
        <v>330</v>
      </c>
      <c r="E3" s="956" t="s">
        <v>316</v>
      </c>
      <c r="F3" s="956"/>
      <c r="G3" s="956"/>
      <c r="H3" s="954" t="s">
        <v>782</v>
      </c>
      <c r="I3" s="958" t="s">
        <v>783</v>
      </c>
      <c r="J3" s="951" t="s">
        <v>784</v>
      </c>
      <c r="K3" s="949" t="s">
        <v>785</v>
      </c>
    </row>
    <row r="4" spans="1:11" ht="21" customHeight="1">
      <c r="A4" s="962"/>
      <c r="B4" s="962"/>
      <c r="C4" s="963"/>
      <c r="D4" s="955"/>
      <c r="E4" s="414" t="s">
        <v>87</v>
      </c>
      <c r="F4" s="414" t="s">
        <v>56</v>
      </c>
      <c r="G4" s="414" t="s">
        <v>57</v>
      </c>
      <c r="H4" s="969"/>
      <c r="I4" s="970"/>
      <c r="J4" s="967"/>
      <c r="K4" s="966"/>
    </row>
    <row r="5" spans="1:12" ht="21" customHeight="1">
      <c r="A5" s="265"/>
      <c r="B5" s="948" t="s">
        <v>361</v>
      </c>
      <c r="C5" s="948"/>
      <c r="D5" s="838">
        <v>165410</v>
      </c>
      <c r="E5" s="374">
        <f>SUM(F5:G5)</f>
        <v>387289</v>
      </c>
      <c r="F5" s="374">
        <v>193200</v>
      </c>
      <c r="G5" s="374">
        <v>194089</v>
      </c>
      <c r="H5" s="557">
        <f>SUM(E5/D5)</f>
        <v>2.341388066017774</v>
      </c>
      <c r="I5" s="374">
        <v>3841</v>
      </c>
      <c r="J5" s="563">
        <f aca="true" t="shared" si="0" ref="J5:J34">SUM(F5/G5*100)</f>
        <v>99.54196270782991</v>
      </c>
      <c r="K5" s="563">
        <f aca="true" t="shared" si="1" ref="K5:K34">SUM(E5/9236337*100)</f>
        <v>4.193101659240021</v>
      </c>
      <c r="L5" s="374"/>
    </row>
    <row r="6" spans="1:12" ht="19.5" customHeight="1">
      <c r="A6" s="264"/>
      <c r="B6" s="948" t="s">
        <v>362</v>
      </c>
      <c r="C6" s="948"/>
      <c r="D6" s="839">
        <v>112358</v>
      </c>
      <c r="E6" s="374">
        <f aca="true" t="shared" si="2" ref="E6:E34">SUM(F6:G6)</f>
        <v>258298</v>
      </c>
      <c r="F6" s="374">
        <v>128965</v>
      </c>
      <c r="G6" s="374">
        <v>129333</v>
      </c>
      <c r="H6" s="557">
        <f aca="true" t="shared" si="3" ref="H6:H34">SUM(E6/D6)</f>
        <v>2.2988839245981594</v>
      </c>
      <c r="I6" s="374">
        <v>3809</v>
      </c>
      <c r="J6" s="563">
        <f t="shared" si="0"/>
        <v>99.71546318418346</v>
      </c>
      <c r="K6" s="563">
        <f t="shared" si="1"/>
        <v>2.7965415293963396</v>
      </c>
      <c r="L6" s="374"/>
    </row>
    <row r="7" spans="1:12" ht="19.5" customHeight="1">
      <c r="A7" s="264"/>
      <c r="B7" s="948" t="s">
        <v>363</v>
      </c>
      <c r="C7" s="948"/>
      <c r="D7" s="839">
        <v>75824</v>
      </c>
      <c r="E7" s="374">
        <f t="shared" si="2"/>
        <v>172700</v>
      </c>
      <c r="F7" s="374">
        <v>81101</v>
      </c>
      <c r="G7" s="374">
        <v>91599</v>
      </c>
      <c r="H7" s="557">
        <f t="shared" si="3"/>
        <v>2.277642962650348</v>
      </c>
      <c r="I7" s="374">
        <v>4353</v>
      </c>
      <c r="J7" s="563">
        <f>SUM(F7/G7*100)</f>
        <v>88.53917619187982</v>
      </c>
      <c r="K7" s="563">
        <f t="shared" si="1"/>
        <v>1.8697888567729828</v>
      </c>
      <c r="L7" s="374"/>
    </row>
    <row r="8" spans="1:12" ht="19.5" customHeight="1">
      <c r="A8" s="264"/>
      <c r="B8" s="948" t="s">
        <v>364</v>
      </c>
      <c r="C8" s="948"/>
      <c r="D8" s="839">
        <v>194148</v>
      </c>
      <c r="E8" s="374">
        <f t="shared" si="2"/>
        <v>438071</v>
      </c>
      <c r="F8" s="374">
        <v>216140</v>
      </c>
      <c r="G8" s="374">
        <v>221931</v>
      </c>
      <c r="H8" s="557">
        <f t="shared" si="3"/>
        <v>2.256376578692544</v>
      </c>
      <c r="I8" s="374">
        <v>6298</v>
      </c>
      <c r="J8" s="563">
        <f t="shared" si="0"/>
        <v>97.39063042116693</v>
      </c>
      <c r="K8" s="563">
        <f t="shared" si="1"/>
        <v>4.742908362914865</v>
      </c>
      <c r="L8" s="374"/>
    </row>
    <row r="9" spans="1:12" ht="19.5" customHeight="1">
      <c r="A9" s="264"/>
      <c r="B9" s="948" t="s">
        <v>660</v>
      </c>
      <c r="C9" s="948"/>
      <c r="D9" s="839">
        <v>82028</v>
      </c>
      <c r="E9" s="374">
        <f t="shared" si="2"/>
        <v>188709</v>
      </c>
      <c r="F9" s="374">
        <v>91210</v>
      </c>
      <c r="G9" s="374">
        <v>97499</v>
      </c>
      <c r="H9" s="557">
        <f t="shared" si="3"/>
        <v>2.3005437167796363</v>
      </c>
      <c r="I9" s="374">
        <v>1661</v>
      </c>
      <c r="J9" s="563">
        <f t="shared" si="0"/>
        <v>93.54967743258905</v>
      </c>
      <c r="K9" s="563">
        <f t="shared" si="1"/>
        <v>2.043115144023004</v>
      </c>
      <c r="L9" s="374"/>
    </row>
    <row r="10" spans="1:12" ht="19.5" customHeight="1">
      <c r="A10" s="266"/>
      <c r="B10" s="964" t="s">
        <v>365</v>
      </c>
      <c r="C10" s="964"/>
      <c r="D10" s="842">
        <v>102768</v>
      </c>
      <c r="E10" s="561">
        <f t="shared" si="2"/>
        <v>242470</v>
      </c>
      <c r="F10" s="561">
        <v>117594</v>
      </c>
      <c r="G10" s="561">
        <v>124876</v>
      </c>
      <c r="H10" s="562">
        <f t="shared" si="3"/>
        <v>2.3593920286470498</v>
      </c>
      <c r="I10" s="561">
        <v>6792</v>
      </c>
      <c r="J10" s="564">
        <f t="shared" si="0"/>
        <v>94.16861526634422</v>
      </c>
      <c r="K10" s="564">
        <f t="shared" si="1"/>
        <v>2.625174893466966</v>
      </c>
      <c r="L10" s="371"/>
    </row>
    <row r="11" spans="1:12" ht="19.5" customHeight="1">
      <c r="A11" s="264"/>
      <c r="B11" s="948" t="s">
        <v>366</v>
      </c>
      <c r="C11" s="948"/>
      <c r="D11" s="839">
        <v>24913</v>
      </c>
      <c r="E11" s="374">
        <f t="shared" si="2"/>
        <v>57076</v>
      </c>
      <c r="F11" s="374">
        <v>26733</v>
      </c>
      <c r="G11" s="374">
        <v>30343</v>
      </c>
      <c r="H11" s="557">
        <f t="shared" si="3"/>
        <v>2.2910127242804963</v>
      </c>
      <c r="I11" s="374">
        <v>3303</v>
      </c>
      <c r="J11" s="563">
        <f t="shared" si="0"/>
        <v>88.1026925485285</v>
      </c>
      <c r="K11" s="563">
        <f t="shared" si="1"/>
        <v>0.6179506009795874</v>
      </c>
      <c r="L11" s="374"/>
    </row>
    <row r="12" spans="1:12" ht="19.5" customHeight="1">
      <c r="A12" s="264"/>
      <c r="B12" s="948" t="s">
        <v>368</v>
      </c>
      <c r="C12" s="948"/>
      <c r="D12" s="839">
        <v>17226</v>
      </c>
      <c r="E12" s="374">
        <f t="shared" si="2"/>
        <v>41988</v>
      </c>
      <c r="F12" s="374">
        <v>20110</v>
      </c>
      <c r="G12" s="374">
        <v>21878</v>
      </c>
      <c r="H12" s="557">
        <f t="shared" si="3"/>
        <v>2.4374782305816787</v>
      </c>
      <c r="I12" s="374">
        <v>1310</v>
      </c>
      <c r="J12" s="563">
        <f t="shared" si="0"/>
        <v>91.91882256147728</v>
      </c>
      <c r="K12" s="563">
        <f t="shared" si="1"/>
        <v>0.4545957991788303</v>
      </c>
      <c r="L12" s="374"/>
    </row>
    <row r="13" spans="1:12" ht="19.5" customHeight="1">
      <c r="A13" s="264"/>
      <c r="B13" s="948" t="s">
        <v>369</v>
      </c>
      <c r="C13" s="948"/>
      <c r="D13" s="839">
        <v>70521</v>
      </c>
      <c r="E13" s="374">
        <f t="shared" si="2"/>
        <v>162379</v>
      </c>
      <c r="F13" s="374">
        <v>82103</v>
      </c>
      <c r="G13" s="374">
        <v>80276</v>
      </c>
      <c r="H13" s="557">
        <f t="shared" si="3"/>
        <v>2.302562357312006</v>
      </c>
      <c r="I13" s="374">
        <v>1565</v>
      </c>
      <c r="J13" s="563">
        <f t="shared" si="0"/>
        <v>102.27589815137775</v>
      </c>
      <c r="K13" s="563">
        <f t="shared" si="1"/>
        <v>1.7580454242845405</v>
      </c>
      <c r="L13" s="374"/>
    </row>
    <row r="14" spans="1:12" ht="19.5" customHeight="1">
      <c r="A14" s="264"/>
      <c r="B14" s="948" t="s">
        <v>370</v>
      </c>
      <c r="C14" s="948"/>
      <c r="D14" s="839">
        <v>100548</v>
      </c>
      <c r="E14" s="374">
        <f t="shared" si="2"/>
        <v>223830</v>
      </c>
      <c r="F14" s="374">
        <v>115376</v>
      </c>
      <c r="G14" s="374">
        <v>108454</v>
      </c>
      <c r="H14" s="557">
        <f t="shared" si="3"/>
        <v>2.2261009667024703</v>
      </c>
      <c r="I14" s="374">
        <v>2385</v>
      </c>
      <c r="J14" s="563">
        <f t="shared" si="0"/>
        <v>106.38242941708005</v>
      </c>
      <c r="K14" s="563">
        <f t="shared" si="1"/>
        <v>2.4233632878488516</v>
      </c>
      <c r="L14" s="374"/>
    </row>
    <row r="15" spans="1:12" ht="19.5" customHeight="1">
      <c r="A15" s="264"/>
      <c r="B15" s="948" t="s">
        <v>371</v>
      </c>
      <c r="C15" s="948"/>
      <c r="D15" s="839">
        <v>110906</v>
      </c>
      <c r="E15" s="374">
        <f t="shared" si="2"/>
        <v>239644</v>
      </c>
      <c r="F15" s="374">
        <v>119764</v>
      </c>
      <c r="G15" s="374">
        <v>119880</v>
      </c>
      <c r="H15" s="557">
        <f t="shared" si="3"/>
        <v>2.1607848087569654</v>
      </c>
      <c r="I15" s="374">
        <v>8846</v>
      </c>
      <c r="J15" s="563">
        <f t="shared" si="0"/>
        <v>99.90323656990324</v>
      </c>
      <c r="K15" s="563">
        <f t="shared" si="1"/>
        <v>2.594578348537954</v>
      </c>
      <c r="L15" s="374"/>
    </row>
    <row r="16" spans="1:12" ht="19.5" customHeight="1">
      <c r="A16" s="264"/>
      <c r="B16" s="948" t="s">
        <v>372</v>
      </c>
      <c r="C16" s="948"/>
      <c r="D16" s="839">
        <v>45272</v>
      </c>
      <c r="E16" s="374">
        <f t="shared" si="2"/>
        <v>101531</v>
      </c>
      <c r="F16" s="374">
        <v>51344</v>
      </c>
      <c r="G16" s="374">
        <v>50187</v>
      </c>
      <c r="H16" s="557">
        <f t="shared" si="3"/>
        <v>2.242688637568475</v>
      </c>
      <c r="I16" s="374">
        <v>1827</v>
      </c>
      <c r="J16" s="563">
        <f t="shared" si="0"/>
        <v>102.30537788670372</v>
      </c>
      <c r="K16" s="563">
        <f t="shared" si="1"/>
        <v>1.0992561228547637</v>
      </c>
      <c r="L16" s="374"/>
    </row>
    <row r="17" spans="1:12" ht="19.5" customHeight="1">
      <c r="A17" s="264"/>
      <c r="B17" s="948" t="s">
        <v>373</v>
      </c>
      <c r="C17" s="948"/>
      <c r="D17" s="839">
        <v>58503</v>
      </c>
      <c r="E17" s="374">
        <f t="shared" si="2"/>
        <v>136699</v>
      </c>
      <c r="F17" s="374">
        <v>68655</v>
      </c>
      <c r="G17" s="374">
        <v>68044</v>
      </c>
      <c r="H17" s="557">
        <f t="shared" si="3"/>
        <v>2.3366152163136933</v>
      </c>
      <c r="I17" s="374">
        <v>5141</v>
      </c>
      <c r="J17" s="563">
        <f t="shared" si="0"/>
        <v>100.89794838633826</v>
      </c>
      <c r="K17" s="563">
        <f t="shared" si="1"/>
        <v>1.4800131264158074</v>
      </c>
      <c r="L17" s="374"/>
    </row>
    <row r="18" spans="1:12" ht="19.5" customHeight="1">
      <c r="A18" s="264"/>
      <c r="B18" s="948" t="s">
        <v>374</v>
      </c>
      <c r="C18" s="948"/>
      <c r="D18" s="839">
        <v>60360</v>
      </c>
      <c r="E18" s="374">
        <f t="shared" si="2"/>
        <v>132395</v>
      </c>
      <c r="F18" s="374">
        <v>66036</v>
      </c>
      <c r="G18" s="374">
        <v>66359</v>
      </c>
      <c r="H18" s="557">
        <f t="shared" si="3"/>
        <v>2.1934227965540094</v>
      </c>
      <c r="I18" s="374">
        <v>7535</v>
      </c>
      <c r="J18" s="563">
        <f t="shared" si="0"/>
        <v>99.51325366566705</v>
      </c>
      <c r="K18" s="563">
        <f t="shared" si="1"/>
        <v>1.4334145668353158</v>
      </c>
      <c r="L18" s="374"/>
    </row>
    <row r="19" spans="1:12" ht="19.5" customHeight="1">
      <c r="A19" s="264"/>
      <c r="B19" s="948" t="s">
        <v>375</v>
      </c>
      <c r="C19" s="948"/>
      <c r="D19" s="839">
        <v>16294</v>
      </c>
      <c r="E19" s="374">
        <f t="shared" si="2"/>
        <v>40731</v>
      </c>
      <c r="F19" s="374">
        <v>19944</v>
      </c>
      <c r="G19" s="374">
        <v>20787</v>
      </c>
      <c r="H19" s="557">
        <f t="shared" si="3"/>
        <v>2.4997545108628945</v>
      </c>
      <c r="I19" s="374">
        <v>528</v>
      </c>
      <c r="J19" s="563">
        <f t="shared" si="0"/>
        <v>95.94458074758262</v>
      </c>
      <c r="K19" s="563">
        <f t="shared" si="1"/>
        <v>0.4409865079630594</v>
      </c>
      <c r="L19" s="374"/>
    </row>
    <row r="20" spans="1:12" ht="19.5" customHeight="1">
      <c r="A20" s="264"/>
      <c r="B20" s="948" t="s">
        <v>376</v>
      </c>
      <c r="C20" s="948"/>
      <c r="D20" s="839">
        <v>34832</v>
      </c>
      <c r="E20" s="374">
        <f t="shared" si="2"/>
        <v>83745</v>
      </c>
      <c r="F20" s="374">
        <v>42492</v>
      </c>
      <c r="G20" s="374">
        <v>41253</v>
      </c>
      <c r="H20" s="557">
        <f t="shared" si="3"/>
        <v>2.404254708314194</v>
      </c>
      <c r="I20" s="374">
        <v>3783</v>
      </c>
      <c r="J20" s="563">
        <f t="shared" si="0"/>
        <v>103.00341793324121</v>
      </c>
      <c r="K20" s="563">
        <f t="shared" si="1"/>
        <v>0.9066906068931871</v>
      </c>
      <c r="L20" s="374"/>
    </row>
    <row r="21" spans="1:12" ht="19.5" customHeight="1">
      <c r="A21" s="264"/>
      <c r="B21" s="948" t="s">
        <v>377</v>
      </c>
      <c r="C21" s="948"/>
      <c r="D21" s="839">
        <v>12987</v>
      </c>
      <c r="E21" s="374">
        <f t="shared" si="2"/>
        <v>31705</v>
      </c>
      <c r="F21" s="374">
        <v>14922</v>
      </c>
      <c r="G21" s="374">
        <v>16783</v>
      </c>
      <c r="H21" s="557">
        <f t="shared" si="3"/>
        <v>2.4412874412874412</v>
      </c>
      <c r="I21" s="374">
        <v>1861</v>
      </c>
      <c r="J21" s="563">
        <f t="shared" si="0"/>
        <v>88.9113984388965</v>
      </c>
      <c r="K21" s="563">
        <f t="shared" si="1"/>
        <v>0.34326378519969547</v>
      </c>
      <c r="L21" s="374"/>
    </row>
    <row r="22" spans="1:12" ht="19.5" customHeight="1">
      <c r="A22" s="264"/>
      <c r="B22" s="948" t="s">
        <v>378</v>
      </c>
      <c r="C22" s="948"/>
      <c r="D22" s="839">
        <v>19939</v>
      </c>
      <c r="E22" s="374">
        <f t="shared" si="2"/>
        <v>48438</v>
      </c>
      <c r="F22" s="374">
        <v>24491</v>
      </c>
      <c r="G22" s="374">
        <v>23947</v>
      </c>
      <c r="H22" s="557">
        <f t="shared" si="3"/>
        <v>2.4293093936506343</v>
      </c>
      <c r="I22" s="374">
        <v>3631</v>
      </c>
      <c r="J22" s="563">
        <f t="shared" si="0"/>
        <v>102.27168330062221</v>
      </c>
      <c r="K22" s="563">
        <f t="shared" si="1"/>
        <v>0.5244286777323087</v>
      </c>
      <c r="L22" s="374"/>
    </row>
    <row r="23" spans="1:12" ht="19.5" customHeight="1">
      <c r="A23" s="264"/>
      <c r="B23" s="948" t="s">
        <v>379</v>
      </c>
      <c r="C23" s="948"/>
      <c r="D23" s="839">
        <v>12747</v>
      </c>
      <c r="E23" s="374">
        <f t="shared" si="2"/>
        <v>31708</v>
      </c>
      <c r="F23" s="374">
        <v>15441</v>
      </c>
      <c r="G23" s="374">
        <v>16267</v>
      </c>
      <c r="H23" s="557">
        <f t="shared" si="3"/>
        <v>2.4874872519024085</v>
      </c>
      <c r="I23" s="374">
        <v>1846</v>
      </c>
      <c r="J23" s="563">
        <f t="shared" si="0"/>
        <v>94.92223520009836</v>
      </c>
      <c r="K23" s="563">
        <f t="shared" si="1"/>
        <v>0.343296265608325</v>
      </c>
      <c r="L23" s="374"/>
    </row>
    <row r="24" spans="1:12" ht="19.5" customHeight="1">
      <c r="A24" s="264"/>
      <c r="B24" s="948" t="s">
        <v>380</v>
      </c>
      <c r="C24" s="948"/>
      <c r="D24" s="839">
        <v>11542</v>
      </c>
      <c r="E24" s="374">
        <f t="shared" si="2"/>
        <v>27507</v>
      </c>
      <c r="F24" s="374">
        <v>13231</v>
      </c>
      <c r="G24" s="374">
        <v>14276</v>
      </c>
      <c r="H24" s="557">
        <f t="shared" si="3"/>
        <v>2.383209149194247</v>
      </c>
      <c r="I24" s="374">
        <v>3029</v>
      </c>
      <c r="J24" s="563">
        <f t="shared" si="0"/>
        <v>92.68002241524236</v>
      </c>
      <c r="K24" s="563">
        <f t="shared" si="1"/>
        <v>0.29781286672411367</v>
      </c>
      <c r="L24" s="374"/>
    </row>
    <row r="25" spans="1:12" ht="19.5" customHeight="1">
      <c r="A25" s="264"/>
      <c r="B25" s="948" t="s">
        <v>381</v>
      </c>
      <c r="C25" s="948"/>
      <c r="D25" s="839">
        <v>3425</v>
      </c>
      <c r="E25" s="374">
        <f t="shared" si="2"/>
        <v>9263</v>
      </c>
      <c r="F25" s="374">
        <v>4647</v>
      </c>
      <c r="G25" s="374">
        <v>4616</v>
      </c>
      <c r="H25" s="557">
        <f t="shared" si="3"/>
        <v>2.7045255474452556</v>
      </c>
      <c r="I25" s="374">
        <v>463</v>
      </c>
      <c r="J25" s="563">
        <f t="shared" si="0"/>
        <v>100.67157712305026</v>
      </c>
      <c r="K25" s="563">
        <f t="shared" si="1"/>
        <v>0.10028867504509635</v>
      </c>
      <c r="L25" s="374"/>
    </row>
    <row r="26" spans="1:12" ht="19.5" customHeight="1">
      <c r="A26" s="264"/>
      <c r="B26" s="948" t="s">
        <v>382</v>
      </c>
      <c r="C26" s="948"/>
      <c r="D26" s="839">
        <v>6740</v>
      </c>
      <c r="E26" s="374">
        <f t="shared" si="2"/>
        <v>17161</v>
      </c>
      <c r="F26" s="374">
        <v>8454</v>
      </c>
      <c r="G26" s="374">
        <v>8707</v>
      </c>
      <c r="H26" s="557">
        <f t="shared" si="3"/>
        <v>2.5461424332344214</v>
      </c>
      <c r="I26" s="374">
        <v>1193</v>
      </c>
      <c r="J26" s="563">
        <f t="shared" si="0"/>
        <v>97.09429194900655</v>
      </c>
      <c r="K26" s="563">
        <f t="shared" si="1"/>
        <v>0.18579876416375884</v>
      </c>
      <c r="L26" s="374"/>
    </row>
    <row r="27" spans="1:12" ht="19.5" customHeight="1">
      <c r="A27" s="264"/>
      <c r="B27" s="948" t="s">
        <v>383</v>
      </c>
      <c r="C27" s="948"/>
      <c r="D27" s="839">
        <v>4584</v>
      </c>
      <c r="E27" s="374">
        <f t="shared" si="2"/>
        <v>10789</v>
      </c>
      <c r="F27" s="374">
        <v>5351</v>
      </c>
      <c r="G27" s="374">
        <v>5438</v>
      </c>
      <c r="H27" s="557">
        <f t="shared" si="3"/>
        <v>2.3536212914485164</v>
      </c>
      <c r="I27" s="374">
        <v>286</v>
      </c>
      <c r="J27" s="563">
        <f t="shared" si="0"/>
        <v>98.40014711290915</v>
      </c>
      <c r="K27" s="563">
        <f t="shared" si="1"/>
        <v>0.116810376234648</v>
      </c>
      <c r="L27" s="374"/>
    </row>
    <row r="28" spans="1:12" ht="19.5" customHeight="1">
      <c r="A28" s="264"/>
      <c r="B28" s="948" t="s">
        <v>384</v>
      </c>
      <c r="C28" s="948"/>
      <c r="D28" s="839">
        <v>3939</v>
      </c>
      <c r="E28" s="374">
        <f t="shared" si="2"/>
        <v>9733</v>
      </c>
      <c r="F28" s="374">
        <v>4820</v>
      </c>
      <c r="G28" s="374">
        <v>4913</v>
      </c>
      <c r="H28" s="557">
        <f t="shared" si="3"/>
        <v>2.470931708555471</v>
      </c>
      <c r="I28" s="374">
        <v>43</v>
      </c>
      <c r="J28" s="563">
        <f t="shared" si="0"/>
        <v>98.1070628943619</v>
      </c>
      <c r="K28" s="563">
        <f t="shared" si="1"/>
        <v>0.10537727239705524</v>
      </c>
      <c r="L28" s="374"/>
    </row>
    <row r="29" spans="1:12" ht="19.5" customHeight="1">
      <c r="A29" s="264"/>
      <c r="B29" s="948" t="s">
        <v>385</v>
      </c>
      <c r="C29" s="948"/>
      <c r="D29" s="839">
        <v>6964</v>
      </c>
      <c r="E29" s="374">
        <f t="shared" si="2"/>
        <v>18398</v>
      </c>
      <c r="F29" s="374">
        <v>8950</v>
      </c>
      <c r="G29" s="374">
        <v>9448</v>
      </c>
      <c r="H29" s="557">
        <f t="shared" si="3"/>
        <v>2.6418724870763928</v>
      </c>
      <c r="I29" s="374">
        <v>2809</v>
      </c>
      <c r="J29" s="563">
        <f t="shared" si="0"/>
        <v>94.72904318374259</v>
      </c>
      <c r="K29" s="563">
        <f t="shared" si="1"/>
        <v>0.19919151932199963</v>
      </c>
      <c r="L29" s="374"/>
    </row>
    <row r="30" spans="1:12" ht="19.5" customHeight="1">
      <c r="A30" s="264"/>
      <c r="B30" s="948" t="s">
        <v>386</v>
      </c>
      <c r="C30" s="948"/>
      <c r="D30" s="839">
        <v>6326</v>
      </c>
      <c r="E30" s="374">
        <f t="shared" si="2"/>
        <v>11245</v>
      </c>
      <c r="F30" s="374">
        <v>5418</v>
      </c>
      <c r="G30" s="374">
        <v>5827</v>
      </c>
      <c r="H30" s="557">
        <f t="shared" si="3"/>
        <v>1.7775845716092318</v>
      </c>
      <c r="I30" s="374">
        <v>121</v>
      </c>
      <c r="J30" s="563">
        <f t="shared" si="0"/>
        <v>92.9809507465248</v>
      </c>
      <c r="K30" s="563">
        <f t="shared" si="1"/>
        <v>0.12174739834633577</v>
      </c>
      <c r="L30" s="374"/>
    </row>
    <row r="31" spans="1:12" ht="19.5" customHeight="1">
      <c r="A31" s="264"/>
      <c r="B31" s="948" t="s">
        <v>387</v>
      </c>
      <c r="C31" s="948"/>
      <c r="D31" s="839">
        <v>2958</v>
      </c>
      <c r="E31" s="374">
        <f t="shared" si="2"/>
        <v>6707</v>
      </c>
      <c r="F31" s="374">
        <v>3122</v>
      </c>
      <c r="G31" s="374">
        <v>3585</v>
      </c>
      <c r="H31" s="557">
        <f t="shared" si="3"/>
        <v>2.2674104124408383</v>
      </c>
      <c r="I31" s="374">
        <v>951</v>
      </c>
      <c r="J31" s="563">
        <f t="shared" si="0"/>
        <v>87.08507670850767</v>
      </c>
      <c r="K31" s="563">
        <f t="shared" si="1"/>
        <v>0.07261536689274115</v>
      </c>
      <c r="L31" s="374"/>
    </row>
    <row r="32" spans="1:12" ht="19.5" customHeight="1">
      <c r="A32" s="264"/>
      <c r="B32" s="948" t="s">
        <v>388</v>
      </c>
      <c r="C32" s="948"/>
      <c r="D32" s="839">
        <v>10730</v>
      </c>
      <c r="E32" s="374">
        <f t="shared" si="2"/>
        <v>23383</v>
      </c>
      <c r="F32" s="374">
        <v>10865</v>
      </c>
      <c r="G32" s="374">
        <v>12518</v>
      </c>
      <c r="H32" s="557">
        <f t="shared" si="3"/>
        <v>2.179217148182665</v>
      </c>
      <c r="I32" s="374">
        <v>571</v>
      </c>
      <c r="J32" s="563">
        <f t="shared" si="0"/>
        <v>86.79501517814347</v>
      </c>
      <c r="K32" s="563">
        <f t="shared" si="1"/>
        <v>0.2531631316613935</v>
      </c>
      <c r="L32" s="374"/>
    </row>
    <row r="33" spans="1:12" ht="19.5" customHeight="1">
      <c r="A33" s="264"/>
      <c r="B33" s="948" t="s">
        <v>389</v>
      </c>
      <c r="C33" s="948"/>
      <c r="D33" s="839">
        <v>17092</v>
      </c>
      <c r="E33" s="374">
        <f t="shared" si="2"/>
        <v>39779</v>
      </c>
      <c r="F33" s="374">
        <v>20827</v>
      </c>
      <c r="G33" s="374">
        <v>18952</v>
      </c>
      <c r="H33" s="557">
        <f t="shared" si="3"/>
        <v>2.3273461268429676</v>
      </c>
      <c r="I33" s="374">
        <v>1160</v>
      </c>
      <c r="J33" s="563">
        <f t="shared" si="0"/>
        <v>109.89341494301392</v>
      </c>
      <c r="K33" s="563">
        <f t="shared" si="1"/>
        <v>0.4306793916246235</v>
      </c>
      <c r="L33" s="374"/>
    </row>
    <row r="34" spans="1:12" ht="19.5" customHeight="1" thickBot="1">
      <c r="A34" s="267"/>
      <c r="B34" s="965" t="s">
        <v>390</v>
      </c>
      <c r="C34" s="965"/>
      <c r="D34" s="840">
        <v>1125</v>
      </c>
      <c r="E34" s="559">
        <f t="shared" si="2"/>
        <v>3033</v>
      </c>
      <c r="F34" s="559">
        <v>1548</v>
      </c>
      <c r="G34" s="559">
        <v>1485</v>
      </c>
      <c r="H34" s="560">
        <f t="shared" si="3"/>
        <v>2.696</v>
      </c>
      <c r="I34" s="559">
        <v>43</v>
      </c>
      <c r="J34" s="565">
        <f t="shared" si="0"/>
        <v>104.24242424242425</v>
      </c>
      <c r="K34" s="565">
        <f t="shared" si="1"/>
        <v>0.03283769312444966</v>
      </c>
      <c r="L34" s="374"/>
    </row>
    <row r="35" spans="10:11" ht="18" customHeight="1" thickTop="1">
      <c r="J35" s="125"/>
      <c r="K35" s="128"/>
    </row>
    <row r="36" spans="3:11" ht="13.5">
      <c r="C36" s="130"/>
      <c r="D36" s="129"/>
      <c r="J36" s="125"/>
      <c r="K36" s="125"/>
    </row>
    <row r="37" spans="10:11" ht="13.5">
      <c r="J37" s="125"/>
      <c r="K37" s="125"/>
    </row>
    <row r="38" spans="10:11" ht="13.5">
      <c r="J38" s="125"/>
      <c r="K38" s="125"/>
    </row>
    <row r="39" spans="10:11" ht="13.5">
      <c r="J39" s="125"/>
      <c r="K39" s="125"/>
    </row>
    <row r="40" spans="10:11" ht="13.5">
      <c r="J40" s="125"/>
      <c r="K40" s="125"/>
    </row>
    <row r="41" spans="10:11" ht="13.5">
      <c r="J41" s="125"/>
      <c r="K41" s="125"/>
    </row>
    <row r="42" spans="10:11" ht="13.5">
      <c r="J42" s="125"/>
      <c r="K42" s="125"/>
    </row>
    <row r="43" spans="10:11" ht="13.5">
      <c r="J43" s="127"/>
      <c r="K43" s="127"/>
    </row>
  </sheetData>
  <sheetProtection/>
  <mergeCells count="38">
    <mergeCell ref="B18:C18"/>
    <mergeCell ref="K3:K4"/>
    <mergeCell ref="J3:J4"/>
    <mergeCell ref="I2:K2"/>
    <mergeCell ref="D3:D4"/>
    <mergeCell ref="E3:G3"/>
    <mergeCell ref="H3:H4"/>
    <mergeCell ref="I3:I4"/>
    <mergeCell ref="B14:C14"/>
    <mergeCell ref="B15:C15"/>
    <mergeCell ref="B16:C16"/>
    <mergeCell ref="B17:C17"/>
    <mergeCell ref="A3:C4"/>
    <mergeCell ref="B6:C6"/>
    <mergeCell ref="B12:C12"/>
    <mergeCell ref="B13:C13"/>
    <mergeCell ref="B11:C11"/>
    <mergeCell ref="B8:C8"/>
    <mergeCell ref="B7:C7"/>
    <mergeCell ref="B5:C5"/>
    <mergeCell ref="B25:C25"/>
    <mergeCell ref="B22:C22"/>
    <mergeCell ref="B23:C23"/>
    <mergeCell ref="B26:C26"/>
    <mergeCell ref="B19:C19"/>
    <mergeCell ref="B20:C20"/>
    <mergeCell ref="B21:C21"/>
    <mergeCell ref="B24:C24"/>
    <mergeCell ref="B9:C9"/>
    <mergeCell ref="B10:C10"/>
    <mergeCell ref="B27:C27"/>
    <mergeCell ref="B32:C32"/>
    <mergeCell ref="B33:C33"/>
    <mergeCell ref="B34:C34"/>
    <mergeCell ref="B31:C31"/>
    <mergeCell ref="B29:C29"/>
    <mergeCell ref="B30:C30"/>
    <mergeCell ref="B28:C28"/>
  </mergeCells>
  <printOptions horizontalCentered="1"/>
  <pageMargins left="0.5905511811023623" right="0.5905511811023623" top="0.5905511811023623" bottom="0.7086614173228347" header="0.31496062992125984" footer="0.31496062992125984"/>
  <pageSetup blackAndWhite="1" horizontalDpi="600" verticalDpi="600" orientation="portrait" paperSize="9" r:id="rId1"/>
  <ignoredErrors>
    <ignoredError sqref="H34 H5 J5 H6 J6 H7 J7 H8 J8 H9 J9 H10 J10 H11 J11 H12 J12 H13 J13 H14 J14 H15 J15 H16 J16 H17 J17 H18 J18 H19 J19 H20 J20 H21 J21 H22 J22 H23 J23 H24 J24 H25 J25 H26 J26 H27 J27 H28 J28 H29 J29 H30 J30 H31 J31 H32 J32 H33 J33 J34" evalError="1"/>
  </ignoredErrors>
</worksheet>
</file>

<file path=xl/worksheets/sheet17.xml><?xml version="1.0" encoding="utf-8"?>
<worksheet xmlns="http://schemas.openxmlformats.org/spreadsheetml/2006/main" xmlns:r="http://schemas.openxmlformats.org/officeDocument/2006/relationships">
  <dimension ref="A1:R45"/>
  <sheetViews>
    <sheetView showZeros="0" workbookViewId="0" topLeftCell="A1">
      <selection activeCell="A1" sqref="A1"/>
    </sheetView>
  </sheetViews>
  <sheetFormatPr defaultColWidth="9.00390625" defaultRowHeight="13.5"/>
  <cols>
    <col min="1" max="1" width="13.125" style="20" customWidth="1"/>
    <col min="2" max="7" width="12.50390625" style="18" customWidth="1"/>
    <col min="8" max="10" width="9.00390625" style="18" customWidth="1"/>
    <col min="11" max="16384" width="9.00390625" style="20" customWidth="1"/>
  </cols>
  <sheetData>
    <row r="1" spans="1:10" s="109" customFormat="1" ht="26.25" customHeight="1">
      <c r="A1" s="131" t="s">
        <v>491</v>
      </c>
      <c r="B1" s="132"/>
      <c r="C1" s="132"/>
      <c r="D1" s="132"/>
      <c r="E1" s="132"/>
      <c r="F1" s="132"/>
      <c r="G1" s="132"/>
      <c r="H1" s="132"/>
      <c r="I1" s="132"/>
      <c r="J1" s="132"/>
    </row>
    <row r="2" spans="1:7" ht="15" customHeight="1" thickBot="1">
      <c r="A2" s="133"/>
      <c r="B2" s="134"/>
      <c r="C2" s="134"/>
      <c r="D2" s="133"/>
      <c r="E2" s="975" t="s">
        <v>879</v>
      </c>
      <c r="F2" s="975"/>
      <c r="G2" s="975"/>
    </row>
    <row r="3" spans="1:10" s="80" customFormat="1" ht="24" customHeight="1" thickTop="1">
      <c r="A3" s="971" t="s">
        <v>318</v>
      </c>
      <c r="B3" s="979" t="s">
        <v>320</v>
      </c>
      <c r="C3" s="971"/>
      <c r="D3" s="976" t="s">
        <v>321</v>
      </c>
      <c r="E3" s="977"/>
      <c r="F3" s="977"/>
      <c r="G3" s="977"/>
      <c r="H3" s="135"/>
      <c r="I3" s="135"/>
      <c r="J3" s="135"/>
    </row>
    <row r="4" spans="1:10" s="80" customFormat="1" ht="24" customHeight="1">
      <c r="A4" s="972"/>
      <c r="B4" s="980"/>
      <c r="C4" s="972"/>
      <c r="D4" s="981" t="s">
        <v>317</v>
      </c>
      <c r="E4" s="978" t="s">
        <v>316</v>
      </c>
      <c r="F4" s="978"/>
      <c r="G4" s="978"/>
      <c r="H4" s="135"/>
      <c r="I4" s="135"/>
      <c r="J4" s="135"/>
    </row>
    <row r="5" spans="1:10" s="80" customFormat="1" ht="24" customHeight="1">
      <c r="A5" s="973"/>
      <c r="B5" s="268" t="s">
        <v>319</v>
      </c>
      <c r="C5" s="269" t="s">
        <v>316</v>
      </c>
      <c r="D5" s="982"/>
      <c r="E5" s="268" t="s">
        <v>87</v>
      </c>
      <c r="F5" s="268" t="s">
        <v>56</v>
      </c>
      <c r="G5" s="270" t="s">
        <v>57</v>
      </c>
      <c r="H5" s="135"/>
      <c r="I5" s="135"/>
      <c r="J5" s="135"/>
    </row>
    <row r="6" spans="1:10" s="137" customFormat="1" ht="25.5" customHeight="1">
      <c r="A6" s="272" t="s">
        <v>800</v>
      </c>
      <c r="B6" s="271">
        <v>85236</v>
      </c>
      <c r="C6" s="271">
        <v>214267</v>
      </c>
      <c r="D6" s="271">
        <v>106999</v>
      </c>
      <c r="E6" s="271">
        <v>243931</v>
      </c>
      <c r="F6" s="271">
        <v>119222</v>
      </c>
      <c r="G6" s="271">
        <v>124709</v>
      </c>
      <c r="H6" s="136"/>
      <c r="I6" s="136"/>
      <c r="J6" s="136"/>
    </row>
    <row r="7" spans="1:10" s="137" customFormat="1" ht="25.5" customHeight="1">
      <c r="A7" s="272" t="s">
        <v>790</v>
      </c>
      <c r="B7" s="271">
        <v>85968</v>
      </c>
      <c r="C7" s="271">
        <v>215349</v>
      </c>
      <c r="D7" s="588">
        <v>108048</v>
      </c>
      <c r="E7" s="588">
        <v>243884</v>
      </c>
      <c r="F7" s="588">
        <v>119103</v>
      </c>
      <c r="G7" s="588">
        <v>124781</v>
      </c>
      <c r="H7" s="136"/>
      <c r="I7" s="136"/>
      <c r="J7" s="136"/>
    </row>
    <row r="8" spans="1:10" s="137" customFormat="1" ht="25.5" customHeight="1">
      <c r="A8" s="272" t="s">
        <v>878</v>
      </c>
      <c r="B8" s="772">
        <v>86520</v>
      </c>
      <c r="C8" s="772">
        <v>215907</v>
      </c>
      <c r="D8" s="588">
        <v>109439</v>
      </c>
      <c r="E8" s="588">
        <v>244475</v>
      </c>
      <c r="F8" s="588">
        <v>119125</v>
      </c>
      <c r="G8" s="588">
        <v>125350</v>
      </c>
      <c r="H8" s="136"/>
      <c r="I8" s="136"/>
      <c r="J8" s="136"/>
    </row>
    <row r="9" spans="1:10" s="137" customFormat="1" ht="12.75" customHeight="1">
      <c r="A9" s="273"/>
      <c r="B9" s="274"/>
      <c r="C9" s="274"/>
      <c r="D9" s="274"/>
      <c r="E9" s="274"/>
      <c r="F9" s="274"/>
      <c r="G9" s="274"/>
      <c r="H9" s="136"/>
      <c r="I9" s="136"/>
      <c r="J9" s="136"/>
    </row>
    <row r="10" spans="1:10" s="139" customFormat="1" ht="25.5" customHeight="1">
      <c r="A10" s="369" t="s">
        <v>880</v>
      </c>
      <c r="B10" s="843">
        <v>86535</v>
      </c>
      <c r="C10" s="843">
        <v>215888</v>
      </c>
      <c r="D10" s="844">
        <v>109432</v>
      </c>
      <c r="E10" s="844">
        <v>244342</v>
      </c>
      <c r="F10" s="844">
        <v>119076</v>
      </c>
      <c r="G10" s="844">
        <v>125266</v>
      </c>
      <c r="H10" s="138"/>
      <c r="I10" s="138"/>
      <c r="J10" s="138"/>
    </row>
    <row r="11" spans="1:10" s="139" customFormat="1" ht="25.5" customHeight="1">
      <c r="A11" s="369" t="s">
        <v>43</v>
      </c>
      <c r="B11" s="843">
        <v>86582</v>
      </c>
      <c r="C11" s="843">
        <v>215906</v>
      </c>
      <c r="D11" s="844">
        <v>109546</v>
      </c>
      <c r="E11" s="844">
        <v>244323</v>
      </c>
      <c r="F11" s="844">
        <v>119051</v>
      </c>
      <c r="G11" s="844">
        <v>125272</v>
      </c>
      <c r="H11" s="138"/>
      <c r="I11" s="138"/>
      <c r="J11" s="138"/>
    </row>
    <row r="12" spans="1:10" s="139" customFormat="1" ht="25.5" customHeight="1">
      <c r="A12" s="369" t="s">
        <v>44</v>
      </c>
      <c r="B12" s="843">
        <v>86659</v>
      </c>
      <c r="C12" s="843">
        <v>215955</v>
      </c>
      <c r="D12" s="844">
        <v>109850</v>
      </c>
      <c r="E12" s="844">
        <v>244377</v>
      </c>
      <c r="F12" s="844">
        <v>119065</v>
      </c>
      <c r="G12" s="844">
        <v>125312</v>
      </c>
      <c r="H12" s="138"/>
      <c r="I12" s="138"/>
      <c r="J12" s="138"/>
    </row>
    <row r="13" spans="1:10" s="139" customFormat="1" ht="25.5" customHeight="1">
      <c r="A13" s="369" t="s">
        <v>45</v>
      </c>
      <c r="B13" s="843">
        <v>86700</v>
      </c>
      <c r="C13" s="843">
        <v>215974</v>
      </c>
      <c r="D13" s="844">
        <v>110096</v>
      </c>
      <c r="E13" s="844">
        <v>244549</v>
      </c>
      <c r="F13" s="844">
        <v>119134</v>
      </c>
      <c r="G13" s="844">
        <v>125415</v>
      </c>
      <c r="H13" s="138"/>
      <c r="I13" s="138"/>
      <c r="J13" s="138"/>
    </row>
    <row r="14" spans="1:10" s="139" customFormat="1" ht="25.5" customHeight="1">
      <c r="A14" s="369" t="s">
        <v>791</v>
      </c>
      <c r="B14" s="843">
        <v>86731</v>
      </c>
      <c r="C14" s="843">
        <v>215979</v>
      </c>
      <c r="D14" s="844">
        <v>110225</v>
      </c>
      <c r="E14" s="844">
        <v>244691</v>
      </c>
      <c r="F14" s="844">
        <v>119206</v>
      </c>
      <c r="G14" s="844">
        <v>125485</v>
      </c>
      <c r="H14" s="138"/>
      <c r="I14" s="138"/>
      <c r="J14" s="138"/>
    </row>
    <row r="15" spans="1:10" s="139" customFormat="1" ht="25.5" customHeight="1">
      <c r="A15" s="369" t="s">
        <v>391</v>
      </c>
      <c r="B15" s="843">
        <v>86781</v>
      </c>
      <c r="C15" s="843">
        <v>216051</v>
      </c>
      <c r="D15" s="844">
        <v>110405</v>
      </c>
      <c r="E15" s="844">
        <v>244911</v>
      </c>
      <c r="F15" s="844">
        <v>119304</v>
      </c>
      <c r="G15" s="844">
        <v>125607</v>
      </c>
      <c r="H15" s="138"/>
      <c r="I15" s="138"/>
      <c r="J15" s="138"/>
    </row>
    <row r="16" spans="1:10" s="139" customFormat="1" ht="25.5" customHeight="1">
      <c r="A16" s="369" t="s">
        <v>47</v>
      </c>
      <c r="B16" s="843">
        <v>86816</v>
      </c>
      <c r="C16" s="843">
        <v>216112</v>
      </c>
      <c r="D16" s="844">
        <v>110498</v>
      </c>
      <c r="E16" s="844">
        <v>245035</v>
      </c>
      <c r="F16" s="844">
        <v>119341</v>
      </c>
      <c r="G16" s="844">
        <v>125694</v>
      </c>
      <c r="H16" s="138"/>
      <c r="I16" s="138"/>
      <c r="J16" s="138"/>
    </row>
    <row r="17" spans="1:10" s="139" customFormat="1" ht="25.5" customHeight="1">
      <c r="A17" s="369" t="s">
        <v>48</v>
      </c>
      <c r="B17" s="843">
        <v>86841</v>
      </c>
      <c r="C17" s="843">
        <v>216104</v>
      </c>
      <c r="D17" s="844">
        <v>110652</v>
      </c>
      <c r="E17" s="844">
        <v>245209</v>
      </c>
      <c r="F17" s="844">
        <v>119418</v>
      </c>
      <c r="G17" s="844">
        <v>125791</v>
      </c>
      <c r="H17" s="138"/>
      <c r="I17" s="138"/>
      <c r="J17" s="138"/>
    </row>
    <row r="18" spans="1:10" s="139" customFormat="1" ht="25.5" customHeight="1">
      <c r="A18" s="369" t="s">
        <v>49</v>
      </c>
      <c r="B18" s="843">
        <v>86868</v>
      </c>
      <c r="C18" s="843">
        <v>216139</v>
      </c>
      <c r="D18" s="844">
        <v>110807</v>
      </c>
      <c r="E18" s="844">
        <v>245419</v>
      </c>
      <c r="F18" s="844">
        <v>119529</v>
      </c>
      <c r="G18" s="844">
        <v>125890</v>
      </c>
      <c r="H18" s="138"/>
      <c r="I18" s="138"/>
      <c r="J18" s="138"/>
    </row>
    <row r="19" spans="1:10" s="139" customFormat="1" ht="25.5" customHeight="1">
      <c r="A19" s="369" t="s">
        <v>808</v>
      </c>
      <c r="B19" s="843">
        <v>86891</v>
      </c>
      <c r="C19" s="843">
        <v>216184</v>
      </c>
      <c r="D19" s="844">
        <v>110960</v>
      </c>
      <c r="E19" s="844">
        <v>245580</v>
      </c>
      <c r="F19" s="844">
        <v>119579</v>
      </c>
      <c r="G19" s="844">
        <v>126001</v>
      </c>
      <c r="H19" s="138"/>
      <c r="I19" s="138"/>
      <c r="J19" s="138"/>
    </row>
    <row r="20" spans="1:10" s="139" customFormat="1" ht="25.5" customHeight="1">
      <c r="A20" s="369" t="s">
        <v>796</v>
      </c>
      <c r="B20" s="843">
        <v>86979</v>
      </c>
      <c r="C20" s="843">
        <v>216269</v>
      </c>
      <c r="D20" s="844">
        <v>111099</v>
      </c>
      <c r="E20" s="844">
        <v>245702</v>
      </c>
      <c r="F20" s="844">
        <v>119617</v>
      </c>
      <c r="G20" s="844">
        <v>126085</v>
      </c>
      <c r="H20" s="138"/>
      <c r="I20" s="138"/>
      <c r="J20" s="138"/>
    </row>
    <row r="21" spans="1:10" s="139" customFormat="1" ht="25.5" customHeight="1" thickBot="1">
      <c r="A21" s="370" t="s">
        <v>795</v>
      </c>
      <c r="B21" s="843">
        <v>86992</v>
      </c>
      <c r="C21" s="843">
        <v>216277</v>
      </c>
      <c r="D21" s="844">
        <v>111227</v>
      </c>
      <c r="E21" s="844">
        <v>245852</v>
      </c>
      <c r="F21" s="844">
        <v>119691</v>
      </c>
      <c r="G21" s="844">
        <v>126161</v>
      </c>
      <c r="H21" s="138"/>
      <c r="I21" s="138"/>
      <c r="J21" s="138"/>
    </row>
    <row r="22" spans="1:7" ht="18" customHeight="1" thickTop="1">
      <c r="A22" s="140" t="s">
        <v>507</v>
      </c>
      <c r="B22" s="82"/>
      <c r="C22" s="82"/>
      <c r="D22" s="82"/>
      <c r="E22" s="82"/>
      <c r="F22" s="82"/>
      <c r="G22" s="82"/>
    </row>
    <row r="23" spans="3:7" ht="50.25" customHeight="1">
      <c r="C23" s="59"/>
      <c r="D23" s="974"/>
      <c r="E23" s="974"/>
      <c r="F23" s="60"/>
      <c r="G23" s="20"/>
    </row>
    <row r="24" spans="1:10" s="109" customFormat="1" ht="26.25" customHeight="1">
      <c r="A24" s="131" t="s">
        <v>492</v>
      </c>
      <c r="B24" s="132"/>
      <c r="C24" s="132"/>
      <c r="D24" s="132"/>
      <c r="E24" s="132"/>
      <c r="F24" s="18"/>
      <c r="G24" s="141"/>
      <c r="H24" s="132"/>
      <c r="I24" s="132"/>
      <c r="J24" s="132"/>
    </row>
    <row r="25" spans="1:10" s="109" customFormat="1" ht="15" customHeight="1" thickBot="1">
      <c r="A25" s="131"/>
      <c r="B25" s="132"/>
      <c r="C25" s="132"/>
      <c r="D25" s="132"/>
      <c r="E25" s="132"/>
      <c r="F25" s="156"/>
      <c r="G25" s="758"/>
      <c r="H25" s="132"/>
      <c r="I25" s="132"/>
      <c r="J25" s="132"/>
    </row>
    <row r="26" spans="1:15" ht="39.75" customHeight="1" thickTop="1">
      <c r="A26" s="589" t="s">
        <v>315</v>
      </c>
      <c r="B26" s="590" t="s">
        <v>81</v>
      </c>
      <c r="C26" s="591" t="s">
        <v>82</v>
      </c>
      <c r="D26" s="590" t="s">
        <v>83</v>
      </c>
      <c r="E26" s="591" t="s">
        <v>84</v>
      </c>
      <c r="F26" s="590" t="s">
        <v>85</v>
      </c>
      <c r="G26" s="592" t="s">
        <v>86</v>
      </c>
      <c r="O26" s="244"/>
    </row>
    <row r="27" spans="1:7" ht="27.75" customHeight="1">
      <c r="A27" s="593" t="s">
        <v>771</v>
      </c>
      <c r="B27" s="594">
        <v>2228</v>
      </c>
      <c r="C27" s="594">
        <v>2292</v>
      </c>
      <c r="D27" s="594">
        <v>579</v>
      </c>
      <c r="E27" s="594">
        <v>2598</v>
      </c>
      <c r="F27" s="594">
        <v>1501</v>
      </c>
      <c r="G27" s="594">
        <v>1231</v>
      </c>
    </row>
    <row r="28" spans="1:10" s="139" customFormat="1" ht="27.75" customHeight="1">
      <c r="A28" s="593" t="s">
        <v>787</v>
      </c>
      <c r="B28" s="271">
        <v>2094</v>
      </c>
      <c r="C28" s="271">
        <v>1969</v>
      </c>
      <c r="D28" s="271">
        <v>570</v>
      </c>
      <c r="E28" s="271">
        <v>2653</v>
      </c>
      <c r="F28" s="271">
        <v>1277</v>
      </c>
      <c r="G28" s="271">
        <v>1260</v>
      </c>
      <c r="H28" s="138"/>
      <c r="I28" s="138"/>
      <c r="J28" s="138"/>
    </row>
    <row r="29" spans="1:10" s="139" customFormat="1" ht="27.75" customHeight="1" thickBot="1">
      <c r="A29" s="595" t="s">
        <v>835</v>
      </c>
      <c r="B29" s="845">
        <v>2064</v>
      </c>
      <c r="C29" s="845">
        <v>1950</v>
      </c>
      <c r="D29" s="845">
        <v>536</v>
      </c>
      <c r="E29" s="845">
        <v>2775</v>
      </c>
      <c r="F29" s="845">
        <v>1219</v>
      </c>
      <c r="G29" s="845">
        <v>1156</v>
      </c>
      <c r="H29" s="138"/>
      <c r="I29" s="138"/>
      <c r="J29" s="138"/>
    </row>
    <row r="30" spans="1:7" ht="18" customHeight="1" thickTop="1">
      <c r="A30" s="140" t="s">
        <v>649</v>
      </c>
      <c r="B30" s="82"/>
      <c r="C30" s="82"/>
      <c r="D30" s="82"/>
      <c r="E30" s="82"/>
      <c r="F30" s="82"/>
      <c r="G30" s="82"/>
    </row>
    <row r="31" spans="1:7" ht="12">
      <c r="A31" s="61"/>
      <c r="B31" s="62"/>
      <c r="C31" s="62"/>
      <c r="D31" s="62"/>
      <c r="E31" s="62"/>
      <c r="F31" s="62"/>
      <c r="G31" s="62"/>
    </row>
    <row r="32" ht="12">
      <c r="A32" s="63"/>
    </row>
    <row r="45" spans="2:18" ht="12">
      <c r="B45" s="156"/>
      <c r="C45" s="156"/>
      <c r="D45" s="156"/>
      <c r="E45" s="156"/>
      <c r="F45" s="156"/>
      <c r="G45" s="156"/>
      <c r="H45" s="156"/>
      <c r="I45" s="156"/>
      <c r="J45" s="156"/>
      <c r="K45" s="61"/>
      <c r="L45" s="61"/>
      <c r="M45" s="61"/>
      <c r="N45" s="61"/>
      <c r="O45" s="61"/>
      <c r="P45" s="61"/>
      <c r="Q45" s="61"/>
      <c r="R45" s="61"/>
    </row>
  </sheetData>
  <sheetProtection/>
  <mergeCells count="7">
    <mergeCell ref="A3:A5"/>
    <mergeCell ref="D23:E23"/>
    <mergeCell ref="E2:G2"/>
    <mergeCell ref="D3:G3"/>
    <mergeCell ref="E4:G4"/>
    <mergeCell ref="B3:C4"/>
    <mergeCell ref="D4:D5"/>
  </mergeCells>
  <printOptions horizontalCentered="1"/>
  <pageMargins left="0.5905511811023623" right="0.5905511811023623" top="0.6692913385826772" bottom="0.7086614173228347" header="0.31496062992125984" footer="0.31496062992125984"/>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U48"/>
  <sheetViews>
    <sheetView zoomScale="116" zoomScaleNormal="116" workbookViewId="0" topLeftCell="A1">
      <selection activeCell="A1" sqref="A1"/>
    </sheetView>
  </sheetViews>
  <sheetFormatPr defaultColWidth="9.00390625" defaultRowHeight="13.5"/>
  <cols>
    <col min="1" max="1" width="2.75390625" style="57" customWidth="1"/>
    <col min="2" max="2" width="8.75390625" style="57" customWidth="1"/>
    <col min="3" max="4" width="5.75390625" style="57" customWidth="1"/>
    <col min="5" max="5" width="6.125" style="57" customWidth="1"/>
    <col min="6" max="16" width="5.75390625" style="57" customWidth="1"/>
    <col min="17" max="16384" width="9.00390625" style="57" customWidth="1"/>
  </cols>
  <sheetData>
    <row r="1" ht="25.5" customHeight="1">
      <c r="A1" s="110" t="s">
        <v>493</v>
      </c>
    </row>
    <row r="2" spans="1:16" ht="14.25" customHeight="1" thickBot="1">
      <c r="A2" s="110"/>
      <c r="K2" s="111"/>
      <c r="L2" s="111"/>
      <c r="M2" s="1002" t="s">
        <v>411</v>
      </c>
      <c r="N2" s="1002"/>
      <c r="O2" s="1002"/>
      <c r="P2" s="1002"/>
    </row>
    <row r="3" spans="1:16" ht="20.25" customHeight="1" thickTop="1">
      <c r="A3" s="988" t="s">
        <v>315</v>
      </c>
      <c r="B3" s="989"/>
      <c r="C3" s="990"/>
      <c r="D3" s="1004" t="s">
        <v>81</v>
      </c>
      <c r="E3" s="1006"/>
      <c r="F3" s="1006"/>
      <c r="G3" s="1007"/>
      <c r="H3" s="1004" t="s">
        <v>84</v>
      </c>
      <c r="I3" s="1006"/>
      <c r="J3" s="1007"/>
      <c r="K3" s="1004" t="s">
        <v>82</v>
      </c>
      <c r="L3" s="1005"/>
      <c r="M3" s="1008"/>
      <c r="N3" s="1004" t="s">
        <v>83</v>
      </c>
      <c r="O3" s="1005"/>
      <c r="P3" s="1005"/>
    </row>
    <row r="4" spans="1:16" ht="43.5" customHeight="1">
      <c r="A4" s="991"/>
      <c r="B4" s="992"/>
      <c r="C4" s="993"/>
      <c r="D4" s="997" t="s">
        <v>87</v>
      </c>
      <c r="E4" s="998"/>
      <c r="F4" s="378" t="s">
        <v>314</v>
      </c>
      <c r="G4" s="551" t="s">
        <v>409</v>
      </c>
      <c r="H4" s="997" t="s">
        <v>87</v>
      </c>
      <c r="I4" s="1048"/>
      <c r="J4" s="378" t="s">
        <v>314</v>
      </c>
      <c r="K4" s="997" t="s">
        <v>87</v>
      </c>
      <c r="L4" s="998"/>
      <c r="M4" s="378" t="s">
        <v>314</v>
      </c>
      <c r="N4" s="997" t="s">
        <v>87</v>
      </c>
      <c r="O4" s="998"/>
      <c r="P4" s="523" t="s">
        <v>314</v>
      </c>
    </row>
    <row r="5" spans="1:16" ht="18" customHeight="1">
      <c r="A5" s="983" t="s">
        <v>967</v>
      </c>
      <c r="B5" s="983"/>
      <c r="C5" s="984"/>
      <c r="D5" s="985">
        <v>1880</v>
      </c>
      <c r="E5" s="986"/>
      <c r="F5" s="524">
        <v>8.8</v>
      </c>
      <c r="G5" s="525" t="s">
        <v>793</v>
      </c>
      <c r="H5" s="986">
        <v>1176</v>
      </c>
      <c r="I5" s="986"/>
      <c r="J5" s="621">
        <v>5.52</v>
      </c>
      <c r="K5" s="986">
        <v>1369</v>
      </c>
      <c r="L5" s="986"/>
      <c r="M5" s="524">
        <v>6.4</v>
      </c>
      <c r="N5" s="986">
        <v>352</v>
      </c>
      <c r="O5" s="986"/>
      <c r="P5" s="621">
        <v>1.7</v>
      </c>
    </row>
    <row r="6" spans="1:16" ht="18" customHeight="1">
      <c r="A6" s="994" t="s">
        <v>809</v>
      </c>
      <c r="B6" s="994"/>
      <c r="C6" s="972"/>
      <c r="D6" s="995">
        <v>2084</v>
      </c>
      <c r="E6" s="996"/>
      <c r="F6" s="524">
        <v>9.4</v>
      </c>
      <c r="G6" s="525">
        <v>1.26</v>
      </c>
      <c r="H6" s="1003">
        <v>1311</v>
      </c>
      <c r="I6" s="1003"/>
      <c r="J6" s="621">
        <v>5.94</v>
      </c>
      <c r="K6" s="1003">
        <v>1378</v>
      </c>
      <c r="L6" s="1003"/>
      <c r="M6" s="524">
        <v>6.2</v>
      </c>
      <c r="N6" s="1003">
        <v>453</v>
      </c>
      <c r="O6" s="1003"/>
      <c r="P6" s="621">
        <v>2.1</v>
      </c>
    </row>
    <row r="7" spans="1:16" ht="18" customHeight="1">
      <c r="A7" s="994" t="s">
        <v>810</v>
      </c>
      <c r="B7" s="994"/>
      <c r="C7" s="972"/>
      <c r="D7" s="995">
        <v>1948</v>
      </c>
      <c r="E7" s="996"/>
      <c r="F7" s="526">
        <v>8.5</v>
      </c>
      <c r="G7" s="693">
        <v>1.15</v>
      </c>
      <c r="H7" s="1003">
        <v>1645</v>
      </c>
      <c r="I7" s="1003"/>
      <c r="J7" s="622">
        <v>7.2</v>
      </c>
      <c r="K7" s="1003">
        <v>1275</v>
      </c>
      <c r="L7" s="1003"/>
      <c r="M7" s="524">
        <v>5.6</v>
      </c>
      <c r="N7" s="1003">
        <v>470</v>
      </c>
      <c r="O7" s="1003"/>
      <c r="P7" s="621">
        <v>2.06</v>
      </c>
    </row>
    <row r="8" spans="1:16" ht="18" customHeight="1">
      <c r="A8" s="994" t="s">
        <v>811</v>
      </c>
      <c r="B8" s="994"/>
      <c r="C8" s="972"/>
      <c r="D8" s="995">
        <v>2000</v>
      </c>
      <c r="E8" s="996"/>
      <c r="F8" s="526">
        <v>8.5</v>
      </c>
      <c r="G8" s="527">
        <v>1.29</v>
      </c>
      <c r="H8" s="996">
        <v>1754</v>
      </c>
      <c r="I8" s="996"/>
      <c r="J8" s="623">
        <v>7.46</v>
      </c>
      <c r="K8" s="996">
        <v>1225</v>
      </c>
      <c r="L8" s="996"/>
      <c r="M8" s="526">
        <v>5.2</v>
      </c>
      <c r="N8" s="996">
        <v>470</v>
      </c>
      <c r="O8" s="996"/>
      <c r="P8" s="623">
        <v>2</v>
      </c>
    </row>
    <row r="9" spans="1:16" ht="18" customHeight="1">
      <c r="A9" s="994" t="s">
        <v>812</v>
      </c>
      <c r="B9" s="994"/>
      <c r="C9" s="972"/>
      <c r="D9" s="995">
        <v>1946</v>
      </c>
      <c r="E9" s="996"/>
      <c r="F9" s="526">
        <v>8.2</v>
      </c>
      <c r="G9" s="527">
        <v>1.29</v>
      </c>
      <c r="H9" s="996">
        <v>1913</v>
      </c>
      <c r="I9" s="996"/>
      <c r="J9" s="623">
        <v>8.1</v>
      </c>
      <c r="K9" s="996">
        <v>1151</v>
      </c>
      <c r="L9" s="996"/>
      <c r="M9" s="526">
        <v>4.9</v>
      </c>
      <c r="N9" s="996">
        <v>421</v>
      </c>
      <c r="O9" s="996"/>
      <c r="P9" s="623">
        <v>1.78</v>
      </c>
    </row>
    <row r="10" spans="1:16" ht="18" customHeight="1">
      <c r="A10" s="994" t="s">
        <v>813</v>
      </c>
      <c r="B10" s="994"/>
      <c r="C10" s="972"/>
      <c r="D10" s="999">
        <v>2036</v>
      </c>
      <c r="E10" s="1000"/>
      <c r="F10" s="618">
        <v>8.6</v>
      </c>
      <c r="G10" s="528">
        <v>1.41</v>
      </c>
      <c r="H10" s="1000">
        <v>1956</v>
      </c>
      <c r="I10" s="1000"/>
      <c r="J10" s="622">
        <v>8.25</v>
      </c>
      <c r="K10" s="1000">
        <v>1200</v>
      </c>
      <c r="L10" s="1000"/>
      <c r="M10" s="526">
        <v>5.1</v>
      </c>
      <c r="N10" s="1000">
        <v>428</v>
      </c>
      <c r="O10" s="1000"/>
      <c r="P10" s="625">
        <v>1.81</v>
      </c>
    </row>
    <row r="11" spans="1:16" ht="18" customHeight="1">
      <c r="A11" s="1001" t="s">
        <v>814</v>
      </c>
      <c r="B11" s="1001"/>
      <c r="C11" s="973"/>
      <c r="D11" s="1019">
        <v>1826</v>
      </c>
      <c r="E11" s="1020"/>
      <c r="F11" s="619">
        <v>7.7</v>
      </c>
      <c r="G11" s="620">
        <v>1.27</v>
      </c>
      <c r="H11" s="987">
        <v>1878</v>
      </c>
      <c r="I11" s="987"/>
      <c r="J11" s="626">
        <v>7.9</v>
      </c>
      <c r="K11" s="987">
        <v>1055</v>
      </c>
      <c r="L11" s="987"/>
      <c r="M11" s="619">
        <v>4.4</v>
      </c>
      <c r="N11" s="987">
        <v>413</v>
      </c>
      <c r="O11" s="987"/>
      <c r="P11" s="626">
        <v>1.74</v>
      </c>
    </row>
    <row r="12" spans="1:16" ht="18" customHeight="1">
      <c r="A12" s="983" t="s">
        <v>802</v>
      </c>
      <c r="B12" s="983"/>
      <c r="C12" s="984"/>
      <c r="D12" s="1017">
        <v>1865</v>
      </c>
      <c r="E12" s="1018"/>
      <c r="F12" s="529">
        <v>7.8</v>
      </c>
      <c r="G12" s="530">
        <v>1.35</v>
      </c>
      <c r="H12" s="1021">
        <v>1912</v>
      </c>
      <c r="I12" s="1021"/>
      <c r="J12" s="622">
        <v>7.99</v>
      </c>
      <c r="K12" s="1021">
        <v>1114</v>
      </c>
      <c r="L12" s="1021"/>
      <c r="M12" s="529">
        <v>4.7</v>
      </c>
      <c r="N12" s="1021">
        <v>454</v>
      </c>
      <c r="O12" s="1021"/>
      <c r="P12" s="622">
        <v>1.9</v>
      </c>
    </row>
    <row r="13" spans="1:16" ht="18" customHeight="1">
      <c r="A13" s="994" t="s">
        <v>797</v>
      </c>
      <c r="B13" s="994"/>
      <c r="C13" s="972"/>
      <c r="D13" s="1015">
        <v>1877</v>
      </c>
      <c r="E13" s="1016"/>
      <c r="F13" s="529">
        <v>7.8</v>
      </c>
      <c r="G13" s="530">
        <v>1.39</v>
      </c>
      <c r="H13" s="1000">
        <v>2061</v>
      </c>
      <c r="I13" s="1000"/>
      <c r="J13" s="622">
        <v>8.59</v>
      </c>
      <c r="K13" s="1000">
        <v>1065</v>
      </c>
      <c r="L13" s="1000"/>
      <c r="M13" s="529">
        <v>4.4</v>
      </c>
      <c r="N13" s="1000">
        <v>428</v>
      </c>
      <c r="O13" s="1000"/>
      <c r="P13" s="622">
        <v>1.78</v>
      </c>
    </row>
    <row r="14" spans="1:16" ht="18" customHeight="1">
      <c r="A14" s="994" t="s">
        <v>798</v>
      </c>
      <c r="B14" s="994"/>
      <c r="C14" s="972"/>
      <c r="D14" s="1015">
        <v>1747</v>
      </c>
      <c r="E14" s="1016"/>
      <c r="F14" s="529">
        <v>7.3</v>
      </c>
      <c r="G14" s="530">
        <v>1.32</v>
      </c>
      <c r="H14" s="1000">
        <v>2081</v>
      </c>
      <c r="I14" s="1000"/>
      <c r="J14" s="622">
        <v>8.65</v>
      </c>
      <c r="K14" s="1000">
        <v>1019</v>
      </c>
      <c r="L14" s="1000"/>
      <c r="M14" s="529">
        <v>4.2</v>
      </c>
      <c r="N14" s="1000">
        <v>367</v>
      </c>
      <c r="O14" s="1000"/>
      <c r="P14" s="622">
        <v>1.53</v>
      </c>
    </row>
    <row r="15" spans="1:16" ht="18" customHeight="1">
      <c r="A15" s="994" t="s">
        <v>968</v>
      </c>
      <c r="B15" s="994"/>
      <c r="C15" s="972"/>
      <c r="D15" s="1015">
        <v>1781</v>
      </c>
      <c r="E15" s="1016"/>
      <c r="F15" s="529">
        <v>7.4</v>
      </c>
      <c r="G15" s="530">
        <v>1.4</v>
      </c>
      <c r="H15" s="1000">
        <v>2188</v>
      </c>
      <c r="I15" s="1000"/>
      <c r="J15" s="622">
        <v>9.04</v>
      </c>
      <c r="K15" s="1000">
        <v>1050</v>
      </c>
      <c r="L15" s="1000"/>
      <c r="M15" s="529">
        <v>4.3</v>
      </c>
      <c r="N15" s="1000">
        <v>396</v>
      </c>
      <c r="O15" s="1000"/>
      <c r="P15" s="622">
        <v>1.64</v>
      </c>
    </row>
    <row r="16" spans="1:16" ht="18" customHeight="1">
      <c r="A16" s="994" t="s">
        <v>1038</v>
      </c>
      <c r="B16" s="994"/>
      <c r="C16" s="972"/>
      <c r="D16" s="1072">
        <v>1593</v>
      </c>
      <c r="E16" s="1073"/>
      <c r="F16" s="684">
        <v>6.6</v>
      </c>
      <c r="G16" s="685">
        <v>1.26</v>
      </c>
      <c r="H16" s="1014">
        <v>2177</v>
      </c>
      <c r="I16" s="1014"/>
      <c r="J16" s="686">
        <v>9</v>
      </c>
      <c r="K16" s="1014">
        <v>1015</v>
      </c>
      <c r="L16" s="1014"/>
      <c r="M16" s="684">
        <v>4.2</v>
      </c>
      <c r="N16" s="1014">
        <v>368</v>
      </c>
      <c r="O16" s="1014"/>
      <c r="P16" s="686">
        <v>1.52</v>
      </c>
    </row>
    <row r="17" spans="1:16" ht="6" customHeight="1">
      <c r="A17" s="112"/>
      <c r="B17" s="531"/>
      <c r="C17" s="532"/>
      <c r="D17" s="533"/>
      <c r="E17" s="531"/>
      <c r="F17" s="534"/>
      <c r="G17" s="535"/>
      <c r="H17" s="536"/>
      <c r="I17" s="536"/>
      <c r="J17" s="624"/>
      <c r="K17" s="536"/>
      <c r="L17" s="536"/>
      <c r="M17" s="534"/>
      <c r="N17" s="536"/>
      <c r="O17" s="536"/>
      <c r="P17" s="624"/>
    </row>
    <row r="18" spans="1:17" ht="18" customHeight="1">
      <c r="A18" s="1074" t="s">
        <v>970</v>
      </c>
      <c r="B18" s="1074"/>
      <c r="C18" s="1075"/>
      <c r="D18" s="1037">
        <v>63035</v>
      </c>
      <c r="E18" s="1038"/>
      <c r="F18" s="687">
        <v>6.9</v>
      </c>
      <c r="G18" s="688">
        <v>1.23</v>
      </c>
      <c r="H18" s="1059">
        <v>83968</v>
      </c>
      <c r="I18" s="1059"/>
      <c r="J18" s="689">
        <v>9.13</v>
      </c>
      <c r="K18" s="1059">
        <v>45922</v>
      </c>
      <c r="L18" s="1059"/>
      <c r="M18" s="687">
        <v>5</v>
      </c>
      <c r="N18" s="1059">
        <v>14890</v>
      </c>
      <c r="O18" s="1059"/>
      <c r="P18" s="689">
        <v>1.62</v>
      </c>
      <c r="Q18" s="73"/>
    </row>
    <row r="19" spans="1:16" ht="18" customHeight="1" thickBot="1">
      <c r="A19" s="1070" t="s">
        <v>971</v>
      </c>
      <c r="B19" s="1070"/>
      <c r="C19" s="1071"/>
      <c r="D19" s="1046">
        <v>865239</v>
      </c>
      <c r="E19" s="1047"/>
      <c r="F19" s="690">
        <v>7</v>
      </c>
      <c r="G19" s="691">
        <v>1.36</v>
      </c>
      <c r="H19" s="1060">
        <v>1381093</v>
      </c>
      <c r="I19" s="1060"/>
      <c r="J19" s="692">
        <v>11.2</v>
      </c>
      <c r="K19" s="1060">
        <v>599007</v>
      </c>
      <c r="L19" s="1060"/>
      <c r="M19" s="690">
        <v>4.8</v>
      </c>
      <c r="N19" s="1060">
        <v>208496</v>
      </c>
      <c r="O19" s="1060"/>
      <c r="P19" s="692">
        <v>1.69</v>
      </c>
    </row>
    <row r="20" spans="1:11" ht="18" customHeight="1" thickTop="1">
      <c r="A20" s="64" t="s">
        <v>969</v>
      </c>
      <c r="B20" s="20"/>
      <c r="C20" s="20"/>
      <c r="D20" s="20"/>
      <c r="E20" s="20"/>
      <c r="F20" s="20"/>
      <c r="G20" s="20"/>
      <c r="H20" s="20"/>
      <c r="I20" s="20"/>
      <c r="J20" s="20"/>
      <c r="K20" s="20"/>
    </row>
    <row r="21" spans="2:11" ht="18" customHeight="1">
      <c r="B21" s="20"/>
      <c r="C21" s="20"/>
      <c r="D21" s="20"/>
      <c r="E21" s="20"/>
      <c r="F21" s="20"/>
      <c r="G21" s="20"/>
      <c r="H21" s="20"/>
      <c r="I21" s="20"/>
      <c r="J21" s="20"/>
      <c r="K21" s="20"/>
    </row>
    <row r="22" ht="15" customHeight="1">
      <c r="K22" s="20"/>
    </row>
    <row r="23" spans="1:16" s="144" customFormat="1" ht="24.75" customHeight="1">
      <c r="A23" s="142" t="s">
        <v>753</v>
      </c>
      <c r="B23" s="143"/>
      <c r="C23" s="143"/>
      <c r="D23" s="143"/>
      <c r="E23" s="143"/>
      <c r="F23" s="143"/>
      <c r="G23" s="143"/>
      <c r="H23" s="143"/>
      <c r="I23" s="109"/>
      <c r="J23" s="109"/>
      <c r="K23" s="109"/>
      <c r="M23" s="145"/>
      <c r="N23" s="145"/>
      <c r="O23" s="145"/>
      <c r="P23" s="145"/>
    </row>
    <row r="24" spans="1:16" ht="11.25" customHeight="1" thickBot="1">
      <c r="A24" s="146"/>
      <c r="B24" s="147"/>
      <c r="C24" s="147"/>
      <c r="D24" s="147"/>
      <c r="E24" s="147"/>
      <c r="F24" s="147"/>
      <c r="G24" s="147"/>
      <c r="H24" s="147"/>
      <c r="I24" s="20"/>
      <c r="J24" s="20"/>
      <c r="K24" s="20"/>
      <c r="M24" s="148"/>
      <c r="N24" s="148"/>
      <c r="O24" s="148"/>
      <c r="P24" s="148"/>
    </row>
    <row r="25" spans="1:16" ht="20.25" customHeight="1" thickTop="1">
      <c r="A25" s="1042" t="s">
        <v>455</v>
      </c>
      <c r="B25" s="1042"/>
      <c r="C25" s="1042"/>
      <c r="D25" s="1043"/>
      <c r="E25" s="1052" t="s">
        <v>815</v>
      </c>
      <c r="F25" s="1053"/>
      <c r="G25" s="1053"/>
      <c r="H25" s="1054"/>
      <c r="I25" s="1052" t="s">
        <v>792</v>
      </c>
      <c r="J25" s="1053"/>
      <c r="K25" s="1053"/>
      <c r="L25" s="1053"/>
      <c r="M25" s="1056" t="s">
        <v>881</v>
      </c>
      <c r="N25" s="1057"/>
      <c r="O25" s="1057"/>
      <c r="P25" s="1057"/>
    </row>
    <row r="26" spans="1:16" ht="20.25" customHeight="1">
      <c r="A26" s="1044"/>
      <c r="B26" s="1044"/>
      <c r="C26" s="1044"/>
      <c r="D26" s="1045"/>
      <c r="E26" s="1040" t="s">
        <v>456</v>
      </c>
      <c r="F26" s="1041"/>
      <c r="G26" s="1040" t="s">
        <v>457</v>
      </c>
      <c r="H26" s="1041"/>
      <c r="I26" s="1040" t="s">
        <v>456</v>
      </c>
      <c r="J26" s="1041"/>
      <c r="K26" s="1040" t="s">
        <v>457</v>
      </c>
      <c r="L26" s="1041"/>
      <c r="M26" s="1066" t="str">
        <f>'[1]23'!M4</f>
        <v>件数</v>
      </c>
      <c r="N26" s="1067"/>
      <c r="O26" s="1069" t="str">
        <f>'[1]23'!O4</f>
        <v>手数料（円）</v>
      </c>
      <c r="P26" s="1069"/>
    </row>
    <row r="27" spans="1:16" ht="24.75" customHeight="1">
      <c r="A27" s="1026" t="s">
        <v>458</v>
      </c>
      <c r="B27" s="1026"/>
      <c r="C27" s="1027"/>
      <c r="D27" s="276" t="s">
        <v>754</v>
      </c>
      <c r="E27" s="1030">
        <v>58971</v>
      </c>
      <c r="F27" s="1011"/>
      <c r="G27" s="1011">
        <v>24636050</v>
      </c>
      <c r="H27" s="1012"/>
      <c r="I27" s="1009">
        <v>54769</v>
      </c>
      <c r="J27" s="1010"/>
      <c r="K27" s="1010">
        <v>22631050</v>
      </c>
      <c r="L27" s="1010"/>
      <c r="M27" s="1058">
        <v>50635</v>
      </c>
      <c r="N27" s="1055"/>
      <c r="O27" s="1055">
        <v>20581200</v>
      </c>
      <c r="P27" s="1055"/>
    </row>
    <row r="28" spans="1:16" ht="24.75" customHeight="1">
      <c r="A28" s="1028"/>
      <c r="B28" s="1028"/>
      <c r="C28" s="1029"/>
      <c r="D28" s="520" t="s">
        <v>755</v>
      </c>
      <c r="E28" s="1035">
        <v>1435</v>
      </c>
      <c r="F28" s="1036"/>
      <c r="G28" s="1036">
        <v>754150</v>
      </c>
      <c r="H28" s="1039"/>
      <c r="I28" s="1050">
        <v>1360</v>
      </c>
      <c r="J28" s="1051"/>
      <c r="K28" s="1051">
        <v>704600</v>
      </c>
      <c r="L28" s="1051"/>
      <c r="M28" s="1049">
        <v>1274</v>
      </c>
      <c r="N28" s="1013"/>
      <c r="O28" s="1013">
        <v>664000</v>
      </c>
      <c r="P28" s="1013"/>
    </row>
    <row r="29" spans="1:16" ht="24.75" customHeight="1">
      <c r="A29" s="1031" t="s">
        <v>459</v>
      </c>
      <c r="B29" s="1031"/>
      <c r="C29" s="1032"/>
      <c r="D29" s="276" t="s">
        <v>754</v>
      </c>
      <c r="E29" s="1030">
        <v>129881</v>
      </c>
      <c r="F29" s="1011"/>
      <c r="G29" s="1011">
        <v>34837200</v>
      </c>
      <c r="H29" s="1012"/>
      <c r="I29" s="1009">
        <v>126681</v>
      </c>
      <c r="J29" s="1010"/>
      <c r="K29" s="1010">
        <v>34203300</v>
      </c>
      <c r="L29" s="1010"/>
      <c r="M29" s="1058">
        <v>125817</v>
      </c>
      <c r="N29" s="1055"/>
      <c r="O29" s="1055">
        <v>34234500</v>
      </c>
      <c r="P29" s="1055"/>
    </row>
    <row r="30" spans="1:16" ht="24.75" customHeight="1">
      <c r="A30" s="1031"/>
      <c r="B30" s="1031"/>
      <c r="C30" s="1032"/>
      <c r="D30" s="520" t="s">
        <v>755</v>
      </c>
      <c r="E30" s="1035">
        <v>3216</v>
      </c>
      <c r="F30" s="1036"/>
      <c r="G30" s="1036">
        <v>964800</v>
      </c>
      <c r="H30" s="1039"/>
      <c r="I30" s="1050">
        <v>3337</v>
      </c>
      <c r="J30" s="1051"/>
      <c r="K30" s="1051">
        <v>1000500</v>
      </c>
      <c r="L30" s="1051"/>
      <c r="M30" s="1049">
        <v>3510</v>
      </c>
      <c r="N30" s="1013"/>
      <c r="O30" s="1013">
        <v>1053000</v>
      </c>
      <c r="P30" s="1013"/>
    </row>
    <row r="31" spans="1:16" ht="24.75" customHeight="1">
      <c r="A31" s="1026" t="s">
        <v>460</v>
      </c>
      <c r="B31" s="1026"/>
      <c r="C31" s="1027"/>
      <c r="D31" s="276" t="s">
        <v>754</v>
      </c>
      <c r="E31" s="1030">
        <v>72169</v>
      </c>
      <c r="F31" s="1011"/>
      <c r="G31" s="1011">
        <v>21650700</v>
      </c>
      <c r="H31" s="1012"/>
      <c r="I31" s="1009">
        <v>71873</v>
      </c>
      <c r="J31" s="1010"/>
      <c r="K31" s="1010">
        <v>21561900</v>
      </c>
      <c r="L31" s="1010"/>
      <c r="M31" s="1058">
        <v>70835</v>
      </c>
      <c r="N31" s="1055"/>
      <c r="O31" s="1055">
        <v>21250500</v>
      </c>
      <c r="P31" s="1055"/>
    </row>
    <row r="32" spans="1:16" ht="24.75" customHeight="1">
      <c r="A32" s="1028"/>
      <c r="B32" s="1028"/>
      <c r="C32" s="1029"/>
      <c r="D32" s="520" t="s">
        <v>755</v>
      </c>
      <c r="E32" s="1035">
        <v>3456</v>
      </c>
      <c r="F32" s="1036"/>
      <c r="G32" s="1036">
        <v>1036800</v>
      </c>
      <c r="H32" s="1039"/>
      <c r="I32" s="1050">
        <v>3421</v>
      </c>
      <c r="J32" s="1051"/>
      <c r="K32" s="1051">
        <v>1026000</v>
      </c>
      <c r="L32" s="1051"/>
      <c r="M32" s="1049">
        <v>3513</v>
      </c>
      <c r="N32" s="1013"/>
      <c r="O32" s="1013">
        <v>1053600</v>
      </c>
      <c r="P32" s="1013"/>
    </row>
    <row r="33" spans="1:16" ht="24.75" customHeight="1">
      <c r="A33" s="1031" t="s">
        <v>461</v>
      </c>
      <c r="B33" s="1031"/>
      <c r="C33" s="1032"/>
      <c r="D33" s="276" t="s">
        <v>754</v>
      </c>
      <c r="E33" s="1030">
        <v>6365</v>
      </c>
      <c r="F33" s="1011"/>
      <c r="G33" s="1011" t="s">
        <v>793</v>
      </c>
      <c r="H33" s="1012"/>
      <c r="I33" s="1009">
        <v>6225</v>
      </c>
      <c r="J33" s="1010"/>
      <c r="K33" s="1010" t="s">
        <v>824</v>
      </c>
      <c r="L33" s="1010"/>
      <c r="M33" s="1058">
        <v>5904</v>
      </c>
      <c r="N33" s="1055"/>
      <c r="O33" s="1055" t="s">
        <v>966</v>
      </c>
      <c r="P33" s="1055"/>
    </row>
    <row r="34" spans="1:16" ht="24.75" customHeight="1">
      <c r="A34" s="1031"/>
      <c r="B34" s="1031"/>
      <c r="C34" s="1032"/>
      <c r="D34" s="520" t="s">
        <v>755</v>
      </c>
      <c r="E34" s="1035">
        <v>116</v>
      </c>
      <c r="F34" s="1036"/>
      <c r="G34" s="1036">
        <v>0</v>
      </c>
      <c r="H34" s="1039"/>
      <c r="I34" s="1050">
        <v>130</v>
      </c>
      <c r="J34" s="1051"/>
      <c r="K34" s="1051" t="s">
        <v>824</v>
      </c>
      <c r="L34" s="1051"/>
      <c r="M34" s="1049">
        <v>104</v>
      </c>
      <c r="N34" s="1013"/>
      <c r="O34" s="1013">
        <v>0</v>
      </c>
      <c r="P34" s="1013"/>
    </row>
    <row r="35" spans="1:16" ht="24.75" customHeight="1">
      <c r="A35" s="1026" t="s">
        <v>462</v>
      </c>
      <c r="B35" s="1026"/>
      <c r="C35" s="1027"/>
      <c r="D35" s="276" t="s">
        <v>754</v>
      </c>
      <c r="E35" s="1030">
        <v>39794</v>
      </c>
      <c r="F35" s="1011"/>
      <c r="G35" s="1011">
        <v>8618600</v>
      </c>
      <c r="H35" s="1012"/>
      <c r="I35" s="1009">
        <v>33893</v>
      </c>
      <c r="J35" s="1010"/>
      <c r="K35" s="1010">
        <v>8025900</v>
      </c>
      <c r="L35" s="1010"/>
      <c r="M35" s="1058">
        <v>28262</v>
      </c>
      <c r="N35" s="1055"/>
      <c r="O35" s="1055">
        <v>6866100</v>
      </c>
      <c r="P35" s="1055"/>
    </row>
    <row r="36" spans="1:16" ht="24.75" customHeight="1">
      <c r="A36" s="1028"/>
      <c r="B36" s="1028"/>
      <c r="C36" s="1029"/>
      <c r="D36" s="520" t="s">
        <v>755</v>
      </c>
      <c r="E36" s="1035">
        <v>1284</v>
      </c>
      <c r="F36" s="1036"/>
      <c r="G36" s="1036">
        <v>385200</v>
      </c>
      <c r="H36" s="1039"/>
      <c r="I36" s="1050">
        <v>1519</v>
      </c>
      <c r="J36" s="1051"/>
      <c r="K36" s="1051">
        <v>278000</v>
      </c>
      <c r="L36" s="1051"/>
      <c r="M36" s="1049">
        <v>1630</v>
      </c>
      <c r="N36" s="1013"/>
      <c r="O36" s="1013">
        <v>303700</v>
      </c>
      <c r="P36" s="1013"/>
    </row>
    <row r="37" spans="1:16" ht="24.75" customHeight="1">
      <c r="A37" s="1022" t="s">
        <v>463</v>
      </c>
      <c r="B37" s="1022"/>
      <c r="C37" s="1023"/>
      <c r="D37" s="276" t="s">
        <v>754</v>
      </c>
      <c r="E37" s="1030">
        <v>307180</v>
      </c>
      <c r="F37" s="1011"/>
      <c r="G37" s="1011">
        <v>89742550</v>
      </c>
      <c r="H37" s="1012"/>
      <c r="I37" s="1009">
        <v>293441</v>
      </c>
      <c r="J37" s="1010"/>
      <c r="K37" s="1068">
        <v>86422150</v>
      </c>
      <c r="L37" s="1068"/>
      <c r="M37" s="1058">
        <v>281453</v>
      </c>
      <c r="N37" s="1055"/>
      <c r="O37" s="1076">
        <v>82932300</v>
      </c>
      <c r="P37" s="1076"/>
    </row>
    <row r="38" spans="1:16" ht="24.75" customHeight="1" thickBot="1">
      <c r="A38" s="1024"/>
      <c r="B38" s="1024"/>
      <c r="C38" s="1025"/>
      <c r="D38" s="520" t="s">
        <v>755</v>
      </c>
      <c r="E38" s="1063">
        <v>9507</v>
      </c>
      <c r="F38" s="1033"/>
      <c r="G38" s="1033">
        <v>3140950</v>
      </c>
      <c r="H38" s="1034"/>
      <c r="I38" s="1061">
        <v>9767</v>
      </c>
      <c r="J38" s="1062"/>
      <c r="K38" s="1062">
        <v>3009100</v>
      </c>
      <c r="L38" s="1062"/>
      <c r="M38" s="1064">
        <f>M28+M30+M32+M34+M36</f>
        <v>10031</v>
      </c>
      <c r="N38" s="1065"/>
      <c r="O38" s="1065">
        <f>O28+O30+O32+O34+O36</f>
        <v>3074300</v>
      </c>
      <c r="P38" s="1065"/>
    </row>
    <row r="39" spans="1:21" ht="18" customHeight="1" thickTop="1">
      <c r="A39" s="149" t="s">
        <v>882</v>
      </c>
      <c r="B39" s="150"/>
      <c r="C39" s="150"/>
      <c r="D39" s="150"/>
      <c r="E39" s="150"/>
      <c r="F39" s="150"/>
      <c r="G39" s="150"/>
      <c r="H39" s="150"/>
      <c r="I39" s="151"/>
      <c r="J39" s="151"/>
      <c r="K39" s="151"/>
      <c r="L39" s="151"/>
      <c r="M39" s="596"/>
      <c r="N39" s="596"/>
      <c r="O39" s="596"/>
      <c r="P39" s="596"/>
      <c r="T39" s="152"/>
      <c r="U39" s="152"/>
    </row>
    <row r="40" spans="1:16" ht="15" customHeight="1">
      <c r="A40" s="643" t="s">
        <v>775</v>
      </c>
      <c r="B40" s="599"/>
      <c r="C40" s="599"/>
      <c r="D40" s="599"/>
      <c r="E40" s="599"/>
      <c r="F40" s="599"/>
      <c r="G40" s="599"/>
      <c r="H40" s="599"/>
      <c r="I40" s="599"/>
      <c r="J40" s="599"/>
      <c r="K40" s="599"/>
      <c r="L40" s="599"/>
      <c r="M40" s="599"/>
      <c r="N40" s="599"/>
      <c r="O40" s="599"/>
      <c r="P40" s="599"/>
    </row>
    <row r="41" spans="1:16" ht="15" customHeight="1">
      <c r="A41" s="643" t="s">
        <v>774</v>
      </c>
      <c r="B41" s="631" t="s">
        <v>776</v>
      </c>
      <c r="C41" s="599"/>
      <c r="D41" s="599"/>
      <c r="E41" s="599"/>
      <c r="F41" s="599"/>
      <c r="G41" s="599"/>
      <c r="H41" s="599"/>
      <c r="I41" s="599"/>
      <c r="J41" s="599"/>
      <c r="K41" s="599"/>
      <c r="L41" s="599"/>
      <c r="M41" s="599"/>
      <c r="N41" s="599"/>
      <c r="O41" s="599"/>
      <c r="P41" s="599"/>
    </row>
    <row r="42" spans="1:16" s="162" customFormat="1" ht="15" customHeight="1">
      <c r="A42" s="643" t="s">
        <v>760</v>
      </c>
      <c r="B42" s="433"/>
      <c r="C42" s="433"/>
      <c r="D42" s="433"/>
      <c r="E42" s="433"/>
      <c r="F42" s="433"/>
      <c r="G42" s="433"/>
      <c r="H42" s="433"/>
      <c r="I42" s="433"/>
      <c r="J42" s="433"/>
      <c r="K42" s="433"/>
      <c r="L42" s="433"/>
      <c r="M42" s="433"/>
      <c r="N42" s="433"/>
      <c r="O42" s="433"/>
      <c r="P42" s="433"/>
    </row>
    <row r="43" spans="1:18" s="162" customFormat="1" ht="15" customHeight="1">
      <c r="A43" s="643" t="s">
        <v>780</v>
      </c>
      <c r="B43" s="433"/>
      <c r="C43" s="434"/>
      <c r="D43" s="434"/>
      <c r="E43" s="434"/>
      <c r="F43" s="434"/>
      <c r="G43" s="434"/>
      <c r="H43" s="434"/>
      <c r="I43" s="434"/>
      <c r="J43" s="434"/>
      <c r="K43" s="434"/>
      <c r="L43" s="434"/>
      <c r="M43" s="434"/>
      <c r="N43" s="434"/>
      <c r="O43" s="434"/>
      <c r="P43" s="434"/>
      <c r="Q43" s="300"/>
      <c r="R43" s="300"/>
    </row>
    <row r="44" spans="1:16" ht="13.5">
      <c r="A44" s="338"/>
      <c r="B44" s="433"/>
      <c r="C44" s="433"/>
      <c r="D44" s="433"/>
      <c r="E44" s="433"/>
      <c r="F44" s="433"/>
      <c r="G44" s="433"/>
      <c r="H44" s="433"/>
      <c r="I44" s="433"/>
      <c r="J44" s="433"/>
      <c r="K44" s="433"/>
      <c r="L44" s="433"/>
      <c r="M44" s="433"/>
      <c r="N44" s="433"/>
      <c r="O44" s="433"/>
      <c r="P44" s="433"/>
    </row>
    <row r="45" spans="1:16" ht="13.5">
      <c r="A45" s="338"/>
      <c r="B45" s="434"/>
      <c r="C45" s="433"/>
      <c r="D45" s="433"/>
      <c r="E45" s="433"/>
      <c r="F45" s="433"/>
      <c r="G45" s="433"/>
      <c r="H45" s="433"/>
      <c r="I45" s="433"/>
      <c r="J45" s="433"/>
      <c r="K45" s="433"/>
      <c r="L45" s="433"/>
      <c r="M45" s="433"/>
      <c r="N45" s="433"/>
      <c r="O45" s="433"/>
      <c r="P45" s="433"/>
    </row>
    <row r="46" spans="1:16" ht="13.5">
      <c r="A46" s="433"/>
      <c r="B46" s="433"/>
      <c r="C46" s="433"/>
      <c r="D46" s="433"/>
      <c r="E46" s="433"/>
      <c r="F46" s="433"/>
      <c r="G46" s="433"/>
      <c r="H46" s="433"/>
      <c r="I46" s="433"/>
      <c r="J46" s="433"/>
      <c r="K46" s="433"/>
      <c r="L46" s="433"/>
      <c r="M46" s="433"/>
      <c r="N46" s="433"/>
      <c r="O46" s="433"/>
      <c r="P46" s="433"/>
    </row>
    <row r="47" spans="1:16" ht="13.5">
      <c r="A47" s="433"/>
      <c r="B47" s="433"/>
      <c r="C47" s="433"/>
      <c r="D47" s="433"/>
      <c r="E47" s="433"/>
      <c r="F47" s="433"/>
      <c r="G47" s="433"/>
      <c r="H47" s="433"/>
      <c r="I47" s="433"/>
      <c r="J47" s="433"/>
      <c r="K47" s="433"/>
      <c r="L47" s="433"/>
      <c r="M47" s="433"/>
      <c r="N47" s="433"/>
      <c r="O47" s="433"/>
      <c r="P47" s="433"/>
    </row>
    <row r="48" spans="1:16" ht="13.5">
      <c r="A48" s="433"/>
      <c r="B48" s="433"/>
      <c r="C48" s="433"/>
      <c r="D48" s="433"/>
      <c r="E48" s="433"/>
      <c r="F48" s="433"/>
      <c r="G48" s="433"/>
      <c r="H48" s="433"/>
      <c r="I48" s="433"/>
      <c r="J48" s="433"/>
      <c r="K48" s="433"/>
      <c r="L48" s="433"/>
      <c r="M48" s="433"/>
      <c r="N48" s="433"/>
      <c r="O48" s="433"/>
      <c r="P48" s="433"/>
    </row>
  </sheetData>
  <sheetProtection/>
  <mergeCells count="168">
    <mergeCell ref="K19:L19"/>
    <mergeCell ref="N12:O12"/>
    <mergeCell ref="M37:N37"/>
    <mergeCell ref="O37:P37"/>
    <mergeCell ref="N18:O18"/>
    <mergeCell ref="M32:N32"/>
    <mergeCell ref="O32:P32"/>
    <mergeCell ref="M33:N33"/>
    <mergeCell ref="M36:N36"/>
    <mergeCell ref="K35:L35"/>
    <mergeCell ref="O36:P36"/>
    <mergeCell ref="O33:P33"/>
    <mergeCell ref="O34:P34"/>
    <mergeCell ref="M31:N31"/>
    <mergeCell ref="M34:N34"/>
    <mergeCell ref="M30:N30"/>
    <mergeCell ref="H18:I18"/>
    <mergeCell ref="H19:I19"/>
    <mergeCell ref="A16:C16"/>
    <mergeCell ref="D15:E15"/>
    <mergeCell ref="D16:E16"/>
    <mergeCell ref="A18:C18"/>
    <mergeCell ref="A13:C13"/>
    <mergeCell ref="O31:P31"/>
    <mergeCell ref="N13:O13"/>
    <mergeCell ref="G30:H30"/>
    <mergeCell ref="E30:F30"/>
    <mergeCell ref="A19:C19"/>
    <mergeCell ref="A14:C14"/>
    <mergeCell ref="A15:C15"/>
    <mergeCell ref="G29:H29"/>
    <mergeCell ref="E27:F27"/>
    <mergeCell ref="M38:N38"/>
    <mergeCell ref="M26:N26"/>
    <mergeCell ref="K38:L38"/>
    <mergeCell ref="I37:J37"/>
    <mergeCell ref="K37:L37"/>
    <mergeCell ref="O38:P38"/>
    <mergeCell ref="M35:N35"/>
    <mergeCell ref="O35:P35"/>
    <mergeCell ref="O26:P26"/>
    <mergeCell ref="M27:N27"/>
    <mergeCell ref="I36:J36"/>
    <mergeCell ref="I35:J35"/>
    <mergeCell ref="K36:L36"/>
    <mergeCell ref="I38:J38"/>
    <mergeCell ref="K33:L33"/>
    <mergeCell ref="E38:F38"/>
    <mergeCell ref="K34:L34"/>
    <mergeCell ref="G37:H37"/>
    <mergeCell ref="G35:H35"/>
    <mergeCell ref="E36:F36"/>
    <mergeCell ref="O29:P29"/>
    <mergeCell ref="K14:L14"/>
    <mergeCell ref="O28:P28"/>
    <mergeCell ref="M25:P25"/>
    <mergeCell ref="M29:N29"/>
    <mergeCell ref="K27:L27"/>
    <mergeCell ref="K18:L18"/>
    <mergeCell ref="N19:O19"/>
    <mergeCell ref="K29:L29"/>
    <mergeCell ref="O27:P27"/>
    <mergeCell ref="K12:L12"/>
    <mergeCell ref="I26:J26"/>
    <mergeCell ref="I25:L25"/>
    <mergeCell ref="I34:J34"/>
    <mergeCell ref="K31:L31"/>
    <mergeCell ref="K28:L28"/>
    <mergeCell ref="I27:J27"/>
    <mergeCell ref="I32:J32"/>
    <mergeCell ref="K26:L26"/>
    <mergeCell ref="K30:L30"/>
    <mergeCell ref="K10:L10"/>
    <mergeCell ref="H11:I11"/>
    <mergeCell ref="H13:I13"/>
    <mergeCell ref="K32:L32"/>
    <mergeCell ref="G32:H32"/>
    <mergeCell ref="I30:J30"/>
    <mergeCell ref="I31:J31"/>
    <mergeCell ref="G27:H27"/>
    <mergeCell ref="E25:H25"/>
    <mergeCell ref="E31:F31"/>
    <mergeCell ref="M28:N28"/>
    <mergeCell ref="N15:O15"/>
    <mergeCell ref="N16:O16"/>
    <mergeCell ref="G26:H26"/>
    <mergeCell ref="H14:I14"/>
    <mergeCell ref="K15:L15"/>
    <mergeCell ref="I28:J28"/>
    <mergeCell ref="N14:O14"/>
    <mergeCell ref="H16:I16"/>
    <mergeCell ref="H15:I15"/>
    <mergeCell ref="G36:H36"/>
    <mergeCell ref="D19:E19"/>
    <mergeCell ref="G28:H28"/>
    <mergeCell ref="K6:L6"/>
    <mergeCell ref="N5:O5"/>
    <mergeCell ref="H4:I4"/>
    <mergeCell ref="D4:E4"/>
    <mergeCell ref="N4:O4"/>
    <mergeCell ref="K5:L5"/>
    <mergeCell ref="N9:O9"/>
    <mergeCell ref="E35:F35"/>
    <mergeCell ref="E34:F34"/>
    <mergeCell ref="D18:E18"/>
    <mergeCell ref="G34:H34"/>
    <mergeCell ref="E33:F33"/>
    <mergeCell ref="E32:F32"/>
    <mergeCell ref="G31:H31"/>
    <mergeCell ref="E26:F26"/>
    <mergeCell ref="A25:D26"/>
    <mergeCell ref="E28:F28"/>
    <mergeCell ref="H12:I12"/>
    <mergeCell ref="A37:C38"/>
    <mergeCell ref="A27:C28"/>
    <mergeCell ref="A35:C36"/>
    <mergeCell ref="E29:F29"/>
    <mergeCell ref="E37:F37"/>
    <mergeCell ref="A29:C30"/>
    <mergeCell ref="A31:C32"/>
    <mergeCell ref="A33:C34"/>
    <mergeCell ref="G38:H38"/>
    <mergeCell ref="K16:L16"/>
    <mergeCell ref="D14:E14"/>
    <mergeCell ref="K13:L13"/>
    <mergeCell ref="N10:O10"/>
    <mergeCell ref="K7:L7"/>
    <mergeCell ref="H10:I10"/>
    <mergeCell ref="D12:E12"/>
    <mergeCell ref="D13:E13"/>
    <mergeCell ref="D11:E11"/>
    <mergeCell ref="H9:I9"/>
    <mergeCell ref="D3:G3"/>
    <mergeCell ref="D9:E9"/>
    <mergeCell ref="N6:O6"/>
    <mergeCell ref="I33:J33"/>
    <mergeCell ref="G33:H33"/>
    <mergeCell ref="D6:E6"/>
    <mergeCell ref="O30:P30"/>
    <mergeCell ref="I29:J29"/>
    <mergeCell ref="N11:O11"/>
    <mergeCell ref="K9:L9"/>
    <mergeCell ref="M2:P2"/>
    <mergeCell ref="K8:L8"/>
    <mergeCell ref="H6:I6"/>
    <mergeCell ref="H7:I7"/>
    <mergeCell ref="H8:I8"/>
    <mergeCell ref="N3:P3"/>
    <mergeCell ref="N7:O7"/>
    <mergeCell ref="N8:O8"/>
    <mergeCell ref="H3:J3"/>
    <mergeCell ref="K3:M3"/>
    <mergeCell ref="D7:E7"/>
    <mergeCell ref="A8:C8"/>
    <mergeCell ref="A5:C5"/>
    <mergeCell ref="A6:C6"/>
    <mergeCell ref="D10:E10"/>
    <mergeCell ref="A11:C11"/>
    <mergeCell ref="A12:C12"/>
    <mergeCell ref="D5:E5"/>
    <mergeCell ref="K11:L11"/>
    <mergeCell ref="A3:C4"/>
    <mergeCell ref="A7:C7"/>
    <mergeCell ref="H5:I5"/>
    <mergeCell ref="D8:E8"/>
    <mergeCell ref="K4:L4"/>
    <mergeCell ref="A10:C10"/>
    <mergeCell ref="A9:C9"/>
  </mergeCells>
  <printOptions horizontalCentered="1"/>
  <pageMargins left="0.5905511811023623" right="0.5905511811023623" top="0.6692913385826772" bottom="0.5118110236220472" header="0.31496062992125984" footer="0.31496062992125984"/>
  <pageSetup blackAndWhite="1" fitToWidth="0"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dimension ref="A1:P56"/>
  <sheetViews>
    <sheetView workbookViewId="0" topLeftCell="A1">
      <selection activeCell="A1" sqref="A1"/>
    </sheetView>
  </sheetViews>
  <sheetFormatPr defaultColWidth="8.00390625" defaultRowHeight="13.5"/>
  <cols>
    <col min="1" max="1" width="12.00390625" style="65" customWidth="1"/>
    <col min="2" max="2" width="0.875" style="65" customWidth="1"/>
    <col min="3" max="15" width="6.125" style="65" customWidth="1"/>
    <col min="16" max="16384" width="8.00390625" style="65" customWidth="1"/>
  </cols>
  <sheetData>
    <row r="1" ht="26.25" customHeight="1">
      <c r="A1" s="113" t="s">
        <v>483</v>
      </c>
    </row>
    <row r="2" spans="12:15" ht="13.5" customHeight="1" thickBot="1">
      <c r="L2" s="114"/>
      <c r="M2" s="114"/>
      <c r="N2" s="114"/>
      <c r="O2" s="114"/>
    </row>
    <row r="3" spans="1:16" ht="18.75" customHeight="1" thickTop="1">
      <c r="A3" s="1077" t="s">
        <v>410</v>
      </c>
      <c r="B3" s="1078"/>
      <c r="C3" s="1081" t="s">
        <v>443</v>
      </c>
      <c r="D3" s="1081"/>
      <c r="E3" s="1081"/>
      <c r="F3" s="1081"/>
      <c r="G3" s="1081"/>
      <c r="H3" s="1081"/>
      <c r="I3" s="1081"/>
      <c r="J3" s="1081"/>
      <c r="K3" s="1081"/>
      <c r="L3" s="1081"/>
      <c r="M3" s="1081"/>
      <c r="N3" s="1081"/>
      <c r="O3" s="1082"/>
      <c r="P3" s="376"/>
    </row>
    <row r="4" spans="1:16" ht="23.25" customHeight="1">
      <c r="A4" s="1079"/>
      <c r="B4" s="1080"/>
      <c r="C4" s="277" t="s">
        <v>444</v>
      </c>
      <c r="D4" s="277" t="s">
        <v>445</v>
      </c>
      <c r="E4" s="277" t="s">
        <v>446</v>
      </c>
      <c r="F4" s="277" t="s">
        <v>420</v>
      </c>
      <c r="G4" s="277" t="s">
        <v>421</v>
      </c>
      <c r="H4" s="277" t="s">
        <v>422</v>
      </c>
      <c r="I4" s="277" t="s">
        <v>423</v>
      </c>
      <c r="J4" s="277" t="s">
        <v>424</v>
      </c>
      <c r="K4" s="277" t="s">
        <v>425</v>
      </c>
      <c r="L4" s="277" t="s">
        <v>426</v>
      </c>
      <c r="M4" s="277" t="s">
        <v>427</v>
      </c>
      <c r="N4" s="277" t="s">
        <v>428</v>
      </c>
      <c r="O4" s="278" t="s">
        <v>429</v>
      </c>
      <c r="P4" s="376"/>
    </row>
    <row r="5" spans="1:16" ht="14.25" customHeight="1">
      <c r="A5" s="279" t="s">
        <v>192</v>
      </c>
      <c r="B5" s="280"/>
      <c r="C5" s="517">
        <v>23</v>
      </c>
      <c r="D5" s="517">
        <v>23</v>
      </c>
      <c r="E5" s="517">
        <v>32</v>
      </c>
      <c r="F5" s="517">
        <v>49</v>
      </c>
      <c r="G5" s="517">
        <v>57</v>
      </c>
      <c r="H5" s="517">
        <v>41</v>
      </c>
      <c r="I5" s="517">
        <v>48</v>
      </c>
      <c r="J5" s="517">
        <v>51</v>
      </c>
      <c r="K5" s="517">
        <v>44</v>
      </c>
      <c r="L5" s="517">
        <v>73</v>
      </c>
      <c r="M5" s="517">
        <v>88</v>
      </c>
      <c r="N5" s="517">
        <v>71</v>
      </c>
      <c r="O5" s="517">
        <v>60</v>
      </c>
      <c r="P5" s="376"/>
    </row>
    <row r="6" spans="1:16" ht="14.25" customHeight="1">
      <c r="A6" s="279" t="s">
        <v>885</v>
      </c>
      <c r="B6" s="280"/>
      <c r="C6" s="517">
        <v>10</v>
      </c>
      <c r="D6" s="517">
        <v>12</v>
      </c>
      <c r="E6" s="517">
        <v>7</v>
      </c>
      <c r="F6" s="517">
        <v>15</v>
      </c>
      <c r="G6" s="517">
        <v>30</v>
      </c>
      <c r="H6" s="517">
        <v>16</v>
      </c>
      <c r="I6" s="517">
        <v>19</v>
      </c>
      <c r="J6" s="517">
        <v>19</v>
      </c>
      <c r="K6" s="517">
        <v>29</v>
      </c>
      <c r="L6" s="517">
        <v>23</v>
      </c>
      <c r="M6" s="517">
        <v>39</v>
      </c>
      <c r="N6" s="517">
        <v>47</v>
      </c>
      <c r="O6" s="517">
        <v>38</v>
      </c>
      <c r="P6" s="376"/>
    </row>
    <row r="7" spans="1:16" ht="14.25" customHeight="1">
      <c r="A7" s="279" t="s">
        <v>886</v>
      </c>
      <c r="B7" s="280"/>
      <c r="C7" s="517">
        <v>24</v>
      </c>
      <c r="D7" s="517">
        <v>20</v>
      </c>
      <c r="E7" s="517">
        <v>16</v>
      </c>
      <c r="F7" s="517">
        <v>25</v>
      </c>
      <c r="G7" s="517">
        <v>25</v>
      </c>
      <c r="H7" s="517">
        <v>41</v>
      </c>
      <c r="I7" s="517">
        <v>21</v>
      </c>
      <c r="J7" s="517">
        <v>45</v>
      </c>
      <c r="K7" s="517">
        <v>42</v>
      </c>
      <c r="L7" s="517">
        <v>45</v>
      </c>
      <c r="M7" s="517">
        <v>64</v>
      </c>
      <c r="N7" s="517">
        <v>51</v>
      </c>
      <c r="O7" s="517">
        <v>60</v>
      </c>
      <c r="P7" s="376"/>
    </row>
    <row r="8" spans="1:16" ht="14.25" customHeight="1">
      <c r="A8" s="279" t="s">
        <v>887</v>
      </c>
      <c r="B8" s="280"/>
      <c r="C8" s="517">
        <v>32</v>
      </c>
      <c r="D8" s="517">
        <v>6</v>
      </c>
      <c r="E8" s="517">
        <v>6</v>
      </c>
      <c r="F8" s="517">
        <v>6</v>
      </c>
      <c r="G8" s="517">
        <v>4</v>
      </c>
      <c r="H8" s="517">
        <v>16</v>
      </c>
      <c r="I8" s="517">
        <v>58</v>
      </c>
      <c r="J8" s="517">
        <v>51</v>
      </c>
      <c r="K8" s="517">
        <v>32</v>
      </c>
      <c r="L8" s="517">
        <v>13</v>
      </c>
      <c r="M8" s="517">
        <v>16</v>
      </c>
      <c r="N8" s="517">
        <v>21</v>
      </c>
      <c r="O8" s="517">
        <v>24</v>
      </c>
      <c r="P8" s="376"/>
    </row>
    <row r="9" spans="1:16" ht="14.25" customHeight="1">
      <c r="A9" s="279" t="s">
        <v>227</v>
      </c>
      <c r="B9" s="280"/>
      <c r="C9" s="517">
        <v>99</v>
      </c>
      <c r="D9" s="517">
        <v>55</v>
      </c>
      <c r="E9" s="517">
        <v>31</v>
      </c>
      <c r="F9" s="517">
        <v>36</v>
      </c>
      <c r="G9" s="517">
        <v>90</v>
      </c>
      <c r="H9" s="517">
        <v>141</v>
      </c>
      <c r="I9" s="517">
        <v>155</v>
      </c>
      <c r="J9" s="517">
        <v>158</v>
      </c>
      <c r="K9" s="517">
        <v>128</v>
      </c>
      <c r="L9" s="517">
        <v>128</v>
      </c>
      <c r="M9" s="517">
        <v>141</v>
      </c>
      <c r="N9" s="517">
        <v>111</v>
      </c>
      <c r="O9" s="517">
        <v>108</v>
      </c>
      <c r="P9" s="376"/>
    </row>
    <row r="10" spans="1:16" ht="14.25" customHeight="1">
      <c r="A10" s="279" t="s">
        <v>230</v>
      </c>
      <c r="B10" s="280"/>
      <c r="C10" s="517">
        <v>108</v>
      </c>
      <c r="D10" s="517">
        <v>124</v>
      </c>
      <c r="E10" s="517">
        <v>98</v>
      </c>
      <c r="F10" s="517">
        <v>120</v>
      </c>
      <c r="G10" s="517">
        <v>113</v>
      </c>
      <c r="H10" s="517">
        <v>136</v>
      </c>
      <c r="I10" s="517">
        <v>134</v>
      </c>
      <c r="J10" s="517">
        <v>183</v>
      </c>
      <c r="K10" s="517">
        <v>200</v>
      </c>
      <c r="L10" s="517">
        <v>220</v>
      </c>
      <c r="M10" s="517">
        <v>208</v>
      </c>
      <c r="N10" s="517">
        <v>167</v>
      </c>
      <c r="O10" s="517">
        <v>167</v>
      </c>
      <c r="P10" s="376"/>
    </row>
    <row r="11" spans="1:16" ht="14.25" customHeight="1">
      <c r="A11" s="279" t="s">
        <v>234</v>
      </c>
      <c r="B11" s="280"/>
      <c r="C11" s="517">
        <v>100</v>
      </c>
      <c r="D11" s="517">
        <v>65</v>
      </c>
      <c r="E11" s="517">
        <v>67</v>
      </c>
      <c r="F11" s="517">
        <v>71</v>
      </c>
      <c r="G11" s="517">
        <v>73</v>
      </c>
      <c r="H11" s="517">
        <v>146</v>
      </c>
      <c r="I11" s="517">
        <v>150</v>
      </c>
      <c r="J11" s="517">
        <v>201</v>
      </c>
      <c r="K11" s="517">
        <v>157</v>
      </c>
      <c r="L11" s="517">
        <v>178</v>
      </c>
      <c r="M11" s="517">
        <v>208</v>
      </c>
      <c r="N11" s="517">
        <v>150</v>
      </c>
      <c r="O11" s="517">
        <v>150</v>
      </c>
      <c r="P11" s="376"/>
    </row>
    <row r="12" spans="1:16" ht="14.25" customHeight="1">
      <c r="A12" s="279" t="s">
        <v>238</v>
      </c>
      <c r="B12" s="280"/>
      <c r="C12" s="517">
        <v>50</v>
      </c>
      <c r="D12" s="517">
        <v>62</v>
      </c>
      <c r="E12" s="517">
        <v>56</v>
      </c>
      <c r="F12" s="517">
        <v>38</v>
      </c>
      <c r="G12" s="517">
        <v>39</v>
      </c>
      <c r="H12" s="517">
        <v>37</v>
      </c>
      <c r="I12" s="517">
        <v>57</v>
      </c>
      <c r="J12" s="517">
        <v>103</v>
      </c>
      <c r="K12" s="517">
        <v>123</v>
      </c>
      <c r="L12" s="517">
        <v>123</v>
      </c>
      <c r="M12" s="517">
        <v>103</v>
      </c>
      <c r="N12" s="517">
        <v>66</v>
      </c>
      <c r="O12" s="517">
        <v>50</v>
      </c>
      <c r="P12" s="376"/>
    </row>
    <row r="13" spans="1:16" ht="14.25" customHeight="1">
      <c r="A13" s="279" t="s">
        <v>888</v>
      </c>
      <c r="B13" s="280"/>
      <c r="C13" s="517">
        <v>58</v>
      </c>
      <c r="D13" s="517">
        <v>58</v>
      </c>
      <c r="E13" s="517">
        <v>44</v>
      </c>
      <c r="F13" s="517">
        <v>72</v>
      </c>
      <c r="G13" s="517">
        <v>59</v>
      </c>
      <c r="H13" s="517">
        <v>79</v>
      </c>
      <c r="I13" s="517">
        <v>114</v>
      </c>
      <c r="J13" s="517">
        <v>111</v>
      </c>
      <c r="K13" s="517">
        <v>101</v>
      </c>
      <c r="L13" s="517">
        <v>116</v>
      </c>
      <c r="M13" s="517">
        <v>111</v>
      </c>
      <c r="N13" s="517">
        <v>85</v>
      </c>
      <c r="O13" s="517">
        <v>96</v>
      </c>
      <c r="P13" s="376"/>
    </row>
    <row r="14" spans="1:16" ht="14.25" customHeight="1">
      <c r="A14" s="279" t="s">
        <v>889</v>
      </c>
      <c r="B14" s="280"/>
      <c r="C14" s="517">
        <v>20</v>
      </c>
      <c r="D14" s="517">
        <v>25</v>
      </c>
      <c r="E14" s="517">
        <v>40</v>
      </c>
      <c r="F14" s="517">
        <v>48</v>
      </c>
      <c r="G14" s="517">
        <v>70</v>
      </c>
      <c r="H14" s="517">
        <v>30</v>
      </c>
      <c r="I14" s="517">
        <v>33</v>
      </c>
      <c r="J14" s="517">
        <v>44</v>
      </c>
      <c r="K14" s="517">
        <v>69</v>
      </c>
      <c r="L14" s="517">
        <v>75</v>
      </c>
      <c r="M14" s="517">
        <v>113</v>
      </c>
      <c r="N14" s="517">
        <v>82</v>
      </c>
      <c r="O14" s="517">
        <v>66</v>
      </c>
      <c r="P14" s="376"/>
    </row>
    <row r="15" spans="1:16" ht="14.25" customHeight="1">
      <c r="A15" s="279" t="s">
        <v>890</v>
      </c>
      <c r="B15" s="280"/>
      <c r="C15" s="517">
        <v>68</v>
      </c>
      <c r="D15" s="517">
        <v>45</v>
      </c>
      <c r="E15" s="517">
        <v>75</v>
      </c>
      <c r="F15" s="517">
        <v>76</v>
      </c>
      <c r="G15" s="517">
        <v>60</v>
      </c>
      <c r="H15" s="517">
        <v>59</v>
      </c>
      <c r="I15" s="517">
        <v>71</v>
      </c>
      <c r="J15" s="517">
        <v>83</v>
      </c>
      <c r="K15" s="517">
        <v>94</v>
      </c>
      <c r="L15" s="517">
        <v>108</v>
      </c>
      <c r="M15" s="517">
        <v>102</v>
      </c>
      <c r="N15" s="517">
        <v>89</v>
      </c>
      <c r="O15" s="517">
        <v>65</v>
      </c>
      <c r="P15" s="376"/>
    </row>
    <row r="16" spans="1:16" ht="14.25" customHeight="1">
      <c r="A16" s="279" t="s">
        <v>891</v>
      </c>
      <c r="B16" s="280"/>
      <c r="C16" s="517">
        <v>68</v>
      </c>
      <c r="D16" s="517">
        <v>99</v>
      </c>
      <c r="E16" s="517">
        <v>86</v>
      </c>
      <c r="F16" s="517">
        <v>82</v>
      </c>
      <c r="G16" s="517">
        <v>70</v>
      </c>
      <c r="H16" s="517">
        <v>87</v>
      </c>
      <c r="I16" s="517">
        <v>74</v>
      </c>
      <c r="J16" s="517">
        <v>131</v>
      </c>
      <c r="K16" s="517">
        <v>157</v>
      </c>
      <c r="L16" s="517">
        <v>205</v>
      </c>
      <c r="M16" s="517">
        <v>165</v>
      </c>
      <c r="N16" s="517">
        <v>125</v>
      </c>
      <c r="O16" s="517">
        <v>81</v>
      </c>
      <c r="P16" s="376"/>
    </row>
    <row r="17" spans="1:16" ht="14.25" customHeight="1">
      <c r="A17" s="279" t="s">
        <v>892</v>
      </c>
      <c r="B17" s="280"/>
      <c r="C17" s="517">
        <v>61</v>
      </c>
      <c r="D17" s="517">
        <v>68</v>
      </c>
      <c r="E17" s="517">
        <v>73</v>
      </c>
      <c r="F17" s="517">
        <v>59</v>
      </c>
      <c r="G17" s="517">
        <v>88</v>
      </c>
      <c r="H17" s="517">
        <v>100</v>
      </c>
      <c r="I17" s="517">
        <v>95</v>
      </c>
      <c r="J17" s="517">
        <v>140</v>
      </c>
      <c r="K17" s="517">
        <v>102</v>
      </c>
      <c r="L17" s="517">
        <v>131</v>
      </c>
      <c r="M17" s="517">
        <v>139</v>
      </c>
      <c r="N17" s="517">
        <v>169</v>
      </c>
      <c r="O17" s="517">
        <v>148</v>
      </c>
      <c r="P17" s="376"/>
    </row>
    <row r="18" spans="1:16" ht="14.25" customHeight="1">
      <c r="A18" s="279" t="s">
        <v>893</v>
      </c>
      <c r="B18" s="280"/>
      <c r="C18" s="517">
        <v>60</v>
      </c>
      <c r="D18" s="517">
        <v>62</v>
      </c>
      <c r="E18" s="517">
        <v>62</v>
      </c>
      <c r="F18" s="517">
        <v>69</v>
      </c>
      <c r="G18" s="517">
        <v>103</v>
      </c>
      <c r="H18" s="517">
        <v>113</v>
      </c>
      <c r="I18" s="517">
        <v>109</v>
      </c>
      <c r="J18" s="517">
        <v>116</v>
      </c>
      <c r="K18" s="517">
        <v>124</v>
      </c>
      <c r="L18" s="517">
        <v>153</v>
      </c>
      <c r="M18" s="517">
        <v>177</v>
      </c>
      <c r="N18" s="517">
        <v>137</v>
      </c>
      <c r="O18" s="517">
        <v>114</v>
      </c>
      <c r="P18" s="376"/>
    </row>
    <row r="19" spans="1:16" ht="14.25" customHeight="1">
      <c r="A19" s="279" t="s">
        <v>894</v>
      </c>
      <c r="B19" s="280"/>
      <c r="C19" s="517">
        <v>55</v>
      </c>
      <c r="D19" s="517">
        <v>38</v>
      </c>
      <c r="E19" s="517">
        <v>36</v>
      </c>
      <c r="F19" s="517">
        <v>52</v>
      </c>
      <c r="G19" s="517">
        <v>55</v>
      </c>
      <c r="H19" s="517">
        <v>64</v>
      </c>
      <c r="I19" s="517">
        <v>72</v>
      </c>
      <c r="J19" s="517">
        <v>86</v>
      </c>
      <c r="K19" s="517">
        <v>72</v>
      </c>
      <c r="L19" s="517">
        <v>86</v>
      </c>
      <c r="M19" s="517">
        <v>94</v>
      </c>
      <c r="N19" s="517">
        <v>52</v>
      </c>
      <c r="O19" s="517">
        <v>38</v>
      </c>
      <c r="P19" s="376"/>
    </row>
    <row r="20" spans="1:16" ht="14.25" customHeight="1">
      <c r="A20" s="279" t="s">
        <v>895</v>
      </c>
      <c r="B20" s="280"/>
      <c r="C20" s="517">
        <v>56</v>
      </c>
      <c r="D20" s="517">
        <v>54</v>
      </c>
      <c r="E20" s="517">
        <v>49</v>
      </c>
      <c r="F20" s="517">
        <v>57</v>
      </c>
      <c r="G20" s="517">
        <v>67</v>
      </c>
      <c r="H20" s="517">
        <v>95</v>
      </c>
      <c r="I20" s="517">
        <v>93</v>
      </c>
      <c r="J20" s="517">
        <v>100</v>
      </c>
      <c r="K20" s="517">
        <v>91</v>
      </c>
      <c r="L20" s="517">
        <v>108</v>
      </c>
      <c r="M20" s="517">
        <v>107</v>
      </c>
      <c r="N20" s="517">
        <v>84</v>
      </c>
      <c r="O20" s="517">
        <v>70</v>
      </c>
      <c r="P20" s="376"/>
    </row>
    <row r="21" spans="1:16" ht="14.25" customHeight="1">
      <c r="A21" s="279" t="s">
        <v>896</v>
      </c>
      <c r="B21" s="280"/>
      <c r="C21" s="517">
        <v>86</v>
      </c>
      <c r="D21" s="517">
        <v>69</v>
      </c>
      <c r="E21" s="517">
        <v>73</v>
      </c>
      <c r="F21" s="517">
        <v>65</v>
      </c>
      <c r="G21" s="517">
        <v>105</v>
      </c>
      <c r="H21" s="517">
        <v>125</v>
      </c>
      <c r="I21" s="517">
        <v>117</v>
      </c>
      <c r="J21" s="517">
        <v>154</v>
      </c>
      <c r="K21" s="517">
        <v>161</v>
      </c>
      <c r="L21" s="517">
        <v>189</v>
      </c>
      <c r="M21" s="517">
        <v>213</v>
      </c>
      <c r="N21" s="517">
        <v>199</v>
      </c>
      <c r="O21" s="517">
        <v>160</v>
      </c>
      <c r="P21" s="376"/>
    </row>
    <row r="22" spans="1:16" ht="14.25" customHeight="1">
      <c r="A22" s="279" t="s">
        <v>897</v>
      </c>
      <c r="B22" s="280"/>
      <c r="C22" s="517">
        <v>44</v>
      </c>
      <c r="D22" s="517">
        <v>30</v>
      </c>
      <c r="E22" s="517">
        <v>49</v>
      </c>
      <c r="F22" s="517">
        <v>47</v>
      </c>
      <c r="G22" s="517">
        <v>72</v>
      </c>
      <c r="H22" s="517">
        <v>38</v>
      </c>
      <c r="I22" s="517">
        <v>53</v>
      </c>
      <c r="J22" s="517">
        <v>62</v>
      </c>
      <c r="K22" s="517">
        <v>90</v>
      </c>
      <c r="L22" s="517">
        <v>92</v>
      </c>
      <c r="M22" s="517">
        <v>109</v>
      </c>
      <c r="N22" s="517">
        <v>84</v>
      </c>
      <c r="O22" s="517">
        <v>55</v>
      </c>
      <c r="P22" s="376"/>
    </row>
    <row r="23" spans="1:16" ht="14.25" customHeight="1">
      <c r="A23" s="279" t="s">
        <v>898</v>
      </c>
      <c r="B23" s="280"/>
      <c r="C23" s="517">
        <v>24</v>
      </c>
      <c r="D23" s="517">
        <v>18</v>
      </c>
      <c r="E23" s="517">
        <v>48</v>
      </c>
      <c r="F23" s="517">
        <v>43</v>
      </c>
      <c r="G23" s="517">
        <v>41</v>
      </c>
      <c r="H23" s="517">
        <v>38</v>
      </c>
      <c r="I23" s="517">
        <v>46</v>
      </c>
      <c r="J23" s="517">
        <v>60</v>
      </c>
      <c r="K23" s="517">
        <v>48</v>
      </c>
      <c r="L23" s="517">
        <v>99</v>
      </c>
      <c r="M23" s="517">
        <v>58</v>
      </c>
      <c r="N23" s="517">
        <v>95</v>
      </c>
      <c r="O23" s="517">
        <v>45</v>
      </c>
      <c r="P23" s="376"/>
    </row>
    <row r="24" spans="1:16" ht="14.25" customHeight="1">
      <c r="A24" s="279" t="s">
        <v>899</v>
      </c>
      <c r="B24" s="280"/>
      <c r="C24" s="517">
        <v>53</v>
      </c>
      <c r="D24" s="517">
        <v>63</v>
      </c>
      <c r="E24" s="517">
        <v>63</v>
      </c>
      <c r="F24" s="517">
        <v>77</v>
      </c>
      <c r="G24" s="517">
        <v>83</v>
      </c>
      <c r="H24" s="517">
        <v>53</v>
      </c>
      <c r="I24" s="517">
        <v>64</v>
      </c>
      <c r="J24" s="517">
        <v>92</v>
      </c>
      <c r="K24" s="517">
        <v>109</v>
      </c>
      <c r="L24" s="517">
        <v>128</v>
      </c>
      <c r="M24" s="517">
        <v>134</v>
      </c>
      <c r="N24" s="517">
        <v>101</v>
      </c>
      <c r="O24" s="517">
        <v>77</v>
      </c>
      <c r="P24" s="376"/>
    </row>
    <row r="25" spans="1:16" ht="14.25" customHeight="1">
      <c r="A25" s="279" t="s">
        <v>900</v>
      </c>
      <c r="B25" s="280"/>
      <c r="C25" s="517">
        <v>62</v>
      </c>
      <c r="D25" s="517">
        <v>66</v>
      </c>
      <c r="E25" s="517">
        <v>57</v>
      </c>
      <c r="F25" s="517">
        <v>70</v>
      </c>
      <c r="G25" s="517">
        <v>80</v>
      </c>
      <c r="H25" s="517">
        <v>67</v>
      </c>
      <c r="I25" s="517">
        <v>84</v>
      </c>
      <c r="J25" s="517">
        <v>90</v>
      </c>
      <c r="K25" s="517">
        <v>124</v>
      </c>
      <c r="L25" s="517">
        <v>132</v>
      </c>
      <c r="M25" s="517">
        <v>115</v>
      </c>
      <c r="N25" s="517">
        <v>94</v>
      </c>
      <c r="O25" s="517">
        <v>112</v>
      </c>
      <c r="P25" s="376"/>
    </row>
    <row r="26" spans="1:16" ht="14.25" customHeight="1">
      <c r="A26" s="279" t="s">
        <v>901</v>
      </c>
      <c r="B26" s="280"/>
      <c r="C26" s="517">
        <v>72</v>
      </c>
      <c r="D26" s="517">
        <v>90</v>
      </c>
      <c r="E26" s="517">
        <v>90</v>
      </c>
      <c r="F26" s="517">
        <v>85</v>
      </c>
      <c r="G26" s="517">
        <v>110</v>
      </c>
      <c r="H26" s="517">
        <v>95</v>
      </c>
      <c r="I26" s="517">
        <v>105</v>
      </c>
      <c r="J26" s="517">
        <v>112</v>
      </c>
      <c r="K26" s="517">
        <v>157</v>
      </c>
      <c r="L26" s="517">
        <v>179</v>
      </c>
      <c r="M26" s="517">
        <v>167</v>
      </c>
      <c r="N26" s="517">
        <v>178</v>
      </c>
      <c r="O26" s="517">
        <v>166</v>
      </c>
      <c r="P26" s="376"/>
    </row>
    <row r="27" spans="1:16" ht="14.25" customHeight="1">
      <c r="A27" s="279" t="s">
        <v>902</v>
      </c>
      <c r="B27" s="280"/>
      <c r="C27" s="517">
        <v>55</v>
      </c>
      <c r="D27" s="517">
        <v>101</v>
      </c>
      <c r="E27" s="517">
        <v>83</v>
      </c>
      <c r="F27" s="517">
        <v>76</v>
      </c>
      <c r="G27" s="517">
        <v>88</v>
      </c>
      <c r="H27" s="517">
        <v>76</v>
      </c>
      <c r="I27" s="517">
        <v>62</v>
      </c>
      <c r="J27" s="517">
        <v>119</v>
      </c>
      <c r="K27" s="517">
        <v>120</v>
      </c>
      <c r="L27" s="517">
        <v>143</v>
      </c>
      <c r="M27" s="517">
        <v>156</v>
      </c>
      <c r="N27" s="517">
        <v>132</v>
      </c>
      <c r="O27" s="517">
        <v>120</v>
      </c>
      <c r="P27" s="376"/>
    </row>
    <row r="28" spans="1:16" ht="14.25" customHeight="1">
      <c r="A28" s="279" t="s">
        <v>903</v>
      </c>
      <c r="B28" s="280"/>
      <c r="C28" s="517">
        <v>65</v>
      </c>
      <c r="D28" s="517">
        <v>86</v>
      </c>
      <c r="E28" s="517">
        <v>57</v>
      </c>
      <c r="F28" s="517">
        <v>56</v>
      </c>
      <c r="G28" s="517">
        <v>65</v>
      </c>
      <c r="H28" s="517">
        <v>49</v>
      </c>
      <c r="I28" s="517">
        <v>66</v>
      </c>
      <c r="J28" s="517">
        <v>79</v>
      </c>
      <c r="K28" s="517">
        <v>117</v>
      </c>
      <c r="L28" s="517">
        <v>107</v>
      </c>
      <c r="M28" s="517">
        <v>101</v>
      </c>
      <c r="N28" s="517">
        <v>71</v>
      </c>
      <c r="O28" s="517">
        <v>75</v>
      </c>
      <c r="P28" s="376"/>
    </row>
    <row r="29" spans="1:16" ht="14.25" customHeight="1">
      <c r="A29" s="279" t="s">
        <v>904</v>
      </c>
      <c r="B29" s="280"/>
      <c r="C29" s="517">
        <v>20</v>
      </c>
      <c r="D29" s="517">
        <v>35</v>
      </c>
      <c r="E29" s="517">
        <v>66</v>
      </c>
      <c r="F29" s="517">
        <v>63</v>
      </c>
      <c r="G29" s="517">
        <v>16</v>
      </c>
      <c r="H29" s="517">
        <v>13</v>
      </c>
      <c r="I29" s="517">
        <v>15</v>
      </c>
      <c r="J29" s="517">
        <v>27</v>
      </c>
      <c r="K29" s="517">
        <v>44</v>
      </c>
      <c r="L29" s="517">
        <v>71</v>
      </c>
      <c r="M29" s="517">
        <v>57</v>
      </c>
      <c r="N29" s="517">
        <v>43</v>
      </c>
      <c r="O29" s="517">
        <v>20</v>
      </c>
      <c r="P29" s="376"/>
    </row>
    <row r="30" spans="1:16" ht="14.25" customHeight="1">
      <c r="A30" s="279" t="s">
        <v>905</v>
      </c>
      <c r="B30" s="280"/>
      <c r="C30" s="517">
        <v>50</v>
      </c>
      <c r="D30" s="517">
        <v>53</v>
      </c>
      <c r="E30" s="517">
        <v>60</v>
      </c>
      <c r="F30" s="517">
        <v>48</v>
      </c>
      <c r="G30" s="517">
        <v>55</v>
      </c>
      <c r="H30" s="517">
        <v>51</v>
      </c>
      <c r="I30" s="517">
        <v>53</v>
      </c>
      <c r="J30" s="517">
        <v>71</v>
      </c>
      <c r="K30" s="517">
        <v>100</v>
      </c>
      <c r="L30" s="517">
        <v>143</v>
      </c>
      <c r="M30" s="517">
        <v>141</v>
      </c>
      <c r="N30" s="517">
        <v>116</v>
      </c>
      <c r="O30" s="517">
        <v>58</v>
      </c>
      <c r="P30" s="376"/>
    </row>
    <row r="31" spans="1:16" ht="14.25" customHeight="1">
      <c r="A31" s="279" t="s">
        <v>906</v>
      </c>
      <c r="B31" s="280"/>
      <c r="C31" s="517">
        <v>47</v>
      </c>
      <c r="D31" s="517">
        <v>60</v>
      </c>
      <c r="E31" s="517">
        <v>63</v>
      </c>
      <c r="F31" s="517">
        <v>59</v>
      </c>
      <c r="G31" s="517">
        <v>51</v>
      </c>
      <c r="H31" s="517">
        <v>30</v>
      </c>
      <c r="I31" s="517">
        <v>51</v>
      </c>
      <c r="J31" s="517">
        <v>76</v>
      </c>
      <c r="K31" s="517">
        <v>98</v>
      </c>
      <c r="L31" s="517">
        <v>104</v>
      </c>
      <c r="M31" s="517">
        <v>109</v>
      </c>
      <c r="N31" s="517">
        <v>84</v>
      </c>
      <c r="O31" s="517">
        <v>74</v>
      </c>
      <c r="P31" s="376"/>
    </row>
    <row r="32" spans="1:16" ht="14.25" customHeight="1">
      <c r="A32" s="279" t="s">
        <v>907</v>
      </c>
      <c r="B32" s="280"/>
      <c r="C32" s="517">
        <v>40</v>
      </c>
      <c r="D32" s="517">
        <v>50</v>
      </c>
      <c r="E32" s="517">
        <v>71</v>
      </c>
      <c r="F32" s="517">
        <v>80</v>
      </c>
      <c r="G32" s="517">
        <v>65</v>
      </c>
      <c r="H32" s="517">
        <v>53</v>
      </c>
      <c r="I32" s="517">
        <v>43</v>
      </c>
      <c r="J32" s="517">
        <v>68</v>
      </c>
      <c r="K32" s="517">
        <v>73</v>
      </c>
      <c r="L32" s="517">
        <v>124</v>
      </c>
      <c r="M32" s="517">
        <v>177</v>
      </c>
      <c r="N32" s="517">
        <v>131</v>
      </c>
      <c r="O32" s="517">
        <v>85</v>
      </c>
      <c r="P32" s="376"/>
    </row>
    <row r="33" spans="1:16" ht="14.25" customHeight="1">
      <c r="A33" s="279" t="s">
        <v>908</v>
      </c>
      <c r="B33" s="280"/>
      <c r="C33" s="517">
        <v>116</v>
      </c>
      <c r="D33" s="517">
        <v>144</v>
      </c>
      <c r="E33" s="517">
        <v>146</v>
      </c>
      <c r="F33" s="517">
        <v>151</v>
      </c>
      <c r="G33" s="517">
        <v>122</v>
      </c>
      <c r="H33" s="517">
        <v>132</v>
      </c>
      <c r="I33" s="517">
        <v>130</v>
      </c>
      <c r="J33" s="517">
        <v>186</v>
      </c>
      <c r="K33" s="517">
        <v>236</v>
      </c>
      <c r="L33" s="517">
        <v>289</v>
      </c>
      <c r="M33" s="517">
        <v>317</v>
      </c>
      <c r="N33" s="517">
        <v>199</v>
      </c>
      <c r="O33" s="517">
        <v>173</v>
      </c>
      <c r="P33" s="376"/>
    </row>
    <row r="34" spans="1:16" ht="14.25" customHeight="1">
      <c r="A34" s="279" t="s">
        <v>909</v>
      </c>
      <c r="B34" s="280"/>
      <c r="C34" s="517">
        <v>25</v>
      </c>
      <c r="D34" s="517">
        <v>22</v>
      </c>
      <c r="E34" s="517">
        <v>34</v>
      </c>
      <c r="F34" s="517">
        <v>28</v>
      </c>
      <c r="G34" s="517">
        <v>32</v>
      </c>
      <c r="H34" s="517">
        <v>50</v>
      </c>
      <c r="I34" s="517">
        <v>44</v>
      </c>
      <c r="J34" s="517">
        <v>38</v>
      </c>
      <c r="K34" s="517">
        <v>54</v>
      </c>
      <c r="L34" s="517">
        <v>64</v>
      </c>
      <c r="M34" s="517">
        <v>68</v>
      </c>
      <c r="N34" s="517">
        <v>69</v>
      </c>
      <c r="O34" s="517">
        <v>40</v>
      </c>
      <c r="P34" s="376"/>
    </row>
    <row r="35" spans="1:16" ht="14.25" customHeight="1">
      <c r="A35" s="279" t="s">
        <v>910</v>
      </c>
      <c r="B35" s="280"/>
      <c r="C35" s="517">
        <v>82</v>
      </c>
      <c r="D35" s="517">
        <v>114</v>
      </c>
      <c r="E35" s="517">
        <v>115</v>
      </c>
      <c r="F35" s="517">
        <v>113</v>
      </c>
      <c r="G35" s="517">
        <v>119</v>
      </c>
      <c r="H35" s="517">
        <v>117</v>
      </c>
      <c r="I35" s="517">
        <v>118</v>
      </c>
      <c r="J35" s="517">
        <v>126</v>
      </c>
      <c r="K35" s="517">
        <v>172</v>
      </c>
      <c r="L35" s="517">
        <v>231</v>
      </c>
      <c r="M35" s="517">
        <v>219</v>
      </c>
      <c r="N35" s="517">
        <v>156</v>
      </c>
      <c r="O35" s="517">
        <v>128</v>
      </c>
      <c r="P35" s="376"/>
    </row>
    <row r="36" spans="1:16" ht="14.25" customHeight="1">
      <c r="A36" s="279" t="s">
        <v>911</v>
      </c>
      <c r="B36" s="280"/>
      <c r="C36" s="517">
        <v>63</v>
      </c>
      <c r="D36" s="517">
        <v>64</v>
      </c>
      <c r="E36" s="517">
        <v>76</v>
      </c>
      <c r="F36" s="517">
        <v>91</v>
      </c>
      <c r="G36" s="517">
        <v>90</v>
      </c>
      <c r="H36" s="517">
        <v>121</v>
      </c>
      <c r="I36" s="517">
        <v>102</v>
      </c>
      <c r="J36" s="517">
        <v>125</v>
      </c>
      <c r="K36" s="517">
        <v>128</v>
      </c>
      <c r="L36" s="517">
        <v>157</v>
      </c>
      <c r="M36" s="517">
        <v>203</v>
      </c>
      <c r="N36" s="517">
        <v>159</v>
      </c>
      <c r="O36" s="517">
        <v>116</v>
      </c>
      <c r="P36" s="376"/>
    </row>
    <row r="37" spans="1:16" ht="14.25" customHeight="1">
      <c r="A37" s="279" t="s">
        <v>912</v>
      </c>
      <c r="B37" s="280"/>
      <c r="C37" s="517">
        <v>140</v>
      </c>
      <c r="D37" s="517">
        <v>149</v>
      </c>
      <c r="E37" s="517">
        <v>147</v>
      </c>
      <c r="F37" s="517">
        <v>120</v>
      </c>
      <c r="G37" s="517">
        <v>108</v>
      </c>
      <c r="H37" s="517">
        <v>141</v>
      </c>
      <c r="I37" s="517">
        <v>196</v>
      </c>
      <c r="J37" s="517">
        <v>202</v>
      </c>
      <c r="K37" s="517">
        <v>208</v>
      </c>
      <c r="L37" s="517">
        <v>264</v>
      </c>
      <c r="M37" s="517">
        <v>260</v>
      </c>
      <c r="N37" s="517">
        <v>206</v>
      </c>
      <c r="O37" s="517">
        <v>255</v>
      </c>
      <c r="P37" s="376"/>
    </row>
    <row r="38" spans="1:16" ht="14.25" customHeight="1">
      <c r="A38" s="279" t="s">
        <v>913</v>
      </c>
      <c r="B38" s="280"/>
      <c r="C38" s="517">
        <v>96</v>
      </c>
      <c r="D38" s="517">
        <v>101</v>
      </c>
      <c r="E38" s="517">
        <v>123</v>
      </c>
      <c r="F38" s="517">
        <v>133</v>
      </c>
      <c r="G38" s="517">
        <v>130</v>
      </c>
      <c r="H38" s="517">
        <v>103</v>
      </c>
      <c r="I38" s="517">
        <v>121</v>
      </c>
      <c r="J38" s="517">
        <v>166</v>
      </c>
      <c r="K38" s="517">
        <v>184</v>
      </c>
      <c r="L38" s="517">
        <v>204</v>
      </c>
      <c r="M38" s="517">
        <v>238</v>
      </c>
      <c r="N38" s="517">
        <v>205</v>
      </c>
      <c r="O38" s="517">
        <v>168</v>
      </c>
      <c r="P38" s="376"/>
    </row>
    <row r="39" spans="1:16" ht="14.25" customHeight="1">
      <c r="A39" s="279" t="s">
        <v>914</v>
      </c>
      <c r="B39" s="280"/>
      <c r="C39" s="517">
        <v>53</v>
      </c>
      <c r="D39" s="517">
        <v>90</v>
      </c>
      <c r="E39" s="517">
        <v>75</v>
      </c>
      <c r="F39" s="517">
        <v>66</v>
      </c>
      <c r="G39" s="517">
        <v>84</v>
      </c>
      <c r="H39" s="517">
        <v>89</v>
      </c>
      <c r="I39" s="517">
        <v>71</v>
      </c>
      <c r="J39" s="517">
        <v>86</v>
      </c>
      <c r="K39" s="517">
        <v>129</v>
      </c>
      <c r="L39" s="517">
        <v>168</v>
      </c>
      <c r="M39" s="517">
        <v>190</v>
      </c>
      <c r="N39" s="517">
        <v>171</v>
      </c>
      <c r="O39" s="517">
        <v>127</v>
      </c>
      <c r="P39" s="376"/>
    </row>
    <row r="40" spans="1:16" ht="14.25" customHeight="1">
      <c r="A40" s="279" t="s">
        <v>915</v>
      </c>
      <c r="B40" s="280"/>
      <c r="C40" s="517">
        <v>94</v>
      </c>
      <c r="D40" s="517">
        <v>97</v>
      </c>
      <c r="E40" s="517">
        <v>108</v>
      </c>
      <c r="F40" s="517">
        <v>91</v>
      </c>
      <c r="G40" s="517">
        <v>77</v>
      </c>
      <c r="H40" s="517">
        <v>82</v>
      </c>
      <c r="I40" s="517">
        <v>87</v>
      </c>
      <c r="J40" s="517">
        <v>120</v>
      </c>
      <c r="K40" s="517">
        <v>157</v>
      </c>
      <c r="L40" s="517">
        <v>173</v>
      </c>
      <c r="M40" s="517">
        <v>167</v>
      </c>
      <c r="N40" s="517">
        <v>164</v>
      </c>
      <c r="O40" s="517">
        <v>125</v>
      </c>
      <c r="P40" s="376"/>
    </row>
    <row r="41" spans="1:16" ht="14.25" customHeight="1">
      <c r="A41" s="279" t="s">
        <v>916</v>
      </c>
      <c r="B41" s="280"/>
      <c r="C41" s="517">
        <v>41</v>
      </c>
      <c r="D41" s="517">
        <v>40</v>
      </c>
      <c r="E41" s="517">
        <v>86</v>
      </c>
      <c r="F41" s="517">
        <v>73</v>
      </c>
      <c r="G41" s="517">
        <v>74</v>
      </c>
      <c r="H41" s="517">
        <v>39</v>
      </c>
      <c r="I41" s="517">
        <v>35</v>
      </c>
      <c r="J41" s="517">
        <v>62</v>
      </c>
      <c r="K41" s="517">
        <v>66</v>
      </c>
      <c r="L41" s="517">
        <v>143</v>
      </c>
      <c r="M41" s="517">
        <v>145</v>
      </c>
      <c r="N41" s="517">
        <v>106</v>
      </c>
      <c r="O41" s="517">
        <v>67</v>
      </c>
      <c r="P41" s="376"/>
    </row>
    <row r="42" spans="1:16" ht="14.25" customHeight="1">
      <c r="A42" s="279" t="s">
        <v>917</v>
      </c>
      <c r="B42" s="280"/>
      <c r="C42" s="517">
        <v>42</v>
      </c>
      <c r="D42" s="517">
        <v>62</v>
      </c>
      <c r="E42" s="517">
        <v>84</v>
      </c>
      <c r="F42" s="517">
        <v>76</v>
      </c>
      <c r="G42" s="517">
        <v>66</v>
      </c>
      <c r="H42" s="517">
        <v>40</v>
      </c>
      <c r="I42" s="517">
        <v>45</v>
      </c>
      <c r="J42" s="517">
        <v>64</v>
      </c>
      <c r="K42" s="517">
        <v>76</v>
      </c>
      <c r="L42" s="517">
        <v>125</v>
      </c>
      <c r="M42" s="517">
        <v>132</v>
      </c>
      <c r="N42" s="517">
        <v>97</v>
      </c>
      <c r="O42" s="517">
        <v>87</v>
      </c>
      <c r="P42" s="376"/>
    </row>
    <row r="43" spans="1:16" ht="14.25" customHeight="1">
      <c r="A43" s="279" t="s">
        <v>918</v>
      </c>
      <c r="B43" s="280"/>
      <c r="C43" s="517">
        <v>60</v>
      </c>
      <c r="D43" s="517">
        <v>80</v>
      </c>
      <c r="E43" s="517">
        <v>60</v>
      </c>
      <c r="F43" s="517">
        <v>34</v>
      </c>
      <c r="G43" s="517">
        <v>45</v>
      </c>
      <c r="H43" s="517">
        <v>47</v>
      </c>
      <c r="I43" s="517">
        <v>37</v>
      </c>
      <c r="J43" s="517">
        <v>72</v>
      </c>
      <c r="K43" s="517">
        <v>95</v>
      </c>
      <c r="L43" s="517">
        <v>96</v>
      </c>
      <c r="M43" s="517">
        <v>113</v>
      </c>
      <c r="N43" s="517">
        <v>83</v>
      </c>
      <c r="O43" s="517">
        <v>47</v>
      </c>
      <c r="P43" s="376"/>
    </row>
    <row r="44" spans="1:16" ht="14.25" customHeight="1">
      <c r="A44" s="279" t="s">
        <v>919</v>
      </c>
      <c r="B44" s="280"/>
      <c r="C44" s="517">
        <v>60</v>
      </c>
      <c r="D44" s="517">
        <v>106</v>
      </c>
      <c r="E44" s="517">
        <v>127</v>
      </c>
      <c r="F44" s="517">
        <v>113</v>
      </c>
      <c r="G44" s="517">
        <v>97</v>
      </c>
      <c r="H44" s="517">
        <v>56</v>
      </c>
      <c r="I44" s="517">
        <v>70</v>
      </c>
      <c r="J44" s="517">
        <v>82</v>
      </c>
      <c r="K44" s="517">
        <v>160</v>
      </c>
      <c r="L44" s="517">
        <v>180</v>
      </c>
      <c r="M44" s="517">
        <v>224</v>
      </c>
      <c r="N44" s="517">
        <v>174</v>
      </c>
      <c r="O44" s="517">
        <v>134</v>
      </c>
      <c r="P44" s="376"/>
    </row>
    <row r="45" spans="1:16" ht="9.75" customHeight="1">
      <c r="A45" s="115"/>
      <c r="B45" s="281"/>
      <c r="C45" s="605"/>
      <c r="D45" s="606"/>
      <c r="E45" s="606"/>
      <c r="F45" s="606"/>
      <c r="G45" s="606"/>
      <c r="H45" s="606"/>
      <c r="I45" s="606"/>
      <c r="J45" s="606"/>
      <c r="K45" s="606"/>
      <c r="L45" s="606"/>
      <c r="M45" s="606"/>
      <c r="N45" s="606"/>
      <c r="O45" s="606"/>
      <c r="P45" s="376"/>
    </row>
    <row r="46" spans="1:16" s="66" customFormat="1" ht="14.25" customHeight="1">
      <c r="A46" s="436" t="s">
        <v>464</v>
      </c>
      <c r="B46" s="444"/>
      <c r="C46" s="603">
        <f>SUM(C5:C45)</f>
        <v>2382</v>
      </c>
      <c r="D46" s="603">
        <f>SUM(D5:D45)</f>
        <v>2606</v>
      </c>
      <c r="E46" s="603">
        <f>SUM(E5:E44)</f>
        <v>2739</v>
      </c>
      <c r="F46" s="603">
        <f>SUM(F5:F44)</f>
        <v>2733</v>
      </c>
      <c r="G46" s="603">
        <f>SUM(G5:G44)</f>
        <v>2878</v>
      </c>
      <c r="H46" s="603">
        <f>SUM(H5:H44)</f>
        <v>2906</v>
      </c>
      <c r="I46" s="603">
        <f aca="true" t="shared" si="0" ref="I46:O46">SUM(I5:I44)</f>
        <v>3118</v>
      </c>
      <c r="J46" s="603">
        <f t="shared" si="0"/>
        <v>3961</v>
      </c>
      <c r="K46" s="603">
        <f t="shared" si="0"/>
        <v>4471</v>
      </c>
      <c r="L46" s="603">
        <f t="shared" si="0"/>
        <v>5390</v>
      </c>
      <c r="M46" s="603">
        <f t="shared" si="0"/>
        <v>5688</v>
      </c>
      <c r="N46" s="603">
        <f t="shared" si="0"/>
        <v>4624</v>
      </c>
      <c r="O46" s="603">
        <f t="shared" si="0"/>
        <v>3849</v>
      </c>
      <c r="P46" s="377"/>
    </row>
    <row r="47" spans="1:16" ht="12.75" customHeight="1">
      <c r="A47" s="115"/>
      <c r="B47" s="281"/>
      <c r="C47" s="604"/>
      <c r="D47" s="516"/>
      <c r="E47" s="516"/>
      <c r="F47" s="516"/>
      <c r="G47" s="516"/>
      <c r="H47" s="516"/>
      <c r="I47" s="516"/>
      <c r="J47" s="516"/>
      <c r="K47" s="516"/>
      <c r="L47" s="516"/>
      <c r="M47" s="516"/>
      <c r="N47" s="516"/>
      <c r="O47" s="516"/>
      <c r="P47" s="376"/>
    </row>
    <row r="48" spans="1:16" ht="14.25" customHeight="1">
      <c r="A48" s="115" t="s">
        <v>231</v>
      </c>
      <c r="B48" s="281"/>
      <c r="C48" s="517">
        <v>285</v>
      </c>
      <c r="D48" s="517">
        <v>375</v>
      </c>
      <c r="E48" s="517">
        <v>437</v>
      </c>
      <c r="F48" s="517">
        <v>487</v>
      </c>
      <c r="G48" s="517">
        <v>470</v>
      </c>
      <c r="H48" s="517">
        <v>407</v>
      </c>
      <c r="I48" s="517">
        <v>425</v>
      </c>
      <c r="J48" s="517">
        <v>512</v>
      </c>
      <c r="K48" s="517">
        <v>651</v>
      </c>
      <c r="L48" s="517">
        <v>836</v>
      </c>
      <c r="M48" s="517">
        <v>745</v>
      </c>
      <c r="N48" s="517">
        <v>557</v>
      </c>
      <c r="O48" s="517">
        <v>518</v>
      </c>
      <c r="P48" s="376"/>
    </row>
    <row r="49" spans="1:16" ht="14.25" customHeight="1">
      <c r="A49" s="115" t="s">
        <v>235</v>
      </c>
      <c r="B49" s="281"/>
      <c r="C49" s="517">
        <v>18</v>
      </c>
      <c r="D49" s="517">
        <v>30</v>
      </c>
      <c r="E49" s="517">
        <v>49</v>
      </c>
      <c r="F49" s="517">
        <v>50</v>
      </c>
      <c r="G49" s="517">
        <v>39</v>
      </c>
      <c r="H49" s="517">
        <v>34</v>
      </c>
      <c r="I49" s="517">
        <v>18</v>
      </c>
      <c r="J49" s="517">
        <v>49</v>
      </c>
      <c r="K49" s="517">
        <v>61</v>
      </c>
      <c r="L49" s="517">
        <v>68</v>
      </c>
      <c r="M49" s="517">
        <v>43</v>
      </c>
      <c r="N49" s="517">
        <v>22</v>
      </c>
      <c r="O49" s="517">
        <v>30</v>
      </c>
      <c r="P49" s="376"/>
    </row>
    <row r="50" spans="1:16" ht="14.25" customHeight="1">
      <c r="A50" s="115" t="s">
        <v>239</v>
      </c>
      <c r="B50" s="281"/>
      <c r="C50" s="517">
        <v>170</v>
      </c>
      <c r="D50" s="517">
        <v>186</v>
      </c>
      <c r="E50" s="517">
        <v>185</v>
      </c>
      <c r="F50" s="517">
        <v>184</v>
      </c>
      <c r="G50" s="517">
        <v>221</v>
      </c>
      <c r="H50" s="517">
        <v>230</v>
      </c>
      <c r="I50" s="517">
        <v>217</v>
      </c>
      <c r="J50" s="517">
        <v>226</v>
      </c>
      <c r="K50" s="517">
        <v>259</v>
      </c>
      <c r="L50" s="517">
        <v>265</v>
      </c>
      <c r="M50" s="517">
        <v>305</v>
      </c>
      <c r="N50" s="517">
        <v>222</v>
      </c>
      <c r="O50" s="517">
        <v>225</v>
      </c>
      <c r="P50" s="376"/>
    </row>
    <row r="51" spans="1:16" ht="14.25" customHeight="1">
      <c r="A51" s="115" t="s">
        <v>243</v>
      </c>
      <c r="B51" s="281"/>
      <c r="C51" s="517">
        <v>139</v>
      </c>
      <c r="D51" s="517">
        <v>184</v>
      </c>
      <c r="E51" s="517">
        <v>223</v>
      </c>
      <c r="F51" s="517">
        <v>227</v>
      </c>
      <c r="G51" s="517">
        <v>241</v>
      </c>
      <c r="H51" s="517">
        <v>210</v>
      </c>
      <c r="I51" s="517">
        <v>205</v>
      </c>
      <c r="J51" s="517">
        <v>252</v>
      </c>
      <c r="K51" s="517">
        <v>294</v>
      </c>
      <c r="L51" s="517">
        <v>422</v>
      </c>
      <c r="M51" s="517">
        <v>407</v>
      </c>
      <c r="N51" s="517">
        <v>276</v>
      </c>
      <c r="O51" s="517">
        <v>228</v>
      </c>
      <c r="P51" s="376"/>
    </row>
    <row r="52" spans="1:16" ht="14.25" customHeight="1">
      <c r="A52" s="115" t="s">
        <v>920</v>
      </c>
      <c r="B52" s="281"/>
      <c r="C52" s="517">
        <v>59</v>
      </c>
      <c r="D52" s="517">
        <v>79</v>
      </c>
      <c r="E52" s="517">
        <v>77</v>
      </c>
      <c r="F52" s="517">
        <v>87</v>
      </c>
      <c r="G52" s="517">
        <v>88</v>
      </c>
      <c r="H52" s="517">
        <v>65</v>
      </c>
      <c r="I52" s="517">
        <v>62</v>
      </c>
      <c r="J52" s="517">
        <v>111</v>
      </c>
      <c r="K52" s="517">
        <v>122</v>
      </c>
      <c r="L52" s="517">
        <v>124</v>
      </c>
      <c r="M52" s="517">
        <v>149</v>
      </c>
      <c r="N52" s="517">
        <v>138</v>
      </c>
      <c r="O52" s="517">
        <v>125</v>
      </c>
      <c r="P52" s="376"/>
    </row>
    <row r="53" spans="1:16" ht="14.25" customHeight="1" thickBot="1">
      <c r="A53" s="282" t="s">
        <v>921</v>
      </c>
      <c r="B53" s="283"/>
      <c r="C53" s="846">
        <v>74</v>
      </c>
      <c r="D53" s="644">
        <v>83</v>
      </c>
      <c r="E53" s="644">
        <v>80</v>
      </c>
      <c r="F53" s="644">
        <v>112</v>
      </c>
      <c r="G53" s="644">
        <v>129</v>
      </c>
      <c r="H53" s="644">
        <v>107</v>
      </c>
      <c r="I53" s="644">
        <v>103</v>
      </c>
      <c r="J53" s="644">
        <v>121</v>
      </c>
      <c r="K53" s="644">
        <v>119</v>
      </c>
      <c r="L53" s="644">
        <v>174</v>
      </c>
      <c r="M53" s="644">
        <v>181</v>
      </c>
      <c r="N53" s="644">
        <v>138</v>
      </c>
      <c r="O53" s="644">
        <v>98</v>
      </c>
      <c r="P53" s="376"/>
    </row>
    <row r="54" spans="1:15" ht="18" customHeight="1" thickTop="1">
      <c r="A54" s="116" t="s">
        <v>508</v>
      </c>
      <c r="B54" s="68"/>
      <c r="C54" s="117"/>
      <c r="D54" s="117"/>
      <c r="E54" s="117"/>
      <c r="F54" s="117"/>
      <c r="G54" s="117"/>
      <c r="H54" s="117"/>
      <c r="I54" s="117"/>
      <c r="J54" s="117"/>
      <c r="K54" s="117"/>
      <c r="L54" s="69"/>
      <c r="M54" s="69"/>
      <c r="N54" s="69"/>
      <c r="O54" s="69"/>
    </row>
    <row r="55" spans="1:15" ht="12.75" customHeight="1">
      <c r="A55" s="68"/>
      <c r="B55" s="68"/>
      <c r="C55" s="69"/>
      <c r="D55" s="69"/>
      <c r="E55" s="69"/>
      <c r="F55" s="69"/>
      <c r="G55" s="69"/>
      <c r="H55" s="69"/>
      <c r="I55" s="69"/>
      <c r="J55" s="69"/>
      <c r="K55" s="69"/>
      <c r="L55" s="69"/>
      <c r="M55" s="69"/>
      <c r="N55" s="69"/>
      <c r="O55" s="69"/>
    </row>
    <row r="56" spans="1:2" ht="12.75" customHeight="1">
      <c r="A56" s="68"/>
      <c r="B56" s="68"/>
    </row>
    <row r="57" ht="12.75" customHeight="1"/>
    <row r="58" ht="12.75" customHeight="1"/>
  </sheetData>
  <sheetProtection/>
  <mergeCells count="2">
    <mergeCell ref="A3:B4"/>
    <mergeCell ref="C3:O3"/>
  </mergeCells>
  <printOptions horizontalCentered="1"/>
  <pageMargins left="0.2362204724409449" right="0.2362204724409449" top="0.5905511811023623" bottom="0.7086614173228347" header="0.31496062992125984" footer="0.31496062992125984"/>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57"/>
  <sheetViews>
    <sheetView showZeros="0" workbookViewId="0" topLeftCell="A1">
      <selection activeCell="A1" sqref="A1"/>
    </sheetView>
  </sheetViews>
  <sheetFormatPr defaultColWidth="9.00390625" defaultRowHeight="13.5"/>
  <cols>
    <col min="1" max="1" width="10.625" style="1" customWidth="1"/>
    <col min="2" max="2" width="10.625" style="2" customWidth="1"/>
    <col min="3" max="5" width="10.75390625" style="2" customWidth="1"/>
    <col min="6" max="6" width="10.625" style="3" customWidth="1"/>
    <col min="7" max="7" width="22.875" style="1" customWidth="1"/>
    <col min="8" max="16384" width="9.00390625" style="1" customWidth="1"/>
  </cols>
  <sheetData>
    <row r="1" spans="1:7" s="5" customFormat="1" ht="25.5" customHeight="1">
      <c r="A1" s="17" t="s">
        <v>963</v>
      </c>
      <c r="B1" s="8"/>
      <c r="C1" s="8"/>
      <c r="D1" s="8"/>
      <c r="E1" s="8"/>
      <c r="F1" s="8"/>
      <c r="G1" s="8"/>
    </row>
    <row r="2" ht="15" customHeight="1" thickBot="1">
      <c r="G2" s="4"/>
    </row>
    <row r="3" spans="1:7" ht="18.75" customHeight="1" thickTop="1">
      <c r="A3" s="853" t="s">
        <v>315</v>
      </c>
      <c r="B3" s="855" t="s">
        <v>51</v>
      </c>
      <c r="C3" s="857" t="s">
        <v>52</v>
      </c>
      <c r="D3" s="857"/>
      <c r="E3" s="857"/>
      <c r="F3" s="219" t="s">
        <v>34</v>
      </c>
      <c r="G3" s="851" t="s">
        <v>53</v>
      </c>
    </row>
    <row r="4" spans="1:7" ht="18.75" customHeight="1">
      <c r="A4" s="854"/>
      <c r="B4" s="856"/>
      <c r="C4" s="220" t="s">
        <v>50</v>
      </c>
      <c r="D4" s="220" t="s">
        <v>30</v>
      </c>
      <c r="E4" s="220" t="s">
        <v>31</v>
      </c>
      <c r="F4" s="221" t="s">
        <v>33</v>
      </c>
      <c r="G4" s="852"/>
    </row>
    <row r="5" spans="1:7" ht="15" customHeight="1">
      <c r="A5" s="222" t="s">
        <v>763</v>
      </c>
      <c r="B5" s="223">
        <v>4729</v>
      </c>
      <c r="C5" s="223">
        <v>25078</v>
      </c>
      <c r="D5" s="223">
        <v>12419</v>
      </c>
      <c r="E5" s="223">
        <v>12659</v>
      </c>
      <c r="F5" s="224">
        <v>98.10411564894541</v>
      </c>
      <c r="G5" s="225" t="s">
        <v>68</v>
      </c>
    </row>
    <row r="6" spans="1:7" ht="15" customHeight="1">
      <c r="A6" s="222" t="s">
        <v>71</v>
      </c>
      <c r="B6" s="223">
        <v>5646</v>
      </c>
      <c r="C6" s="223">
        <v>29567</v>
      </c>
      <c r="D6" s="223">
        <v>14900</v>
      </c>
      <c r="E6" s="223">
        <v>14667</v>
      </c>
      <c r="F6" s="224">
        <v>101.58860025908503</v>
      </c>
      <c r="G6" s="225" t="s">
        <v>764</v>
      </c>
    </row>
    <row r="7" spans="1:7" ht="15" customHeight="1">
      <c r="A7" s="226" t="s">
        <v>1</v>
      </c>
      <c r="B7" s="227">
        <v>8413</v>
      </c>
      <c r="C7" s="227">
        <v>39847</v>
      </c>
      <c r="D7" s="227">
        <v>18847</v>
      </c>
      <c r="E7" s="227">
        <v>21000</v>
      </c>
      <c r="F7" s="228">
        <v>89.74761904761904</v>
      </c>
      <c r="G7" s="49" t="s">
        <v>32</v>
      </c>
    </row>
    <row r="8" spans="1:7" ht="15" customHeight="1">
      <c r="A8" s="222" t="s">
        <v>765</v>
      </c>
      <c r="B8" s="223">
        <v>9055</v>
      </c>
      <c r="C8" s="223">
        <v>43315</v>
      </c>
      <c r="D8" s="223">
        <v>21286</v>
      </c>
      <c r="E8" s="223">
        <v>22029</v>
      </c>
      <c r="F8" s="224">
        <v>96.62717327159653</v>
      </c>
      <c r="G8" s="225" t="s">
        <v>72</v>
      </c>
    </row>
    <row r="9" spans="1:7" ht="15" customHeight="1">
      <c r="A9" s="222"/>
      <c r="B9" s="223"/>
      <c r="C9" s="223"/>
      <c r="D9" s="223"/>
      <c r="E9" s="223"/>
      <c r="F9" s="224"/>
      <c r="G9" s="225"/>
    </row>
    <row r="10" spans="1:7" ht="15" customHeight="1">
      <c r="A10" s="222" t="s">
        <v>73</v>
      </c>
      <c r="B10" s="223">
        <v>9717</v>
      </c>
      <c r="C10" s="223">
        <f aca="true" t="shared" si="0" ref="C10:C44">SUM(D10:E10)</f>
        <v>47013</v>
      </c>
      <c r="D10" s="223">
        <v>23142</v>
      </c>
      <c r="E10" s="223">
        <v>23871</v>
      </c>
      <c r="F10" s="224">
        <f>D10/E10*100</f>
        <v>96.94608520799297</v>
      </c>
      <c r="G10" s="225" t="s">
        <v>68</v>
      </c>
    </row>
    <row r="11" spans="1:7" ht="15" customHeight="1">
      <c r="A11" s="226" t="s">
        <v>2</v>
      </c>
      <c r="B11" s="227">
        <v>10173</v>
      </c>
      <c r="C11" s="227">
        <f t="shared" si="0"/>
        <v>48755</v>
      </c>
      <c r="D11" s="227">
        <v>24106</v>
      </c>
      <c r="E11" s="227">
        <v>24649</v>
      </c>
      <c r="F11" s="228">
        <f>D11/E11*100</f>
        <v>97.7970708750862</v>
      </c>
      <c r="G11" s="49"/>
    </row>
    <row r="12" spans="1:7" ht="15" customHeight="1">
      <c r="A12" s="226" t="s">
        <v>3</v>
      </c>
      <c r="B12" s="227">
        <v>10313</v>
      </c>
      <c r="C12" s="227">
        <f t="shared" si="0"/>
        <v>49435</v>
      </c>
      <c r="D12" s="227">
        <v>24475</v>
      </c>
      <c r="E12" s="227">
        <v>24960</v>
      </c>
      <c r="F12" s="228">
        <f>D12/E12*100</f>
        <v>98.05689102564102</v>
      </c>
      <c r="G12" s="49"/>
    </row>
    <row r="13" spans="1:7" ht="15" customHeight="1">
      <c r="A13" s="226" t="s">
        <v>4</v>
      </c>
      <c r="B13" s="227">
        <v>10681</v>
      </c>
      <c r="C13" s="227">
        <f t="shared" si="0"/>
        <v>50373</v>
      </c>
      <c r="D13" s="227">
        <v>24940</v>
      </c>
      <c r="E13" s="227">
        <v>25433</v>
      </c>
      <c r="F13" s="228">
        <f>D13/E13*100</f>
        <v>98.06157354618016</v>
      </c>
      <c r="G13" s="49"/>
    </row>
    <row r="14" spans="1:7" ht="15" customHeight="1">
      <c r="A14" s="226" t="s">
        <v>5</v>
      </c>
      <c r="B14" s="227">
        <v>11274</v>
      </c>
      <c r="C14" s="227">
        <f t="shared" si="0"/>
        <v>52203</v>
      </c>
      <c r="D14" s="227">
        <v>25877</v>
      </c>
      <c r="E14" s="227">
        <v>26326</v>
      </c>
      <c r="F14" s="228">
        <f>D14/E14*100</f>
        <v>98.29446174884144</v>
      </c>
      <c r="G14" s="49"/>
    </row>
    <row r="15" spans="1:7" ht="15" customHeight="1">
      <c r="A15" s="226"/>
      <c r="B15" s="227"/>
      <c r="C15" s="227">
        <f t="shared" si="0"/>
        <v>0</v>
      </c>
      <c r="D15" s="227"/>
      <c r="E15" s="227"/>
      <c r="F15" s="228"/>
      <c r="G15" s="49"/>
    </row>
    <row r="16" spans="1:7" ht="15" customHeight="1">
      <c r="A16" s="222" t="s">
        <v>74</v>
      </c>
      <c r="B16" s="223">
        <v>11850</v>
      </c>
      <c r="C16" s="223">
        <f t="shared" si="0"/>
        <v>56895</v>
      </c>
      <c r="D16" s="223">
        <v>28083</v>
      </c>
      <c r="E16" s="223">
        <v>28812</v>
      </c>
      <c r="F16" s="224">
        <f>D16/E16*100</f>
        <v>97.4698042482299</v>
      </c>
      <c r="G16" s="225" t="s">
        <v>68</v>
      </c>
    </row>
    <row r="17" spans="1:7" ht="15" customHeight="1">
      <c r="A17" s="226" t="s">
        <v>6</v>
      </c>
      <c r="B17" s="227">
        <v>12298</v>
      </c>
      <c r="C17" s="227">
        <f t="shared" si="0"/>
        <v>58484</v>
      </c>
      <c r="D17" s="227">
        <v>28828</v>
      </c>
      <c r="E17" s="227">
        <v>29656</v>
      </c>
      <c r="F17" s="228">
        <f>D17/E17*100</f>
        <v>97.20798489344483</v>
      </c>
      <c r="G17" s="49"/>
    </row>
    <row r="18" spans="1:7" ht="15" customHeight="1">
      <c r="A18" s="226" t="s">
        <v>7</v>
      </c>
      <c r="B18" s="227">
        <v>12962</v>
      </c>
      <c r="C18" s="227">
        <f t="shared" si="0"/>
        <v>60602</v>
      </c>
      <c r="D18" s="227">
        <v>29982</v>
      </c>
      <c r="E18" s="227">
        <v>30620</v>
      </c>
      <c r="F18" s="228">
        <f>D18/E18*100</f>
        <v>97.91639451338993</v>
      </c>
      <c r="G18" s="49"/>
    </row>
    <row r="19" spans="1:7" ht="15" customHeight="1">
      <c r="A19" s="226" t="s">
        <v>8</v>
      </c>
      <c r="B19" s="227">
        <v>13571</v>
      </c>
      <c r="C19" s="227">
        <f t="shared" si="0"/>
        <v>62539</v>
      </c>
      <c r="D19" s="227">
        <v>30843</v>
      </c>
      <c r="E19" s="227">
        <v>31696</v>
      </c>
      <c r="F19" s="228">
        <f>D19/E19*100</f>
        <v>97.3088086824836</v>
      </c>
      <c r="G19" s="49"/>
    </row>
    <row r="20" spans="1:7" ht="15" customHeight="1">
      <c r="A20" s="226" t="s">
        <v>9</v>
      </c>
      <c r="B20" s="227">
        <v>14258</v>
      </c>
      <c r="C20" s="227">
        <f t="shared" si="0"/>
        <v>64521</v>
      </c>
      <c r="D20" s="227">
        <v>31847</v>
      </c>
      <c r="E20" s="227">
        <v>32674</v>
      </c>
      <c r="F20" s="228">
        <f>D20/E20*100</f>
        <v>97.46893554508172</v>
      </c>
      <c r="G20" s="49"/>
    </row>
    <row r="21" spans="1:7" ht="15" customHeight="1">
      <c r="A21" s="226"/>
      <c r="B21" s="227"/>
      <c r="C21" s="227">
        <f t="shared" si="0"/>
        <v>0</v>
      </c>
      <c r="D21" s="227"/>
      <c r="E21" s="227"/>
      <c r="F21" s="228"/>
      <c r="G21" s="49"/>
    </row>
    <row r="22" spans="1:7" ht="15" customHeight="1">
      <c r="A22" s="222" t="s">
        <v>75</v>
      </c>
      <c r="B22" s="223">
        <v>15354</v>
      </c>
      <c r="C22" s="223">
        <f t="shared" si="0"/>
        <v>68054</v>
      </c>
      <c r="D22" s="223">
        <v>33621</v>
      </c>
      <c r="E22" s="223">
        <v>34433</v>
      </c>
      <c r="F22" s="224">
        <f>D22/E22*100</f>
        <v>97.64179711323439</v>
      </c>
      <c r="G22" s="225" t="s">
        <v>68</v>
      </c>
    </row>
    <row r="23" spans="1:7" ht="15" customHeight="1">
      <c r="A23" s="226" t="s">
        <v>10</v>
      </c>
      <c r="B23" s="227">
        <v>16334</v>
      </c>
      <c r="C23" s="227">
        <f t="shared" si="0"/>
        <v>71694</v>
      </c>
      <c r="D23" s="227">
        <v>35408</v>
      </c>
      <c r="E23" s="227">
        <v>36286</v>
      </c>
      <c r="F23" s="228">
        <f>D23/E23*100</f>
        <v>97.580334013118</v>
      </c>
      <c r="G23" s="49"/>
    </row>
    <row r="24" spans="1:7" ht="15" customHeight="1">
      <c r="A24" s="226" t="s">
        <v>11</v>
      </c>
      <c r="B24" s="227">
        <v>17610</v>
      </c>
      <c r="C24" s="227">
        <f t="shared" si="0"/>
        <v>75844</v>
      </c>
      <c r="D24" s="227">
        <v>37738</v>
      </c>
      <c r="E24" s="227">
        <v>38106</v>
      </c>
      <c r="F24" s="228">
        <f>D24/E24*100</f>
        <v>99.03427281792894</v>
      </c>
      <c r="G24" s="49"/>
    </row>
    <row r="25" spans="1:7" ht="15" customHeight="1">
      <c r="A25" s="226" t="s">
        <v>12</v>
      </c>
      <c r="B25" s="227">
        <v>19136</v>
      </c>
      <c r="C25" s="227">
        <f t="shared" si="0"/>
        <v>79839</v>
      </c>
      <c r="D25" s="227">
        <v>39732</v>
      </c>
      <c r="E25" s="227">
        <v>40107</v>
      </c>
      <c r="F25" s="228">
        <f>D25/E25*100</f>
        <v>99.06500112199865</v>
      </c>
      <c r="G25" s="49"/>
    </row>
    <row r="26" spans="1:7" ht="15" customHeight="1">
      <c r="A26" s="226" t="s">
        <v>13</v>
      </c>
      <c r="B26" s="227">
        <v>20944</v>
      </c>
      <c r="C26" s="227">
        <f t="shared" si="0"/>
        <v>84762</v>
      </c>
      <c r="D26" s="227">
        <v>42359</v>
      </c>
      <c r="E26" s="227">
        <v>42403</v>
      </c>
      <c r="F26" s="228">
        <f>D26/E26*100</f>
        <v>99.8962337570455</v>
      </c>
      <c r="G26" s="49"/>
    </row>
    <row r="27" spans="1:7" ht="15" customHeight="1">
      <c r="A27" s="226"/>
      <c r="B27" s="227"/>
      <c r="C27" s="227">
        <f t="shared" si="0"/>
        <v>0</v>
      </c>
      <c r="D27" s="227"/>
      <c r="E27" s="227"/>
      <c r="F27" s="228"/>
      <c r="G27" s="49"/>
    </row>
    <row r="28" spans="1:7" ht="15" customHeight="1">
      <c r="A28" s="222" t="s">
        <v>76</v>
      </c>
      <c r="B28" s="223">
        <v>25510</v>
      </c>
      <c r="C28" s="223">
        <f t="shared" si="0"/>
        <v>100081</v>
      </c>
      <c r="D28" s="223">
        <v>50266</v>
      </c>
      <c r="E28" s="223">
        <v>49815</v>
      </c>
      <c r="F28" s="224">
        <f>D28/E28*100</f>
        <v>100.90534979423869</v>
      </c>
      <c r="G28" s="225" t="s">
        <v>68</v>
      </c>
    </row>
    <row r="29" spans="1:7" ht="15" customHeight="1">
      <c r="A29" s="226" t="s">
        <v>14</v>
      </c>
      <c r="B29" s="227">
        <v>27083</v>
      </c>
      <c r="C29" s="227">
        <f t="shared" si="0"/>
        <v>105250</v>
      </c>
      <c r="D29" s="227">
        <v>52888</v>
      </c>
      <c r="E29" s="227">
        <v>52362</v>
      </c>
      <c r="F29" s="228">
        <f>D29/E29*100</f>
        <v>101.00454528092892</v>
      </c>
      <c r="G29" s="49"/>
    </row>
    <row r="30" spans="1:7" ht="15" customHeight="1">
      <c r="A30" s="226" t="s">
        <v>15</v>
      </c>
      <c r="B30" s="227">
        <v>28530</v>
      </c>
      <c r="C30" s="227">
        <f t="shared" si="0"/>
        <v>110603</v>
      </c>
      <c r="D30" s="227">
        <v>55625</v>
      </c>
      <c r="E30" s="227">
        <v>54978</v>
      </c>
      <c r="F30" s="228">
        <f>D30/E30*100</f>
        <v>101.17683437011169</v>
      </c>
      <c r="G30" s="49"/>
    </row>
    <row r="31" spans="1:7" ht="15" customHeight="1">
      <c r="A31" s="226" t="s">
        <v>16</v>
      </c>
      <c r="B31" s="227">
        <v>32273</v>
      </c>
      <c r="C31" s="227">
        <f t="shared" si="0"/>
        <v>121026</v>
      </c>
      <c r="D31" s="227">
        <v>60740</v>
      </c>
      <c r="E31" s="227">
        <v>60286</v>
      </c>
      <c r="F31" s="228">
        <f>D31/E31*100</f>
        <v>100.75307699963507</v>
      </c>
      <c r="G31" s="49"/>
    </row>
    <row r="32" spans="1:7" ht="15" customHeight="1">
      <c r="A32" s="226" t="s">
        <v>17</v>
      </c>
      <c r="B32" s="227">
        <v>34039</v>
      </c>
      <c r="C32" s="227">
        <f t="shared" si="0"/>
        <v>125649</v>
      </c>
      <c r="D32" s="227">
        <v>62986</v>
      </c>
      <c r="E32" s="227">
        <v>62663</v>
      </c>
      <c r="F32" s="228">
        <f>D32/E32*100</f>
        <v>100.51545569155643</v>
      </c>
      <c r="G32" s="49"/>
    </row>
    <row r="33" spans="1:7" ht="15" customHeight="1">
      <c r="A33" s="226"/>
      <c r="B33" s="227"/>
      <c r="C33" s="227">
        <f t="shared" si="0"/>
        <v>0</v>
      </c>
      <c r="D33" s="227"/>
      <c r="E33" s="227"/>
      <c r="F33" s="228"/>
      <c r="G33" s="49"/>
    </row>
    <row r="34" spans="1:7" ht="15" customHeight="1">
      <c r="A34" s="222" t="s">
        <v>77</v>
      </c>
      <c r="B34" s="223">
        <v>35467</v>
      </c>
      <c r="C34" s="223">
        <f t="shared" si="0"/>
        <v>129621</v>
      </c>
      <c r="D34" s="223">
        <v>64934</v>
      </c>
      <c r="E34" s="223">
        <v>64687</v>
      </c>
      <c r="F34" s="224">
        <f>D34/E34*100</f>
        <v>100.38183870020252</v>
      </c>
      <c r="G34" s="225" t="s">
        <v>68</v>
      </c>
    </row>
    <row r="35" spans="1:7" ht="15" customHeight="1">
      <c r="A35" s="226" t="s">
        <v>18</v>
      </c>
      <c r="B35" s="227">
        <v>37290</v>
      </c>
      <c r="C35" s="227">
        <f t="shared" si="0"/>
        <v>134714</v>
      </c>
      <c r="D35" s="227">
        <v>67615</v>
      </c>
      <c r="E35" s="227">
        <v>67099</v>
      </c>
      <c r="F35" s="228">
        <f>D35/E35*100</f>
        <v>100.76901295101268</v>
      </c>
      <c r="G35" s="49"/>
    </row>
    <row r="36" spans="1:7" ht="15" customHeight="1">
      <c r="A36" s="226" t="s">
        <v>19</v>
      </c>
      <c r="B36" s="227">
        <v>39036</v>
      </c>
      <c r="C36" s="227">
        <f t="shared" si="0"/>
        <v>139200</v>
      </c>
      <c r="D36" s="227">
        <v>69781</v>
      </c>
      <c r="E36" s="227">
        <v>69419</v>
      </c>
      <c r="F36" s="228">
        <f>D36/E36*100</f>
        <v>100.52147106699896</v>
      </c>
      <c r="G36" s="49"/>
    </row>
    <row r="37" spans="1:7" ht="15" customHeight="1">
      <c r="A37" s="226" t="s">
        <v>20</v>
      </c>
      <c r="B37" s="227">
        <v>40536</v>
      </c>
      <c r="C37" s="227">
        <f t="shared" si="0"/>
        <v>143372</v>
      </c>
      <c r="D37" s="227">
        <v>71695</v>
      </c>
      <c r="E37" s="227">
        <v>71677</v>
      </c>
      <c r="F37" s="228">
        <f>D37/E37*100</f>
        <v>100.02511265817486</v>
      </c>
      <c r="G37" s="49"/>
    </row>
    <row r="38" spans="1:7" ht="15" customHeight="1">
      <c r="A38" s="226" t="s">
        <v>21</v>
      </c>
      <c r="B38" s="227">
        <v>42213</v>
      </c>
      <c r="C38" s="227">
        <f t="shared" si="0"/>
        <v>147960</v>
      </c>
      <c r="D38" s="227">
        <v>74028</v>
      </c>
      <c r="E38" s="227">
        <v>73932</v>
      </c>
      <c r="F38" s="228">
        <f>D38/E38*100</f>
        <v>100.12984905047881</v>
      </c>
      <c r="G38" s="49"/>
    </row>
    <row r="39" spans="1:7" ht="15" customHeight="1">
      <c r="A39" s="226"/>
      <c r="B39" s="227"/>
      <c r="C39" s="227">
        <f t="shared" si="0"/>
        <v>0</v>
      </c>
      <c r="D39" s="227"/>
      <c r="E39" s="227"/>
      <c r="F39" s="228"/>
      <c r="G39" s="49"/>
    </row>
    <row r="40" spans="1:7" ht="15" customHeight="1">
      <c r="A40" s="222" t="s">
        <v>78</v>
      </c>
      <c r="B40" s="223">
        <v>43520</v>
      </c>
      <c r="C40" s="223">
        <f t="shared" si="0"/>
        <v>152023</v>
      </c>
      <c r="D40" s="223">
        <v>75954</v>
      </c>
      <c r="E40" s="223">
        <v>76069</v>
      </c>
      <c r="F40" s="224">
        <f>D40/E40*100</f>
        <v>99.84882146472282</v>
      </c>
      <c r="G40" s="225" t="s">
        <v>68</v>
      </c>
    </row>
    <row r="41" spans="1:7" ht="15" customHeight="1">
      <c r="A41" s="226" t="s">
        <v>22</v>
      </c>
      <c r="B41" s="227">
        <v>44953</v>
      </c>
      <c r="C41" s="227">
        <f t="shared" si="0"/>
        <v>156473</v>
      </c>
      <c r="D41" s="227">
        <v>78328</v>
      </c>
      <c r="E41" s="227">
        <v>78145</v>
      </c>
      <c r="F41" s="228">
        <f>D41/E41*100</f>
        <v>100.23418004990722</v>
      </c>
      <c r="G41" s="49"/>
    </row>
    <row r="42" spans="1:7" ht="15" customHeight="1">
      <c r="A42" s="226" t="s">
        <v>23</v>
      </c>
      <c r="B42" s="227">
        <v>46273</v>
      </c>
      <c r="C42" s="227">
        <f t="shared" si="0"/>
        <v>160137</v>
      </c>
      <c r="D42" s="227">
        <v>80237</v>
      </c>
      <c r="E42" s="227">
        <v>79900</v>
      </c>
      <c r="F42" s="228">
        <f>D42/E42*100</f>
        <v>100.4217772215269</v>
      </c>
      <c r="G42" s="49"/>
    </row>
    <row r="43" spans="1:7" ht="15" customHeight="1">
      <c r="A43" s="226" t="s">
        <v>24</v>
      </c>
      <c r="B43" s="227">
        <v>47708</v>
      </c>
      <c r="C43" s="227">
        <f t="shared" si="0"/>
        <v>164697</v>
      </c>
      <c r="D43" s="227">
        <v>82368</v>
      </c>
      <c r="E43" s="227">
        <v>82329</v>
      </c>
      <c r="F43" s="228">
        <f>D43/E43*100</f>
        <v>100.04737091425864</v>
      </c>
      <c r="G43" s="49"/>
    </row>
    <row r="44" spans="1:7" ht="15" customHeight="1">
      <c r="A44" s="226" t="s">
        <v>25</v>
      </c>
      <c r="B44" s="227">
        <v>48949</v>
      </c>
      <c r="C44" s="227">
        <f t="shared" si="0"/>
        <v>168196</v>
      </c>
      <c r="D44" s="227">
        <v>84199</v>
      </c>
      <c r="E44" s="227">
        <v>83997</v>
      </c>
      <c r="F44" s="228">
        <f>D44/E44*100</f>
        <v>100.24048477921829</v>
      </c>
      <c r="G44" s="49"/>
    </row>
    <row r="45" spans="1:7" ht="15" customHeight="1">
      <c r="A45" s="222"/>
      <c r="B45" s="223"/>
      <c r="C45" s="223"/>
      <c r="D45" s="223"/>
      <c r="E45" s="223"/>
      <c r="F45" s="224"/>
      <c r="G45" s="225"/>
    </row>
    <row r="46" spans="1:7" ht="15" customHeight="1">
      <c r="A46" s="627" t="s">
        <v>767</v>
      </c>
      <c r="B46" s="628">
        <v>51715</v>
      </c>
      <c r="C46" s="628">
        <f>SUM(D46:E46)</f>
        <v>171016</v>
      </c>
      <c r="D46" s="628">
        <v>85621</v>
      </c>
      <c r="E46" s="628">
        <v>85395</v>
      </c>
      <c r="F46" s="629">
        <f>D46/E46*100</f>
        <v>100.2646524972188</v>
      </c>
      <c r="G46" s="630" t="s">
        <v>766</v>
      </c>
    </row>
    <row r="47" spans="1:7" ht="15" customHeight="1">
      <c r="A47" s="226" t="s">
        <v>26</v>
      </c>
      <c r="B47" s="227">
        <v>53309</v>
      </c>
      <c r="C47" s="227">
        <f>SUM(D47:E47)</f>
        <v>174793</v>
      </c>
      <c r="D47" s="227">
        <v>87528</v>
      </c>
      <c r="E47" s="227">
        <v>87265</v>
      </c>
      <c r="F47" s="228">
        <f>D47/E47*100</f>
        <v>100.30138085142954</v>
      </c>
      <c r="G47" s="49"/>
    </row>
    <row r="48" spans="1:7" ht="15" customHeight="1">
      <c r="A48" s="226" t="s">
        <v>27</v>
      </c>
      <c r="B48" s="227">
        <v>54536</v>
      </c>
      <c r="C48" s="227">
        <f>SUM(D48:E48)</f>
        <v>177664</v>
      </c>
      <c r="D48" s="227">
        <v>88908</v>
      </c>
      <c r="E48" s="227">
        <v>88756</v>
      </c>
      <c r="F48" s="228">
        <f>D48/E48*100</f>
        <v>100.17125602776152</v>
      </c>
      <c r="G48" s="49"/>
    </row>
    <row r="49" spans="1:7" ht="15" customHeight="1">
      <c r="A49" s="226" t="s">
        <v>28</v>
      </c>
      <c r="B49" s="227">
        <v>55732</v>
      </c>
      <c r="C49" s="227">
        <f>SUM(D49:E49)</f>
        <v>180484</v>
      </c>
      <c r="D49" s="227">
        <v>90273</v>
      </c>
      <c r="E49" s="227">
        <v>90211</v>
      </c>
      <c r="F49" s="228">
        <f>D49/E49*100</f>
        <v>100.06872776047267</v>
      </c>
      <c r="G49" s="49"/>
    </row>
    <row r="50" spans="1:7" ht="15" customHeight="1" thickBot="1">
      <c r="A50" s="229" t="s">
        <v>29</v>
      </c>
      <c r="B50" s="230">
        <v>56604</v>
      </c>
      <c r="C50" s="230">
        <f>SUM(D50:E50)</f>
        <v>182264</v>
      </c>
      <c r="D50" s="230">
        <v>91148</v>
      </c>
      <c r="E50" s="230">
        <v>91116</v>
      </c>
      <c r="F50" s="231">
        <f>D50/E50*100</f>
        <v>100.03512006672813</v>
      </c>
      <c r="G50" s="232"/>
    </row>
    <row r="51" ht="18" customHeight="1" thickTop="1">
      <c r="A51" s="7" t="s">
        <v>506</v>
      </c>
    </row>
    <row r="56" ht="12">
      <c r="A56" s="2"/>
    </row>
    <row r="57" ht="12">
      <c r="A57" s="2"/>
    </row>
  </sheetData>
  <sheetProtection/>
  <mergeCells count="4">
    <mergeCell ref="G3:G4"/>
    <mergeCell ref="A3:A4"/>
    <mergeCell ref="B3:B4"/>
    <mergeCell ref="C3:E3"/>
  </mergeCells>
  <printOptions/>
  <pageMargins left="0.7086614173228347" right="0.7086614173228347" top="0.7480314960629921" bottom="0.7480314960629921" header="0.31496062992125984" footer="0.31496062992125984"/>
  <pageSetup blackAndWhite="1" horizontalDpi="600" verticalDpi="600" orientation="portrait" paperSize="9" r:id="rId1"/>
  <headerFooter alignWithMargins="0">
    <oddHeader>&amp;L&amp;"ＭＳ Ｐゴシック,太字"&amp;16B 人口</oddHeader>
  </headerFooter>
</worksheet>
</file>

<file path=xl/worksheets/sheet20.xml><?xml version="1.0" encoding="utf-8"?>
<worksheet xmlns="http://schemas.openxmlformats.org/spreadsheetml/2006/main" xmlns:r="http://schemas.openxmlformats.org/officeDocument/2006/relationships">
  <dimension ref="A1:M54"/>
  <sheetViews>
    <sheetView workbookViewId="0" topLeftCell="A1">
      <selection activeCell="A1" sqref="A1"/>
    </sheetView>
  </sheetViews>
  <sheetFormatPr defaultColWidth="8.00390625" defaultRowHeight="13.5"/>
  <cols>
    <col min="1" max="9" width="6.125" style="65" customWidth="1"/>
    <col min="10" max="13" width="8.00390625" style="65" customWidth="1"/>
    <col min="14" max="16384" width="8.00390625" style="65" customWidth="1"/>
  </cols>
  <sheetData>
    <row r="1" ht="26.25" customHeight="1">
      <c r="A1" s="113"/>
    </row>
    <row r="2" spans="10:13" ht="13.5" customHeight="1" thickBot="1">
      <c r="J2" s="1083" t="s">
        <v>883</v>
      </c>
      <c r="K2" s="1083"/>
      <c r="L2" s="1083"/>
      <c r="M2" s="1083"/>
    </row>
    <row r="3" spans="1:13" ht="18.75" customHeight="1" thickTop="1">
      <c r="A3" s="869"/>
      <c r="B3" s="869"/>
      <c r="C3" s="869"/>
      <c r="D3" s="869"/>
      <c r="E3" s="869"/>
      <c r="F3" s="869"/>
      <c r="G3" s="869"/>
      <c r="H3" s="869"/>
      <c r="I3" s="870"/>
      <c r="J3" s="1084" t="s">
        <v>435</v>
      </c>
      <c r="K3" s="871" t="s">
        <v>447</v>
      </c>
      <c r="L3" s="871"/>
      <c r="M3" s="868"/>
    </row>
    <row r="4" spans="1:13" ht="23.25" customHeight="1">
      <c r="A4" s="284" t="s">
        <v>430</v>
      </c>
      <c r="B4" s="284" t="s">
        <v>431</v>
      </c>
      <c r="C4" s="284" t="s">
        <v>432</v>
      </c>
      <c r="D4" s="284" t="s">
        <v>433</v>
      </c>
      <c r="E4" s="284" t="s">
        <v>434</v>
      </c>
      <c r="F4" s="284" t="s">
        <v>436</v>
      </c>
      <c r="G4" s="284" t="s">
        <v>437</v>
      </c>
      <c r="H4" s="284" t="s">
        <v>438</v>
      </c>
      <c r="I4" s="284" t="s">
        <v>439</v>
      </c>
      <c r="J4" s="1085"/>
      <c r="K4" s="411" t="s">
        <v>440</v>
      </c>
      <c r="L4" s="285" t="s">
        <v>441</v>
      </c>
      <c r="M4" s="286" t="s">
        <v>466</v>
      </c>
    </row>
    <row r="5" spans="1:13" ht="14.25" customHeight="1">
      <c r="A5" s="517">
        <v>37</v>
      </c>
      <c r="B5" s="517">
        <v>93</v>
      </c>
      <c r="C5" s="517">
        <v>68</v>
      </c>
      <c r="D5" s="517">
        <v>50</v>
      </c>
      <c r="E5" s="517">
        <v>40</v>
      </c>
      <c r="F5" s="517">
        <v>4</v>
      </c>
      <c r="G5" s="517">
        <v>1</v>
      </c>
      <c r="H5" s="517">
        <v>0</v>
      </c>
      <c r="I5" s="517">
        <v>0</v>
      </c>
      <c r="J5" s="646">
        <f>SUM(I5+H5+G5+F5+E5+D5+C5+B5+A5+'- 24 -'!O5+'- 24 -'!N5+'- 24 -'!M5+'- 24 -'!L5+'- 24 -'!K5+'- 24 -'!J5+'- 24 -'!I5+'- 24 -'!H5+'- 24 -'!G5+'- 24 -'!F5+'- 24 -'!E5+'- 24 -'!D5+'- 24 -'!C5)</f>
        <v>953</v>
      </c>
      <c r="K5" s="647">
        <f>SUM('- 24 -'!C5+'- 24 -'!D5+'- 24 -'!E5)</f>
        <v>78</v>
      </c>
      <c r="L5" s="647">
        <f>SUM('- 24 -'!F5+'- 24 -'!G5+'- 24 -'!H5+'- 24 -'!I5+'- 24 -'!J5+'- 24 -'!K5+'- 24 -'!L5+'- 24 -'!M5+'- 24 -'!N5+'- 24 -'!O5)</f>
        <v>582</v>
      </c>
      <c r="M5" s="647">
        <f>SUM(A5:I5)</f>
        <v>293</v>
      </c>
    </row>
    <row r="6" spans="1:13" ht="14.25" customHeight="1">
      <c r="A6" s="517">
        <v>39</v>
      </c>
      <c r="B6" s="517">
        <v>31</v>
      </c>
      <c r="C6" s="517">
        <v>17</v>
      </c>
      <c r="D6" s="517">
        <v>14</v>
      </c>
      <c r="E6" s="517">
        <v>6</v>
      </c>
      <c r="F6" s="517">
        <v>6</v>
      </c>
      <c r="G6" s="517">
        <v>1</v>
      </c>
      <c r="H6" s="517">
        <v>0</v>
      </c>
      <c r="I6" s="517">
        <v>0</v>
      </c>
      <c r="J6" s="648">
        <f>SUM(I6+H6+G6+F6+E6+D6+C6+B6+A6+'- 24 -'!O6+'- 24 -'!N6+'- 24 -'!M6+'- 24 -'!L6+'- 24 -'!K6+'- 24 -'!J6+'- 24 -'!I6+'- 24 -'!H6+'- 24 -'!G6+'- 24 -'!F6+'- 24 -'!E6+'- 24 -'!D6+'- 24 -'!C6)</f>
        <v>418</v>
      </c>
      <c r="K6" s="517">
        <f>SUM('- 24 -'!C6+'- 24 -'!D6+'- 24 -'!E6)</f>
        <v>29</v>
      </c>
      <c r="L6" s="517">
        <f>SUM('- 24 -'!F6+'- 24 -'!G6+'- 24 -'!H6+'- 24 -'!I6+'- 24 -'!J6+'- 24 -'!K6+'- 24 -'!L6+'- 24 -'!M6+'- 24 -'!N6+'- 24 -'!O6)</f>
        <v>275</v>
      </c>
      <c r="M6" s="517">
        <f aca="true" t="shared" si="0" ref="M6:M44">SUM(A6:I6)</f>
        <v>114</v>
      </c>
    </row>
    <row r="7" spans="1:13" ht="14.25" customHeight="1">
      <c r="A7" s="517">
        <v>49</v>
      </c>
      <c r="B7" s="517">
        <v>95</v>
      </c>
      <c r="C7" s="517">
        <v>99</v>
      </c>
      <c r="D7" s="517">
        <v>87</v>
      </c>
      <c r="E7" s="517">
        <v>61</v>
      </c>
      <c r="F7" s="517">
        <v>21</v>
      </c>
      <c r="G7" s="517">
        <v>15</v>
      </c>
      <c r="H7" s="517">
        <v>2</v>
      </c>
      <c r="I7" s="517">
        <v>0</v>
      </c>
      <c r="J7" s="648">
        <f>SUM(I7+H7+G7+F7+E7+D7+C7+B7+A7+'- 24 -'!O7+'- 24 -'!N7+'- 24 -'!M7+'- 24 -'!L7+'- 24 -'!K7+'- 24 -'!J7+'- 24 -'!I7+'- 24 -'!H7+'- 24 -'!G7+'- 24 -'!F7+'- 24 -'!E7+'- 24 -'!D7+'- 24 -'!C7)</f>
        <v>908</v>
      </c>
      <c r="K7" s="517">
        <f>SUM('- 24 -'!C7+'- 24 -'!D7+'- 24 -'!E7)</f>
        <v>60</v>
      </c>
      <c r="L7" s="517">
        <f>SUM('- 24 -'!F7+'- 24 -'!G7+'- 24 -'!H7+'- 24 -'!I7+'- 24 -'!J7+'- 24 -'!K7+'- 24 -'!L7+'- 24 -'!M7+'- 24 -'!N7+'- 24 -'!O7)</f>
        <v>419</v>
      </c>
      <c r="M7" s="517">
        <f t="shared" si="0"/>
        <v>429</v>
      </c>
    </row>
    <row r="8" spans="1:13" ht="14.25" customHeight="1">
      <c r="A8" s="517">
        <v>21</v>
      </c>
      <c r="B8" s="517">
        <v>22</v>
      </c>
      <c r="C8" s="517">
        <v>2</v>
      </c>
      <c r="D8" s="517">
        <v>4</v>
      </c>
      <c r="E8" s="517">
        <v>2</v>
      </c>
      <c r="F8" s="517">
        <v>2</v>
      </c>
      <c r="G8" s="517">
        <v>0</v>
      </c>
      <c r="H8" s="517">
        <v>0</v>
      </c>
      <c r="I8" s="517">
        <v>0</v>
      </c>
      <c r="J8" s="648">
        <f>SUM(I8+H8+G8+F8+E8+D8+C8+B8+A8+'- 24 -'!O8+'- 24 -'!N8+'- 24 -'!M8+'- 24 -'!L8+'- 24 -'!K8+'- 24 -'!J8+'- 24 -'!I8+'- 24 -'!H8+'- 24 -'!G8+'- 24 -'!F8+'- 24 -'!E8+'- 24 -'!D8+'- 24 -'!C8)</f>
        <v>338</v>
      </c>
      <c r="K8" s="517">
        <f>SUM('- 24 -'!C8+'- 24 -'!D8+'- 24 -'!E8)</f>
        <v>44</v>
      </c>
      <c r="L8" s="517">
        <f>SUM('- 24 -'!F8+'- 24 -'!G8+'- 24 -'!H8+'- 24 -'!I8+'- 24 -'!J8+'- 24 -'!K8+'- 24 -'!L8+'- 24 -'!M8+'- 24 -'!N8+'- 24 -'!O8)</f>
        <v>241</v>
      </c>
      <c r="M8" s="517">
        <f t="shared" si="0"/>
        <v>53</v>
      </c>
    </row>
    <row r="9" spans="1:13" ht="14.25" customHeight="1">
      <c r="A9" s="517">
        <v>92</v>
      </c>
      <c r="B9" s="517">
        <v>89</v>
      </c>
      <c r="C9" s="517">
        <v>90</v>
      </c>
      <c r="D9" s="517">
        <v>56</v>
      </c>
      <c r="E9" s="517">
        <v>37</v>
      </c>
      <c r="F9" s="517">
        <v>24</v>
      </c>
      <c r="G9" s="517">
        <v>6</v>
      </c>
      <c r="H9" s="517">
        <v>0</v>
      </c>
      <c r="I9" s="517">
        <v>0</v>
      </c>
      <c r="J9" s="648">
        <f>SUM(I9+H9+G9+F9+E9+D9+C9+B9+A9+'- 24 -'!O9+'- 24 -'!N9+'- 24 -'!M9+'- 24 -'!L9+'- 24 -'!K9+'- 24 -'!J9+'- 24 -'!I9+'- 24 -'!H9+'- 24 -'!G9+'- 24 -'!F9+'- 24 -'!E9+'- 24 -'!D9+'- 24 -'!C9)</f>
        <v>1775</v>
      </c>
      <c r="K9" s="517">
        <f>SUM('- 24 -'!C9+'- 24 -'!D9+'- 24 -'!E9)</f>
        <v>185</v>
      </c>
      <c r="L9" s="517">
        <f>SUM('- 24 -'!F9+'- 24 -'!G9+'- 24 -'!H9+'- 24 -'!I9+'- 24 -'!J9+'- 24 -'!K9+'- 24 -'!L9+'- 24 -'!M9+'- 24 -'!N9+'- 24 -'!O9)</f>
        <v>1196</v>
      </c>
      <c r="M9" s="517">
        <f t="shared" si="0"/>
        <v>394</v>
      </c>
    </row>
    <row r="10" spans="1:13" ht="14.25" customHeight="1">
      <c r="A10" s="517">
        <v>161</v>
      </c>
      <c r="B10" s="517">
        <v>175</v>
      </c>
      <c r="C10" s="517">
        <v>117</v>
      </c>
      <c r="D10" s="517">
        <v>88</v>
      </c>
      <c r="E10" s="517">
        <v>67</v>
      </c>
      <c r="F10" s="517">
        <v>58</v>
      </c>
      <c r="G10" s="517">
        <v>11</v>
      </c>
      <c r="H10" s="517">
        <v>2</v>
      </c>
      <c r="I10" s="517">
        <v>0</v>
      </c>
      <c r="J10" s="648">
        <f>SUM(I10+H10+G10+F10+E10+D10+C10+B10+A10+'- 24 -'!O10+'- 24 -'!N10+'- 24 -'!M10+'- 24 -'!L10+'- 24 -'!K10+'- 24 -'!J10+'- 24 -'!I10+'- 24 -'!H10+'- 24 -'!G10+'- 24 -'!F10+'- 24 -'!E10+'- 24 -'!D10+'- 24 -'!C10)</f>
        <v>2657</v>
      </c>
      <c r="K10" s="517">
        <f>SUM('- 24 -'!C10+'- 24 -'!D10+'- 24 -'!E10)</f>
        <v>330</v>
      </c>
      <c r="L10" s="517">
        <f>SUM('- 24 -'!F10+'- 24 -'!G10+'- 24 -'!H10+'- 24 -'!I10+'- 24 -'!J10+'- 24 -'!K10+'- 24 -'!L10+'- 24 -'!M10+'- 24 -'!N10+'- 24 -'!O10)</f>
        <v>1648</v>
      </c>
      <c r="M10" s="517">
        <f t="shared" si="0"/>
        <v>679</v>
      </c>
    </row>
    <row r="11" spans="1:13" ht="14.25" customHeight="1">
      <c r="A11" s="517">
        <v>128</v>
      </c>
      <c r="B11" s="517">
        <v>140</v>
      </c>
      <c r="C11" s="517">
        <v>91</v>
      </c>
      <c r="D11" s="517">
        <v>91</v>
      </c>
      <c r="E11" s="517">
        <v>72</v>
      </c>
      <c r="F11" s="517">
        <v>37</v>
      </c>
      <c r="G11" s="517">
        <v>7</v>
      </c>
      <c r="H11" s="517">
        <v>1</v>
      </c>
      <c r="I11" s="517">
        <v>0</v>
      </c>
      <c r="J11" s="648">
        <f>SUM(I11+H11+G11+F11+E11+D11+C11+B11+A11+'- 24 -'!O11+'- 24 -'!N11+'- 24 -'!M11+'- 24 -'!L11+'- 24 -'!K11+'- 24 -'!J11+'- 24 -'!I11+'- 24 -'!H11+'- 24 -'!G11+'- 24 -'!F11+'- 24 -'!E11+'- 24 -'!D11+'- 24 -'!C11)</f>
        <v>2283</v>
      </c>
      <c r="K11" s="517">
        <f>SUM('- 24 -'!C11+'- 24 -'!D11+'- 24 -'!E11)</f>
        <v>232</v>
      </c>
      <c r="L11" s="517">
        <f>SUM('- 24 -'!F11+'- 24 -'!G11+'- 24 -'!H11+'- 24 -'!I11+'- 24 -'!J11+'- 24 -'!K11+'- 24 -'!L11+'- 24 -'!M11+'- 24 -'!N11+'- 24 -'!O11)</f>
        <v>1484</v>
      </c>
      <c r="M11" s="517">
        <f t="shared" si="0"/>
        <v>567</v>
      </c>
    </row>
    <row r="12" spans="1:13" ht="14.25" customHeight="1">
      <c r="A12" s="517">
        <v>54</v>
      </c>
      <c r="B12" s="517">
        <v>62</v>
      </c>
      <c r="C12" s="517">
        <v>42</v>
      </c>
      <c r="D12" s="517">
        <v>44</v>
      </c>
      <c r="E12" s="517">
        <v>25</v>
      </c>
      <c r="F12" s="517">
        <v>19</v>
      </c>
      <c r="G12" s="517">
        <v>8</v>
      </c>
      <c r="H12" s="517">
        <v>0</v>
      </c>
      <c r="I12" s="517">
        <v>0</v>
      </c>
      <c r="J12" s="648">
        <f>SUM(I12+H12+G12+F12+E12+D12+C12+B12+A12+'- 24 -'!O12+'- 24 -'!N12+'- 24 -'!M12+'- 24 -'!L12+'- 24 -'!K12+'- 24 -'!J12+'- 24 -'!I12+'- 24 -'!H12+'- 24 -'!G12+'- 24 -'!F12+'- 24 -'!E12+'- 24 -'!D12+'- 24 -'!C12)</f>
        <v>1161</v>
      </c>
      <c r="K12" s="517">
        <f>SUM('- 24 -'!C12+'- 24 -'!D12+'- 24 -'!E12)</f>
        <v>168</v>
      </c>
      <c r="L12" s="517">
        <f>SUM('- 24 -'!F12+'- 24 -'!G12+'- 24 -'!H12+'- 24 -'!I12+'- 24 -'!J12+'- 24 -'!K12+'- 24 -'!L12+'- 24 -'!M12+'- 24 -'!N12+'- 24 -'!O12)</f>
        <v>739</v>
      </c>
      <c r="M12" s="517">
        <f t="shared" si="0"/>
        <v>254</v>
      </c>
    </row>
    <row r="13" spans="1:13" ht="14.25" customHeight="1">
      <c r="A13" s="517">
        <v>81</v>
      </c>
      <c r="B13" s="517">
        <v>92</v>
      </c>
      <c r="C13" s="517">
        <v>49</v>
      </c>
      <c r="D13" s="517">
        <v>49</v>
      </c>
      <c r="E13" s="517">
        <v>30</v>
      </c>
      <c r="F13" s="517">
        <v>15</v>
      </c>
      <c r="G13" s="517">
        <v>5</v>
      </c>
      <c r="H13" s="517">
        <v>1</v>
      </c>
      <c r="I13" s="517">
        <v>0</v>
      </c>
      <c r="J13" s="648">
        <f>SUM(I13+H13+G13+F13+E13+D13+C13+B13+A13+'- 24 -'!O13+'- 24 -'!N13+'- 24 -'!M13+'- 24 -'!L13+'- 24 -'!K13+'- 24 -'!J13+'- 24 -'!I13+'- 24 -'!H13+'- 24 -'!G13+'- 24 -'!F13+'- 24 -'!E13+'- 24 -'!D13+'- 24 -'!C13)</f>
        <v>1426</v>
      </c>
      <c r="K13" s="517">
        <f>SUM('- 24 -'!C13+'- 24 -'!D13+'- 24 -'!E13)</f>
        <v>160</v>
      </c>
      <c r="L13" s="517">
        <f>SUM('- 24 -'!F13+'- 24 -'!G13+'- 24 -'!H13+'- 24 -'!I13+'- 24 -'!J13+'- 24 -'!K13+'- 24 -'!L13+'- 24 -'!M13+'- 24 -'!N13+'- 24 -'!O13)</f>
        <v>944</v>
      </c>
      <c r="M13" s="517">
        <f t="shared" si="0"/>
        <v>322</v>
      </c>
    </row>
    <row r="14" spans="1:13" ht="14.25" customHeight="1">
      <c r="A14" s="517">
        <v>73</v>
      </c>
      <c r="B14" s="517">
        <v>89</v>
      </c>
      <c r="C14" s="517">
        <v>47</v>
      </c>
      <c r="D14" s="517">
        <v>31</v>
      </c>
      <c r="E14" s="517">
        <v>21</v>
      </c>
      <c r="F14" s="517">
        <v>11</v>
      </c>
      <c r="G14" s="517">
        <v>4</v>
      </c>
      <c r="H14" s="517">
        <v>0</v>
      </c>
      <c r="I14" s="517">
        <v>0</v>
      </c>
      <c r="J14" s="648">
        <f>SUM(I14+H14+G14+F14+E14+D14+C14+B14+A14+'- 24 -'!O14+'- 24 -'!N14+'- 24 -'!M14+'- 24 -'!L14+'- 24 -'!K14+'- 24 -'!J14+'- 24 -'!I14+'- 24 -'!H14+'- 24 -'!G14+'- 24 -'!F14+'- 24 -'!E14+'- 24 -'!D14+'- 24 -'!C14)</f>
        <v>991</v>
      </c>
      <c r="K14" s="517">
        <f>SUM('- 24 -'!C14+'- 24 -'!D14+'- 24 -'!E14)</f>
        <v>85</v>
      </c>
      <c r="L14" s="517">
        <f>SUM('- 24 -'!F14+'- 24 -'!G14+'- 24 -'!H14+'- 24 -'!I14+'- 24 -'!J14+'- 24 -'!K14+'- 24 -'!L14+'- 24 -'!M14+'- 24 -'!N14+'- 24 -'!O14)</f>
        <v>630</v>
      </c>
      <c r="M14" s="517">
        <f t="shared" si="0"/>
        <v>276</v>
      </c>
    </row>
    <row r="15" spans="1:13" ht="14.25" customHeight="1">
      <c r="A15" s="517">
        <v>87</v>
      </c>
      <c r="B15" s="517">
        <v>100</v>
      </c>
      <c r="C15" s="517">
        <v>76</v>
      </c>
      <c r="D15" s="517">
        <v>60</v>
      </c>
      <c r="E15" s="517">
        <v>23</v>
      </c>
      <c r="F15" s="517">
        <v>19</v>
      </c>
      <c r="G15" s="517">
        <v>8</v>
      </c>
      <c r="H15" s="517">
        <v>1</v>
      </c>
      <c r="I15" s="517">
        <v>0</v>
      </c>
      <c r="J15" s="648">
        <f>SUM(I15+H15+G15+F15+E15+D15+C15+B15+A15+'- 24 -'!O15+'- 24 -'!N15+'- 24 -'!M15+'- 24 -'!L15+'- 24 -'!K15+'- 24 -'!J15+'- 24 -'!I15+'- 24 -'!H15+'- 24 -'!G15+'- 24 -'!F15+'- 24 -'!E15+'- 24 -'!D15+'- 24 -'!C15)</f>
        <v>1369</v>
      </c>
      <c r="K15" s="517">
        <f>SUM('- 24 -'!C15+'- 24 -'!D15+'- 24 -'!E15)</f>
        <v>188</v>
      </c>
      <c r="L15" s="517">
        <f>SUM('- 24 -'!F15+'- 24 -'!G15+'- 24 -'!H15+'- 24 -'!I15+'- 24 -'!J15+'- 24 -'!K15+'- 24 -'!L15+'- 24 -'!M15+'- 24 -'!N15+'- 24 -'!O15)</f>
        <v>807</v>
      </c>
      <c r="M15" s="517">
        <f t="shared" si="0"/>
        <v>374</v>
      </c>
    </row>
    <row r="16" spans="1:13" ht="14.25" customHeight="1">
      <c r="A16" s="517">
        <v>82</v>
      </c>
      <c r="B16" s="517">
        <v>103</v>
      </c>
      <c r="C16" s="517">
        <v>62</v>
      </c>
      <c r="D16" s="517">
        <v>53</v>
      </c>
      <c r="E16" s="517">
        <v>31</v>
      </c>
      <c r="F16" s="517">
        <v>23</v>
      </c>
      <c r="G16" s="517">
        <v>5</v>
      </c>
      <c r="H16" s="517">
        <v>0</v>
      </c>
      <c r="I16" s="517">
        <v>0</v>
      </c>
      <c r="J16" s="648">
        <f>SUM(I16+H16+G16+F16+E16+D16+C16+B16+A16+'- 24 -'!O16+'- 24 -'!N16+'- 24 -'!M16+'- 24 -'!L16+'- 24 -'!K16+'- 24 -'!J16+'- 24 -'!I16+'- 24 -'!H16+'- 24 -'!G16+'- 24 -'!F16+'- 24 -'!E16+'- 24 -'!D16+'- 24 -'!C16)</f>
        <v>1789</v>
      </c>
      <c r="K16" s="517">
        <f>SUM('- 24 -'!C16+'- 24 -'!D16+'- 24 -'!E16)</f>
        <v>253</v>
      </c>
      <c r="L16" s="517">
        <f>SUM('- 24 -'!F16+'- 24 -'!G16+'- 24 -'!H16+'- 24 -'!I16+'- 24 -'!J16+'- 24 -'!K16+'- 24 -'!L16+'- 24 -'!M16+'- 24 -'!N16+'- 24 -'!O16)</f>
        <v>1177</v>
      </c>
      <c r="M16" s="517">
        <f t="shared" si="0"/>
        <v>359</v>
      </c>
    </row>
    <row r="17" spans="1:13" ht="14.25" customHeight="1">
      <c r="A17" s="517">
        <v>147</v>
      </c>
      <c r="B17" s="517">
        <v>183</v>
      </c>
      <c r="C17" s="517">
        <v>122</v>
      </c>
      <c r="D17" s="517">
        <v>97</v>
      </c>
      <c r="E17" s="517">
        <v>54</v>
      </c>
      <c r="F17" s="517">
        <v>29</v>
      </c>
      <c r="G17" s="517">
        <v>6</v>
      </c>
      <c r="H17" s="517">
        <v>2</v>
      </c>
      <c r="I17" s="517">
        <v>0</v>
      </c>
      <c r="J17" s="648">
        <f>SUM(I17+H17+G17+F17+E17+D17+C17+B17+A17+'- 24 -'!O17+'- 24 -'!N17+'- 24 -'!M17+'- 24 -'!L17+'- 24 -'!K17+'- 24 -'!J17+'- 24 -'!I17+'- 24 -'!H17+'- 24 -'!G17+'- 24 -'!F17+'- 24 -'!E17+'- 24 -'!D17+'- 24 -'!C17)</f>
        <v>2013</v>
      </c>
      <c r="K17" s="517">
        <f>SUM('- 24 -'!C17+'- 24 -'!D17+'- 24 -'!E17)</f>
        <v>202</v>
      </c>
      <c r="L17" s="517">
        <f>SUM('- 24 -'!F17+'- 24 -'!G17+'- 24 -'!H17+'- 24 -'!I17+'- 24 -'!J17+'- 24 -'!K17+'- 24 -'!L17+'- 24 -'!M17+'- 24 -'!N17+'- 24 -'!O17)</f>
        <v>1171</v>
      </c>
      <c r="M17" s="517">
        <f t="shared" si="0"/>
        <v>640</v>
      </c>
    </row>
    <row r="18" spans="1:13" ht="14.25" customHeight="1">
      <c r="A18" s="517">
        <v>109</v>
      </c>
      <c r="B18" s="517">
        <v>124</v>
      </c>
      <c r="C18" s="517">
        <v>93</v>
      </c>
      <c r="D18" s="517">
        <v>86</v>
      </c>
      <c r="E18" s="517">
        <v>58</v>
      </c>
      <c r="F18" s="517">
        <v>26</v>
      </c>
      <c r="G18" s="517">
        <v>6</v>
      </c>
      <c r="H18" s="517">
        <v>1</v>
      </c>
      <c r="I18" s="517">
        <v>0</v>
      </c>
      <c r="J18" s="648">
        <f>SUM(I18+H18+G18+F18+E18+D18+C18+B18+A18+'- 24 -'!O18+'- 24 -'!N18+'- 24 -'!M18+'- 24 -'!L18+'- 24 -'!K18+'- 24 -'!J18+'- 24 -'!I18+'- 24 -'!H18+'- 24 -'!G18+'- 24 -'!F18+'- 24 -'!E18+'- 24 -'!D18+'- 24 -'!C18)</f>
        <v>1902</v>
      </c>
      <c r="K18" s="517">
        <f>SUM('- 24 -'!C18+'- 24 -'!D18+'- 24 -'!E18)</f>
        <v>184</v>
      </c>
      <c r="L18" s="517">
        <f>SUM('- 24 -'!F18+'- 24 -'!G18+'- 24 -'!H18+'- 24 -'!I18+'- 24 -'!J18+'- 24 -'!K18+'- 24 -'!L18+'- 24 -'!M18+'- 24 -'!N18+'- 24 -'!O18)</f>
        <v>1215</v>
      </c>
      <c r="M18" s="517">
        <f t="shared" si="0"/>
        <v>503</v>
      </c>
    </row>
    <row r="19" spans="1:13" ht="14.25" customHeight="1">
      <c r="A19" s="517">
        <v>44</v>
      </c>
      <c r="B19" s="517">
        <v>71</v>
      </c>
      <c r="C19" s="517">
        <v>45</v>
      </c>
      <c r="D19" s="517">
        <v>45</v>
      </c>
      <c r="E19" s="517">
        <v>21</v>
      </c>
      <c r="F19" s="517">
        <v>12</v>
      </c>
      <c r="G19" s="517">
        <v>2</v>
      </c>
      <c r="H19" s="517">
        <v>1</v>
      </c>
      <c r="I19" s="517">
        <v>0</v>
      </c>
      <c r="J19" s="648">
        <f>SUM(I19+H19+G19+F19+E19+D19+C19+B19+A19+'- 24 -'!O19+'- 24 -'!N19+'- 24 -'!M19+'- 24 -'!L19+'- 24 -'!K19+'- 24 -'!J19+'- 24 -'!I19+'- 24 -'!H19+'- 24 -'!G19+'- 24 -'!F19+'- 24 -'!E19+'- 24 -'!D19+'- 24 -'!C19)</f>
        <v>1041</v>
      </c>
      <c r="K19" s="517">
        <f>SUM('- 24 -'!C19+'- 24 -'!D19+'- 24 -'!E19)</f>
        <v>129</v>
      </c>
      <c r="L19" s="517">
        <f>SUM('- 24 -'!F19+'- 24 -'!G19+'- 24 -'!H19+'- 24 -'!I19+'- 24 -'!J19+'- 24 -'!K19+'- 24 -'!L19+'- 24 -'!M19+'- 24 -'!N19+'- 24 -'!O19)</f>
        <v>671</v>
      </c>
      <c r="M19" s="517">
        <f t="shared" si="0"/>
        <v>241</v>
      </c>
    </row>
    <row r="20" spans="1:13" ht="14.25" customHeight="1">
      <c r="A20" s="517">
        <v>80</v>
      </c>
      <c r="B20" s="517">
        <v>109</v>
      </c>
      <c r="C20" s="517">
        <v>90</v>
      </c>
      <c r="D20" s="517">
        <v>94</v>
      </c>
      <c r="E20" s="517">
        <v>46</v>
      </c>
      <c r="F20" s="517">
        <v>19</v>
      </c>
      <c r="G20" s="517">
        <v>6</v>
      </c>
      <c r="H20" s="517">
        <v>0</v>
      </c>
      <c r="I20" s="517">
        <v>0</v>
      </c>
      <c r="J20" s="648">
        <f>SUM(I20+H20+G20+F20+E20+D20+C20+B20+A20+'- 24 -'!O20+'- 24 -'!N20+'- 24 -'!M20+'- 24 -'!L20+'- 24 -'!K20+'- 24 -'!J20+'- 24 -'!I20+'- 24 -'!H20+'- 24 -'!G20+'- 24 -'!F20+'- 24 -'!E20+'- 24 -'!D20+'- 24 -'!C20)</f>
        <v>1475</v>
      </c>
      <c r="K20" s="517">
        <f>SUM('- 24 -'!C20+'- 24 -'!D20+'- 24 -'!E20)</f>
        <v>159</v>
      </c>
      <c r="L20" s="517">
        <f>SUM('- 24 -'!F20+'- 24 -'!G20+'- 24 -'!H20+'- 24 -'!I20+'- 24 -'!J20+'- 24 -'!K20+'- 24 -'!L20+'- 24 -'!M20+'- 24 -'!N20+'- 24 -'!O20)</f>
        <v>872</v>
      </c>
      <c r="M20" s="517">
        <f t="shared" si="0"/>
        <v>444</v>
      </c>
    </row>
    <row r="21" spans="1:13" ht="14.25" customHeight="1">
      <c r="A21" s="517">
        <v>117</v>
      </c>
      <c r="B21" s="517">
        <v>125</v>
      </c>
      <c r="C21" s="517">
        <v>80</v>
      </c>
      <c r="D21" s="517">
        <v>79</v>
      </c>
      <c r="E21" s="517">
        <v>48</v>
      </c>
      <c r="F21" s="517">
        <v>23</v>
      </c>
      <c r="G21" s="517">
        <v>15</v>
      </c>
      <c r="H21" s="517">
        <v>1</v>
      </c>
      <c r="I21" s="517">
        <v>0</v>
      </c>
      <c r="J21" s="648">
        <f>SUM(I21+H21+G21+F21+E21+D21+C21+B21+A21+'- 24 -'!O21+'- 24 -'!N21+'- 24 -'!M21+'- 24 -'!L21+'- 24 -'!K21+'- 24 -'!J21+'- 24 -'!I21+'- 24 -'!H21+'- 24 -'!G21+'- 24 -'!F21+'- 24 -'!E21+'- 24 -'!D21+'- 24 -'!C21)</f>
        <v>2204</v>
      </c>
      <c r="K21" s="517">
        <f>SUM('- 24 -'!C21+'- 24 -'!D21+'- 24 -'!E21)</f>
        <v>228</v>
      </c>
      <c r="L21" s="517">
        <f>SUM('- 24 -'!F21+'- 24 -'!G21+'- 24 -'!H21+'- 24 -'!I21+'- 24 -'!J21+'- 24 -'!K21+'- 24 -'!L21+'- 24 -'!M21+'- 24 -'!N21+'- 24 -'!O21)</f>
        <v>1488</v>
      </c>
      <c r="M21" s="517">
        <f t="shared" si="0"/>
        <v>488</v>
      </c>
    </row>
    <row r="22" spans="1:13" ht="14.25" customHeight="1">
      <c r="A22" s="517">
        <v>66</v>
      </c>
      <c r="B22" s="517">
        <v>99</v>
      </c>
      <c r="C22" s="517">
        <v>70</v>
      </c>
      <c r="D22" s="517">
        <v>44</v>
      </c>
      <c r="E22" s="517">
        <v>35</v>
      </c>
      <c r="F22" s="517">
        <v>21</v>
      </c>
      <c r="G22" s="517">
        <v>7</v>
      </c>
      <c r="H22" s="517">
        <v>1</v>
      </c>
      <c r="I22" s="517">
        <v>0</v>
      </c>
      <c r="J22" s="648">
        <f>SUM(I22+H22+G22+F22+E22+D22+C22+B22+A22+'- 24 -'!O22+'- 24 -'!N22+'- 24 -'!M22+'- 24 -'!L22+'- 24 -'!K22+'- 24 -'!J22+'- 24 -'!I22+'- 24 -'!H22+'- 24 -'!G22+'- 24 -'!F22+'- 24 -'!E22+'- 24 -'!D22+'- 24 -'!C22)</f>
        <v>1168</v>
      </c>
      <c r="K22" s="517">
        <f>SUM('- 24 -'!C22+'- 24 -'!D22+'- 24 -'!E22)</f>
        <v>123</v>
      </c>
      <c r="L22" s="517">
        <f>SUM('- 24 -'!F22+'- 24 -'!G22+'- 24 -'!H22+'- 24 -'!I22+'- 24 -'!J22+'- 24 -'!K22+'- 24 -'!L22+'- 24 -'!M22+'- 24 -'!N22+'- 24 -'!O22)</f>
        <v>702</v>
      </c>
      <c r="M22" s="517">
        <f t="shared" si="0"/>
        <v>343</v>
      </c>
    </row>
    <row r="23" spans="1:13" ht="14.25" customHeight="1">
      <c r="A23" s="517">
        <v>52</v>
      </c>
      <c r="B23" s="517">
        <v>81</v>
      </c>
      <c r="C23" s="517">
        <v>47</v>
      </c>
      <c r="D23" s="517">
        <v>37</v>
      </c>
      <c r="E23" s="517">
        <v>18</v>
      </c>
      <c r="F23" s="517">
        <v>16</v>
      </c>
      <c r="G23" s="517">
        <v>4</v>
      </c>
      <c r="H23" s="517">
        <v>0</v>
      </c>
      <c r="I23" s="517">
        <v>0</v>
      </c>
      <c r="J23" s="648">
        <f>SUM(I23+H23+G23+F23+E23+D23+C23+B23+A23+'- 24 -'!O23+'- 24 -'!N23+'- 24 -'!M23+'- 24 -'!L23+'- 24 -'!K23+'- 24 -'!J23+'- 24 -'!I23+'- 24 -'!H23+'- 24 -'!G23+'- 24 -'!F23+'- 24 -'!E23+'- 24 -'!D23+'- 24 -'!C23)</f>
        <v>918</v>
      </c>
      <c r="K23" s="517">
        <f>SUM('- 24 -'!C23+'- 24 -'!D23+'- 24 -'!E23)</f>
        <v>90</v>
      </c>
      <c r="L23" s="517">
        <f>SUM('- 24 -'!F23+'- 24 -'!G23+'- 24 -'!H23+'- 24 -'!I23+'- 24 -'!J23+'- 24 -'!K23+'- 24 -'!L23+'- 24 -'!M23+'- 24 -'!N23+'- 24 -'!O23)</f>
        <v>573</v>
      </c>
      <c r="M23" s="517">
        <f t="shared" si="0"/>
        <v>255</v>
      </c>
    </row>
    <row r="24" spans="1:13" ht="14.25" customHeight="1">
      <c r="A24" s="517">
        <v>87</v>
      </c>
      <c r="B24" s="517">
        <v>133</v>
      </c>
      <c r="C24" s="517">
        <v>90</v>
      </c>
      <c r="D24" s="517">
        <v>68</v>
      </c>
      <c r="E24" s="517">
        <v>47</v>
      </c>
      <c r="F24" s="517">
        <v>25</v>
      </c>
      <c r="G24" s="517">
        <v>2</v>
      </c>
      <c r="H24" s="517">
        <v>0</v>
      </c>
      <c r="I24" s="517">
        <v>0</v>
      </c>
      <c r="J24" s="648">
        <f>SUM(I24+H24+G24+F24+E24+D24+C24+B24+A24+'- 24 -'!O24+'- 24 -'!N24+'- 24 -'!M24+'- 24 -'!L24+'- 24 -'!K24+'- 24 -'!J24+'- 24 -'!I24+'- 24 -'!H24+'- 24 -'!G24+'- 24 -'!F24+'- 24 -'!E24+'- 24 -'!D24+'- 24 -'!C24)</f>
        <v>1549</v>
      </c>
      <c r="K24" s="517">
        <f>SUM('- 24 -'!C24+'- 24 -'!D24+'- 24 -'!E24)</f>
        <v>179</v>
      </c>
      <c r="L24" s="517">
        <f>SUM('- 24 -'!F24+'- 24 -'!G24+'- 24 -'!H24+'- 24 -'!I24+'- 24 -'!J24+'- 24 -'!K24+'- 24 -'!L24+'- 24 -'!M24+'- 24 -'!N24+'- 24 -'!O24)</f>
        <v>918</v>
      </c>
      <c r="M24" s="517">
        <f t="shared" si="0"/>
        <v>452</v>
      </c>
    </row>
    <row r="25" spans="1:13" ht="14.25" customHeight="1">
      <c r="A25" s="517">
        <v>107</v>
      </c>
      <c r="B25" s="517">
        <v>119</v>
      </c>
      <c r="C25" s="517">
        <v>72</v>
      </c>
      <c r="D25" s="517">
        <v>52</v>
      </c>
      <c r="E25" s="517">
        <v>48</v>
      </c>
      <c r="F25" s="517">
        <v>28</v>
      </c>
      <c r="G25" s="517">
        <v>9</v>
      </c>
      <c r="H25" s="517">
        <v>3</v>
      </c>
      <c r="I25" s="517">
        <v>0</v>
      </c>
      <c r="J25" s="648">
        <f>SUM(I25+H25+G25+F25+E25+D25+C25+B25+A25+'- 24 -'!O25+'- 24 -'!N25+'- 24 -'!M25+'- 24 -'!L25+'- 24 -'!K25+'- 24 -'!J25+'- 24 -'!I25+'- 24 -'!H25+'- 24 -'!G25+'- 24 -'!F25+'- 24 -'!E25+'- 24 -'!D25+'- 24 -'!C25)</f>
        <v>1591</v>
      </c>
      <c r="K25" s="517">
        <f>SUM('- 24 -'!C25+'- 24 -'!D25+'- 24 -'!E25)</f>
        <v>185</v>
      </c>
      <c r="L25" s="517">
        <f>SUM('- 24 -'!F25+'- 24 -'!G25+'- 24 -'!H25+'- 24 -'!I25+'- 24 -'!J25+'- 24 -'!K25+'- 24 -'!L25+'- 24 -'!M25+'- 24 -'!N25+'- 24 -'!O25)</f>
        <v>968</v>
      </c>
      <c r="M25" s="517">
        <f t="shared" si="0"/>
        <v>438</v>
      </c>
    </row>
    <row r="26" spans="1:13" ht="14.25" customHeight="1">
      <c r="A26" s="517">
        <v>113</v>
      </c>
      <c r="B26" s="517">
        <v>160</v>
      </c>
      <c r="C26" s="517">
        <v>94</v>
      </c>
      <c r="D26" s="517">
        <v>72</v>
      </c>
      <c r="E26" s="517">
        <v>69</v>
      </c>
      <c r="F26" s="517">
        <v>34</v>
      </c>
      <c r="G26" s="517">
        <v>16</v>
      </c>
      <c r="H26" s="517">
        <v>2</v>
      </c>
      <c r="I26" s="517">
        <v>0</v>
      </c>
      <c r="J26" s="648">
        <f>SUM(I26+H26+G26+F26+E26+D26+C26+B26+A26+'- 24 -'!O26+'- 24 -'!N26+'- 24 -'!M26+'- 24 -'!L26+'- 24 -'!K26+'- 24 -'!J26+'- 24 -'!I26+'- 24 -'!H26+'- 24 -'!G26+'- 24 -'!F26+'- 24 -'!E26+'- 24 -'!D26+'- 24 -'!C26)</f>
        <v>2166</v>
      </c>
      <c r="K26" s="517">
        <f>SUM('- 24 -'!C26+'- 24 -'!D26+'- 24 -'!E26)</f>
        <v>252</v>
      </c>
      <c r="L26" s="517">
        <f>SUM('- 24 -'!F26+'- 24 -'!G26+'- 24 -'!H26+'- 24 -'!I26+'- 24 -'!J26+'- 24 -'!K26+'- 24 -'!L26+'- 24 -'!M26+'- 24 -'!N26+'- 24 -'!O26)</f>
        <v>1354</v>
      </c>
      <c r="M26" s="517">
        <f t="shared" si="0"/>
        <v>560</v>
      </c>
    </row>
    <row r="27" spans="1:13" ht="14.25" customHeight="1">
      <c r="A27" s="517">
        <v>81</v>
      </c>
      <c r="B27" s="517">
        <v>153</v>
      </c>
      <c r="C27" s="517">
        <v>113</v>
      </c>
      <c r="D27" s="517">
        <v>94</v>
      </c>
      <c r="E27" s="517">
        <v>64</v>
      </c>
      <c r="F27" s="517">
        <v>27</v>
      </c>
      <c r="G27" s="517">
        <v>8</v>
      </c>
      <c r="H27" s="517">
        <v>1</v>
      </c>
      <c r="I27" s="517">
        <v>0</v>
      </c>
      <c r="J27" s="648">
        <f>SUM(I27+H27+G27+F27+E27+D27+C27+B27+A27+'- 24 -'!O27+'- 24 -'!N27+'- 24 -'!M27+'- 24 -'!L27+'- 24 -'!K27+'- 24 -'!J27+'- 24 -'!I27+'- 24 -'!H27+'- 24 -'!G27+'- 24 -'!F27+'- 24 -'!E27+'- 24 -'!D27+'- 24 -'!C27)</f>
        <v>1872</v>
      </c>
      <c r="K27" s="517">
        <f>SUM('- 24 -'!C27+'- 24 -'!D27+'- 24 -'!E27)</f>
        <v>239</v>
      </c>
      <c r="L27" s="517">
        <f>SUM('- 24 -'!F27+'- 24 -'!G27+'- 24 -'!H27+'- 24 -'!I27+'- 24 -'!J27+'- 24 -'!K27+'- 24 -'!L27+'- 24 -'!M27+'- 24 -'!N27+'- 24 -'!O27)</f>
        <v>1092</v>
      </c>
      <c r="M27" s="517">
        <f t="shared" si="0"/>
        <v>541</v>
      </c>
    </row>
    <row r="28" spans="1:13" ht="14.25" customHeight="1">
      <c r="A28" s="517">
        <v>64</v>
      </c>
      <c r="B28" s="517">
        <v>87</v>
      </c>
      <c r="C28" s="517">
        <v>66</v>
      </c>
      <c r="D28" s="517">
        <v>66</v>
      </c>
      <c r="E28" s="517">
        <v>29</v>
      </c>
      <c r="F28" s="517">
        <v>17</v>
      </c>
      <c r="G28" s="517">
        <v>4</v>
      </c>
      <c r="H28" s="517">
        <v>1</v>
      </c>
      <c r="I28" s="517">
        <v>0</v>
      </c>
      <c r="J28" s="648">
        <f>SUM(I28+H28+G28+F28+E28+D28+C28+B28+A28+'- 24 -'!O28+'- 24 -'!N28+'- 24 -'!M28+'- 24 -'!L28+'- 24 -'!K28+'- 24 -'!J28+'- 24 -'!I28+'- 24 -'!H28+'- 24 -'!G28+'- 24 -'!F28+'- 24 -'!E28+'- 24 -'!D28+'- 24 -'!C28)</f>
        <v>1328</v>
      </c>
      <c r="K28" s="517">
        <f>SUM('- 24 -'!C28+'- 24 -'!D28+'- 24 -'!E28)</f>
        <v>208</v>
      </c>
      <c r="L28" s="517">
        <f>SUM('- 24 -'!F28+'- 24 -'!G28+'- 24 -'!H28+'- 24 -'!I28+'- 24 -'!J28+'- 24 -'!K28+'- 24 -'!L28+'- 24 -'!M28+'- 24 -'!N28+'- 24 -'!O28)</f>
        <v>786</v>
      </c>
      <c r="M28" s="517">
        <f t="shared" si="0"/>
        <v>334</v>
      </c>
    </row>
    <row r="29" spans="1:13" ht="14.25" customHeight="1">
      <c r="A29" s="517">
        <v>11</v>
      </c>
      <c r="B29" s="517">
        <v>16</v>
      </c>
      <c r="C29" s="517">
        <v>20</v>
      </c>
      <c r="D29" s="517">
        <v>40</v>
      </c>
      <c r="E29" s="517">
        <v>54</v>
      </c>
      <c r="F29" s="517">
        <v>33</v>
      </c>
      <c r="G29" s="517">
        <v>6</v>
      </c>
      <c r="H29" s="517">
        <v>1</v>
      </c>
      <c r="I29" s="517">
        <v>0</v>
      </c>
      <c r="J29" s="648">
        <f>SUM(I29+H29+G29+F29+E29+D29+C29+B29+A29+'- 24 -'!O29+'- 24 -'!N29+'- 24 -'!M29+'- 24 -'!L29+'- 24 -'!K29+'- 24 -'!J29+'- 24 -'!I29+'- 24 -'!H29+'- 24 -'!G29+'- 24 -'!F29+'- 24 -'!E29+'- 24 -'!D29+'- 24 -'!C29)</f>
        <v>671</v>
      </c>
      <c r="K29" s="517">
        <f>SUM('- 24 -'!C29+'- 24 -'!D29+'- 24 -'!E29)</f>
        <v>121</v>
      </c>
      <c r="L29" s="517">
        <f>SUM('- 24 -'!F29+'- 24 -'!G29+'- 24 -'!H29+'- 24 -'!I29+'- 24 -'!J29+'- 24 -'!K29+'- 24 -'!L29+'- 24 -'!M29+'- 24 -'!N29+'- 24 -'!O29)</f>
        <v>369</v>
      </c>
      <c r="M29" s="517">
        <f t="shared" si="0"/>
        <v>181</v>
      </c>
    </row>
    <row r="30" spans="1:13" ht="14.25" customHeight="1">
      <c r="A30" s="517">
        <v>57</v>
      </c>
      <c r="B30" s="517">
        <v>97</v>
      </c>
      <c r="C30" s="517">
        <v>71</v>
      </c>
      <c r="D30" s="517">
        <v>47</v>
      </c>
      <c r="E30" s="517">
        <v>31</v>
      </c>
      <c r="F30" s="517">
        <v>17</v>
      </c>
      <c r="G30" s="517">
        <v>5</v>
      </c>
      <c r="H30" s="517">
        <v>0</v>
      </c>
      <c r="I30" s="517">
        <v>0</v>
      </c>
      <c r="J30" s="648">
        <f>SUM(I30+H30+G30+F30+E30+D30+C30+B30+A30+'- 24 -'!O30+'- 24 -'!N30+'- 24 -'!M30+'- 24 -'!L30+'- 24 -'!K30+'- 24 -'!J30+'- 24 -'!I30+'- 24 -'!H30+'- 24 -'!G30+'- 24 -'!F30+'- 24 -'!E30+'- 24 -'!D30+'- 24 -'!C30)</f>
        <v>1324</v>
      </c>
      <c r="K30" s="648">
        <f>SUM('- 24 -'!C30+'- 24 -'!D30+'- 24 -'!E30)</f>
        <v>163</v>
      </c>
      <c r="L30" s="648">
        <f>SUM('- 24 -'!F30+'- 24 -'!G30+'- 24 -'!H30+'- 24 -'!I30+'- 24 -'!J30+'- 24 -'!K30+'- 24 -'!L30+'- 24 -'!M30+'- 24 -'!N30+'- 24 -'!O30)</f>
        <v>836</v>
      </c>
      <c r="M30" s="648">
        <f t="shared" si="0"/>
        <v>325</v>
      </c>
    </row>
    <row r="31" spans="1:13" ht="14.25" customHeight="1">
      <c r="A31" s="517">
        <v>62</v>
      </c>
      <c r="B31" s="517">
        <v>91</v>
      </c>
      <c r="C31" s="517">
        <v>90</v>
      </c>
      <c r="D31" s="517">
        <v>61</v>
      </c>
      <c r="E31" s="517">
        <v>41</v>
      </c>
      <c r="F31" s="517">
        <v>17</v>
      </c>
      <c r="G31" s="517">
        <v>6</v>
      </c>
      <c r="H31" s="517">
        <v>1</v>
      </c>
      <c r="I31" s="517">
        <v>0</v>
      </c>
      <c r="J31" s="648">
        <f>SUM(I31+H31+G31+F31+E31+D31+C31+B31+A31+'- 24 -'!O31+'- 24 -'!N31+'- 24 -'!M31+'- 24 -'!L31+'- 24 -'!K31+'- 24 -'!J31+'- 24 -'!I31+'- 24 -'!H31+'- 24 -'!G31+'- 24 -'!F31+'- 24 -'!E31+'- 24 -'!D31+'- 24 -'!C31)</f>
        <v>1275</v>
      </c>
      <c r="K31" s="648">
        <f>SUM('- 24 -'!C31+'- 24 -'!D31+'- 24 -'!E31)</f>
        <v>170</v>
      </c>
      <c r="L31" s="648">
        <f>SUM('- 24 -'!F31+'- 24 -'!G31+'- 24 -'!H31+'- 24 -'!I31+'- 24 -'!J31+'- 24 -'!K31+'- 24 -'!L31+'- 24 -'!M31+'- 24 -'!N31+'- 24 -'!O31)</f>
        <v>736</v>
      </c>
      <c r="M31" s="648">
        <f t="shared" si="0"/>
        <v>369</v>
      </c>
    </row>
    <row r="32" spans="1:13" ht="14.25" customHeight="1">
      <c r="A32" s="517">
        <v>61</v>
      </c>
      <c r="B32" s="517">
        <v>79</v>
      </c>
      <c r="C32" s="517">
        <v>51</v>
      </c>
      <c r="D32" s="517">
        <v>47</v>
      </c>
      <c r="E32" s="517">
        <v>36</v>
      </c>
      <c r="F32" s="517">
        <v>16</v>
      </c>
      <c r="G32" s="517">
        <v>4</v>
      </c>
      <c r="H32" s="517">
        <v>1</v>
      </c>
      <c r="I32" s="517">
        <v>0</v>
      </c>
      <c r="J32" s="648">
        <f>SUM(I32+H32+G32+F32+E32+D32+C32+B32+A32+'- 24 -'!O32+'- 24 -'!N32+'- 24 -'!M32+'- 24 -'!L32+'- 24 -'!K32+'- 24 -'!J32+'- 24 -'!I32+'- 24 -'!H32+'- 24 -'!G32+'- 24 -'!F32+'- 24 -'!E32+'- 24 -'!D32+'- 24 -'!C32)</f>
        <v>1355</v>
      </c>
      <c r="K32" s="648">
        <f>SUM('- 24 -'!C32+'- 24 -'!D32+'- 24 -'!E32)</f>
        <v>161</v>
      </c>
      <c r="L32" s="648">
        <f>SUM('- 24 -'!F32+'- 24 -'!G32+'- 24 -'!H32+'- 24 -'!I32+'- 24 -'!J32+'- 24 -'!K32+'- 24 -'!L32+'- 24 -'!M32+'- 24 -'!N32+'- 24 -'!O32)</f>
        <v>899</v>
      </c>
      <c r="M32" s="648">
        <f t="shared" si="0"/>
        <v>295</v>
      </c>
    </row>
    <row r="33" spans="1:13" ht="14.25" customHeight="1">
      <c r="A33" s="517">
        <v>152</v>
      </c>
      <c r="B33" s="517">
        <v>164</v>
      </c>
      <c r="C33" s="517">
        <v>124</v>
      </c>
      <c r="D33" s="517">
        <v>86</v>
      </c>
      <c r="E33" s="517">
        <v>62</v>
      </c>
      <c r="F33" s="517">
        <v>29</v>
      </c>
      <c r="G33" s="517">
        <v>18</v>
      </c>
      <c r="H33" s="517">
        <v>3</v>
      </c>
      <c r="I33" s="517">
        <v>0</v>
      </c>
      <c r="J33" s="648">
        <f>SUM(I33+H33+G33+F33+E33+D33+C33+B33+A33+'- 24 -'!O33+'- 24 -'!N33+'- 24 -'!M33+'- 24 -'!L33+'- 24 -'!K33+'- 24 -'!J33+'- 24 -'!I33+'- 24 -'!H33+'- 24 -'!G33+'- 24 -'!F33+'- 24 -'!E33+'- 24 -'!D33+'- 24 -'!C33)</f>
        <v>2979</v>
      </c>
      <c r="K33" s="648">
        <f>SUM('- 24 -'!C33+'- 24 -'!D33+'- 24 -'!E33)</f>
        <v>406</v>
      </c>
      <c r="L33" s="648">
        <f>SUM('- 24 -'!F33+'- 24 -'!G33+'- 24 -'!H33+'- 24 -'!I33+'- 24 -'!J33+'- 24 -'!K33+'- 24 -'!L33+'- 24 -'!M33+'- 24 -'!N33+'- 24 -'!O33)</f>
        <v>1935</v>
      </c>
      <c r="M33" s="648">
        <f t="shared" si="0"/>
        <v>638</v>
      </c>
    </row>
    <row r="34" spans="1:13" ht="14.25" customHeight="1">
      <c r="A34" s="517">
        <v>32</v>
      </c>
      <c r="B34" s="517">
        <v>43</v>
      </c>
      <c r="C34" s="517">
        <v>34</v>
      </c>
      <c r="D34" s="517">
        <v>29</v>
      </c>
      <c r="E34" s="517">
        <v>23</v>
      </c>
      <c r="F34" s="517">
        <v>11</v>
      </c>
      <c r="G34" s="517">
        <v>1</v>
      </c>
      <c r="H34" s="517">
        <v>1</v>
      </c>
      <c r="I34" s="517">
        <v>0</v>
      </c>
      <c r="J34" s="648">
        <f>SUM(I34+H34+G34+F34+E34+D34+C34+B34+A34+'- 24 -'!O34+'- 24 -'!N34+'- 24 -'!M34+'- 24 -'!L34+'- 24 -'!K34+'- 24 -'!J34+'- 24 -'!I34+'- 24 -'!H34+'- 24 -'!G34+'- 24 -'!F34+'- 24 -'!E34+'- 24 -'!D34+'- 24 -'!C34)</f>
        <v>742</v>
      </c>
      <c r="K34" s="648">
        <f>SUM('- 24 -'!C34+'- 24 -'!D34+'- 24 -'!E34)</f>
        <v>81</v>
      </c>
      <c r="L34" s="648">
        <f>SUM('- 24 -'!F34+'- 24 -'!G34+'- 24 -'!H34+'- 24 -'!I34+'- 24 -'!J34+'- 24 -'!K34+'- 24 -'!L34+'- 24 -'!M34+'- 24 -'!N34+'- 24 -'!O34)</f>
        <v>487</v>
      </c>
      <c r="M34" s="648">
        <f t="shared" si="0"/>
        <v>174</v>
      </c>
    </row>
    <row r="35" spans="1:13" ht="14.25" customHeight="1">
      <c r="A35" s="517">
        <v>132</v>
      </c>
      <c r="B35" s="517">
        <v>157</v>
      </c>
      <c r="C35" s="517">
        <v>116</v>
      </c>
      <c r="D35" s="517">
        <v>75</v>
      </c>
      <c r="E35" s="517">
        <v>78</v>
      </c>
      <c r="F35" s="517">
        <v>41</v>
      </c>
      <c r="G35" s="517">
        <v>17</v>
      </c>
      <c r="H35" s="517">
        <v>0</v>
      </c>
      <c r="I35" s="517">
        <v>0</v>
      </c>
      <c r="J35" s="648">
        <f>SUM(I35+H35+G35+F35+E35+D35+C35+B35+A35+'- 24 -'!O35+'- 24 -'!N35+'- 24 -'!M35+'- 24 -'!L35+'- 24 -'!K35+'- 24 -'!J35+'- 24 -'!I35+'- 24 -'!H35+'- 24 -'!G35+'- 24 -'!F35+'- 24 -'!E35+'- 24 -'!D35+'- 24 -'!C35)</f>
        <v>2426</v>
      </c>
      <c r="K35" s="648">
        <f>SUM('- 24 -'!C35+'- 24 -'!D35+'- 24 -'!E35)</f>
        <v>311</v>
      </c>
      <c r="L35" s="648">
        <f>SUM('- 24 -'!F35+'- 24 -'!G35+'- 24 -'!H35+'- 24 -'!I35+'- 24 -'!J35+'- 24 -'!K35+'- 24 -'!L35+'- 24 -'!M35+'- 24 -'!N35+'- 24 -'!O35)</f>
        <v>1499</v>
      </c>
      <c r="M35" s="648">
        <f t="shared" si="0"/>
        <v>616</v>
      </c>
    </row>
    <row r="36" spans="1:13" ht="14.25" customHeight="1">
      <c r="A36" s="517">
        <v>87</v>
      </c>
      <c r="B36" s="517">
        <v>132</v>
      </c>
      <c r="C36" s="517">
        <v>105</v>
      </c>
      <c r="D36" s="517">
        <v>81</v>
      </c>
      <c r="E36" s="517">
        <v>76</v>
      </c>
      <c r="F36" s="517">
        <v>43</v>
      </c>
      <c r="G36" s="517">
        <v>18</v>
      </c>
      <c r="H36" s="517">
        <v>0</v>
      </c>
      <c r="I36" s="517">
        <v>0</v>
      </c>
      <c r="J36" s="648">
        <f>SUM(I36+H36+G36+F36+E36+D36+C36+B36+A36+'- 24 -'!O36+'- 24 -'!N36+'- 24 -'!M36+'- 24 -'!L36+'- 24 -'!K36+'- 24 -'!J36+'- 24 -'!I36+'- 24 -'!H36+'- 24 -'!G36+'- 24 -'!F36+'- 24 -'!E36+'- 24 -'!D36+'- 24 -'!C36)</f>
        <v>2037</v>
      </c>
      <c r="K36" s="648">
        <f>SUM('- 24 -'!C36+'- 24 -'!D36+'- 24 -'!E36)</f>
        <v>203</v>
      </c>
      <c r="L36" s="648">
        <f>SUM('- 24 -'!F36+'- 24 -'!G36+'- 24 -'!H36+'- 24 -'!I36+'- 24 -'!J36+'- 24 -'!K36+'- 24 -'!L36+'- 24 -'!M36+'- 24 -'!N36+'- 24 -'!O36)</f>
        <v>1292</v>
      </c>
      <c r="M36" s="648">
        <f t="shared" si="0"/>
        <v>542</v>
      </c>
    </row>
    <row r="37" spans="1:13" ht="14.25" customHeight="1">
      <c r="A37" s="517">
        <v>183</v>
      </c>
      <c r="B37" s="517">
        <v>195</v>
      </c>
      <c r="C37" s="517">
        <v>131</v>
      </c>
      <c r="D37" s="517">
        <v>131</v>
      </c>
      <c r="E37" s="517">
        <v>105</v>
      </c>
      <c r="F37" s="517">
        <v>53</v>
      </c>
      <c r="G37" s="517">
        <v>12</v>
      </c>
      <c r="H37" s="517">
        <v>1</v>
      </c>
      <c r="I37" s="517">
        <v>0</v>
      </c>
      <c r="J37" s="648">
        <f>SUM(I37+H37+G37+F37+E37+D37+C37+B37+A37+'- 24 -'!O37+'- 24 -'!N37+'- 24 -'!M37+'- 24 -'!L37+'- 24 -'!K37+'- 24 -'!J37+'- 24 -'!I37+'- 24 -'!H37+'- 24 -'!G37+'- 24 -'!F37+'- 24 -'!E37+'- 24 -'!D37+'- 24 -'!C37)</f>
        <v>3207</v>
      </c>
      <c r="K37" s="648">
        <f>SUM('- 24 -'!C37+'- 24 -'!D37+'- 24 -'!E37)</f>
        <v>436</v>
      </c>
      <c r="L37" s="648">
        <f>SUM('- 24 -'!F37+'- 24 -'!G37+'- 24 -'!H37+'- 24 -'!I37+'- 24 -'!J37+'- 24 -'!K37+'- 24 -'!L37+'- 24 -'!M37+'- 24 -'!N37+'- 24 -'!O37)</f>
        <v>1960</v>
      </c>
      <c r="M37" s="648">
        <f t="shared" si="0"/>
        <v>811</v>
      </c>
    </row>
    <row r="38" spans="1:13" ht="14.25" customHeight="1">
      <c r="A38" s="517">
        <v>120</v>
      </c>
      <c r="B38" s="517">
        <v>152</v>
      </c>
      <c r="C38" s="517">
        <v>127</v>
      </c>
      <c r="D38" s="517">
        <v>117</v>
      </c>
      <c r="E38" s="517">
        <v>88</v>
      </c>
      <c r="F38" s="517">
        <v>48</v>
      </c>
      <c r="G38" s="517">
        <v>15</v>
      </c>
      <c r="H38" s="517">
        <v>1</v>
      </c>
      <c r="I38" s="517">
        <v>0</v>
      </c>
      <c r="J38" s="648">
        <f>SUM(I38+H38+G38+F38+E38+D38+C38+B38+A38+'- 24 -'!O38+'- 24 -'!N38+'- 24 -'!M38+'- 24 -'!L38+'- 24 -'!K38+'- 24 -'!J38+'- 24 -'!I38+'- 24 -'!H38+'- 24 -'!G38+'- 24 -'!F38+'- 24 -'!E38+'- 24 -'!D38+'- 24 -'!C38)</f>
        <v>2640</v>
      </c>
      <c r="K38" s="648">
        <f>SUM('- 24 -'!C38+'- 24 -'!D38+'- 24 -'!E38)</f>
        <v>320</v>
      </c>
      <c r="L38" s="648">
        <f>SUM('- 24 -'!F38+'- 24 -'!G38+'- 24 -'!H38+'- 24 -'!I38+'- 24 -'!J38+'- 24 -'!K38+'- 24 -'!L38+'- 24 -'!M38+'- 24 -'!N38+'- 24 -'!O38)</f>
        <v>1652</v>
      </c>
      <c r="M38" s="648">
        <f t="shared" si="0"/>
        <v>668</v>
      </c>
    </row>
    <row r="39" spans="1:13" ht="14.25" customHeight="1">
      <c r="A39" s="517">
        <v>89</v>
      </c>
      <c r="B39" s="517">
        <v>116</v>
      </c>
      <c r="C39" s="517">
        <v>88</v>
      </c>
      <c r="D39" s="517">
        <v>57</v>
      </c>
      <c r="E39" s="517">
        <v>37</v>
      </c>
      <c r="F39" s="517">
        <v>23</v>
      </c>
      <c r="G39" s="517">
        <v>11</v>
      </c>
      <c r="H39" s="517">
        <v>1</v>
      </c>
      <c r="I39" s="517">
        <v>0</v>
      </c>
      <c r="J39" s="648">
        <f>SUM(I39+H39+G39+F39+E39+D39+C39+B39+A39+'- 24 -'!O39+'- 24 -'!N39+'- 24 -'!M39+'- 24 -'!L39+'- 24 -'!K39+'- 24 -'!J39+'- 24 -'!I39+'- 24 -'!H39+'- 24 -'!G39+'- 24 -'!F39+'- 24 -'!E39+'- 24 -'!D39+'- 24 -'!C39)</f>
        <v>1821</v>
      </c>
      <c r="K39" s="517">
        <f>SUM('- 24 -'!C39+'- 24 -'!D39+'- 24 -'!E39)</f>
        <v>218</v>
      </c>
      <c r="L39" s="517">
        <f>SUM('- 24 -'!F39+'- 24 -'!G39+'- 24 -'!H39+'- 24 -'!I39+'- 24 -'!J39+'- 24 -'!K39+'- 24 -'!L39+'- 24 -'!M39+'- 24 -'!N39+'- 24 -'!O39)</f>
        <v>1181</v>
      </c>
      <c r="M39" s="517">
        <f t="shared" si="0"/>
        <v>422</v>
      </c>
    </row>
    <row r="40" spans="1:13" ht="14.25" customHeight="1">
      <c r="A40" s="517">
        <v>136</v>
      </c>
      <c r="B40" s="517">
        <v>151</v>
      </c>
      <c r="C40" s="517">
        <v>96</v>
      </c>
      <c r="D40" s="517">
        <v>78</v>
      </c>
      <c r="E40" s="517">
        <v>43</v>
      </c>
      <c r="F40" s="517">
        <v>35</v>
      </c>
      <c r="G40" s="517">
        <v>16</v>
      </c>
      <c r="H40" s="517">
        <v>1</v>
      </c>
      <c r="I40" s="517">
        <v>0</v>
      </c>
      <c r="J40" s="648">
        <f>SUM(I40+H40+G40+F40+E40+D40+C40+B40+A40+'- 24 -'!O40+'- 24 -'!N40+'- 24 -'!M40+'- 24 -'!L40+'- 24 -'!K40+'- 24 -'!J40+'- 24 -'!I40+'- 24 -'!H40+'- 24 -'!G40+'- 24 -'!F40+'- 24 -'!E40+'- 24 -'!D40+'- 24 -'!C40)</f>
        <v>2098</v>
      </c>
      <c r="K40" s="517">
        <f>SUM('- 24 -'!C40+'- 24 -'!D40+'- 24 -'!E40)</f>
        <v>299</v>
      </c>
      <c r="L40" s="517">
        <f>SUM('- 24 -'!F40+'- 24 -'!G40+'- 24 -'!H40+'- 24 -'!I40+'- 24 -'!J40+'- 24 -'!K40+'- 24 -'!L40+'- 24 -'!M40+'- 24 -'!N40+'- 24 -'!O40)</f>
        <v>1243</v>
      </c>
      <c r="M40" s="517">
        <f t="shared" si="0"/>
        <v>556</v>
      </c>
    </row>
    <row r="41" spans="1:13" ht="14.25" customHeight="1">
      <c r="A41" s="517">
        <v>64</v>
      </c>
      <c r="B41" s="517">
        <v>52</v>
      </c>
      <c r="C41" s="517">
        <v>56</v>
      </c>
      <c r="D41" s="517">
        <v>44</v>
      </c>
      <c r="E41" s="517">
        <v>20</v>
      </c>
      <c r="F41" s="517">
        <v>14</v>
      </c>
      <c r="G41" s="517">
        <v>7</v>
      </c>
      <c r="H41" s="517">
        <v>0</v>
      </c>
      <c r="I41" s="517">
        <v>0</v>
      </c>
      <c r="J41" s="648">
        <f>SUM(I41+H41+G41+F41+E41+D41+C41+B41+A41+'- 24 -'!O41+'- 24 -'!N41+'- 24 -'!M41+'- 24 -'!L41+'- 24 -'!K41+'- 24 -'!J41+'- 24 -'!I41+'- 24 -'!H41+'- 24 -'!G41+'- 24 -'!F41+'- 24 -'!E41+'- 24 -'!D41+'- 24 -'!C41)</f>
        <v>1234</v>
      </c>
      <c r="K41" s="517">
        <f>SUM('- 24 -'!C41+'- 24 -'!D41+'- 24 -'!E41)</f>
        <v>167</v>
      </c>
      <c r="L41" s="517">
        <f>SUM('- 24 -'!F41+'- 24 -'!G41+'- 24 -'!H41+'- 24 -'!I41+'- 24 -'!J41+'- 24 -'!K41+'- 24 -'!L41+'- 24 -'!M41+'- 24 -'!N41+'- 24 -'!O41)</f>
        <v>810</v>
      </c>
      <c r="M41" s="517">
        <f t="shared" si="0"/>
        <v>257</v>
      </c>
    </row>
    <row r="42" spans="1:13" ht="14.25" customHeight="1">
      <c r="A42" s="517">
        <v>73</v>
      </c>
      <c r="B42" s="517">
        <v>78</v>
      </c>
      <c r="C42" s="517">
        <v>51</v>
      </c>
      <c r="D42" s="517">
        <v>47</v>
      </c>
      <c r="E42" s="517">
        <v>47</v>
      </c>
      <c r="F42" s="517">
        <v>27</v>
      </c>
      <c r="G42" s="517">
        <v>10</v>
      </c>
      <c r="H42" s="517">
        <v>0</v>
      </c>
      <c r="I42" s="517">
        <v>0</v>
      </c>
      <c r="J42" s="648">
        <f>SUM(I42+H42+G42+F42+E42+D42+C42+B42+A42+'- 24 -'!O42+'- 24 -'!N42+'- 24 -'!M42+'- 24 -'!L42+'- 24 -'!K42+'- 24 -'!J42+'- 24 -'!I42+'- 24 -'!H42+'- 24 -'!G42+'- 24 -'!F42+'- 24 -'!E42+'- 24 -'!D42+'- 24 -'!C42)</f>
        <v>1329</v>
      </c>
      <c r="K42" s="517">
        <f>SUM('- 24 -'!C42+'- 24 -'!D42+'- 24 -'!E42)</f>
        <v>188</v>
      </c>
      <c r="L42" s="517">
        <f>SUM('- 24 -'!F42+'- 24 -'!G42+'- 24 -'!H42+'- 24 -'!I42+'- 24 -'!J42+'- 24 -'!K42+'- 24 -'!L42+'- 24 -'!M42+'- 24 -'!N42+'- 24 -'!O42)</f>
        <v>808</v>
      </c>
      <c r="M42" s="517">
        <f t="shared" si="0"/>
        <v>333</v>
      </c>
    </row>
    <row r="43" spans="1:13" ht="14.25" customHeight="1">
      <c r="A43" s="517">
        <v>57</v>
      </c>
      <c r="B43" s="517">
        <v>87</v>
      </c>
      <c r="C43" s="517">
        <v>74</v>
      </c>
      <c r="D43" s="517">
        <v>71</v>
      </c>
      <c r="E43" s="517">
        <v>41</v>
      </c>
      <c r="F43" s="517">
        <v>19</v>
      </c>
      <c r="G43" s="517">
        <v>4</v>
      </c>
      <c r="H43" s="517">
        <v>0</v>
      </c>
      <c r="I43" s="517">
        <v>0</v>
      </c>
      <c r="J43" s="648">
        <f>SUM(I43+H43+G43+F43+E43+D43+C43+B43+A43+'- 24 -'!O43+'- 24 -'!N43+'- 24 -'!M43+'- 24 -'!L43+'- 24 -'!K43+'- 24 -'!J43+'- 24 -'!I43+'- 24 -'!H43+'- 24 -'!G43+'- 24 -'!F43+'- 24 -'!E43+'- 24 -'!D43+'- 24 -'!C43)</f>
        <v>1222</v>
      </c>
      <c r="K43" s="517">
        <f>SUM('- 24 -'!C43+'- 24 -'!D43+'- 24 -'!E43)</f>
        <v>200</v>
      </c>
      <c r="L43" s="517">
        <f>SUM('- 24 -'!F43+'- 24 -'!G43+'- 24 -'!H43+'- 24 -'!I43+'- 24 -'!J43+'- 24 -'!K43+'- 24 -'!L43+'- 24 -'!M43+'- 24 -'!N43+'- 24 -'!O43)</f>
        <v>669</v>
      </c>
      <c r="M43" s="517">
        <f t="shared" si="0"/>
        <v>353</v>
      </c>
    </row>
    <row r="44" spans="1:13" ht="14.25" customHeight="1">
      <c r="A44" s="517">
        <v>78</v>
      </c>
      <c r="B44" s="517">
        <v>100</v>
      </c>
      <c r="C44" s="517">
        <v>95</v>
      </c>
      <c r="D44" s="517">
        <v>65</v>
      </c>
      <c r="E44" s="517">
        <v>46</v>
      </c>
      <c r="F44" s="517">
        <v>17</v>
      </c>
      <c r="G44" s="517">
        <v>9</v>
      </c>
      <c r="H44" s="517">
        <v>1</v>
      </c>
      <c r="I44" s="517">
        <v>0</v>
      </c>
      <c r="J44" s="648">
        <f>SUM(I44+H44+G44+F44+E44+D44+C44+B44+A44+'- 24 -'!O44+'- 24 -'!N44+'- 24 -'!M44+'- 24 -'!L44+'- 24 -'!K44+'- 24 -'!J44+'- 24 -'!I44+'- 24 -'!H44+'- 24 -'!G44+'- 24 -'!F44+'- 24 -'!E44+'- 24 -'!D44+'- 24 -'!C44)</f>
        <v>1994</v>
      </c>
      <c r="K44" s="517">
        <f>SUM('- 24 -'!C44+'- 24 -'!D44+'- 24 -'!E44)</f>
        <v>293</v>
      </c>
      <c r="L44" s="517">
        <f>SUM('- 24 -'!F44+'- 24 -'!G44+'- 24 -'!H44+'- 24 -'!I44+'- 24 -'!J44+'- 24 -'!K44+'- 24 -'!L44+'- 24 -'!M44+'- 24 -'!N44+'- 24 -'!O44)</f>
        <v>1290</v>
      </c>
      <c r="M44" s="517">
        <f t="shared" si="0"/>
        <v>411</v>
      </c>
    </row>
    <row r="45" spans="1:13" ht="9.75" customHeight="1">
      <c r="A45" s="517"/>
      <c r="B45" s="517"/>
      <c r="C45" s="517"/>
      <c r="D45" s="517"/>
      <c r="E45" s="517"/>
      <c r="F45" s="517"/>
      <c r="G45" s="517"/>
      <c r="H45" s="517"/>
      <c r="I45" s="517"/>
      <c r="J45" s="516"/>
      <c r="K45" s="517"/>
      <c r="L45" s="516"/>
      <c r="M45" s="518"/>
    </row>
    <row r="46" spans="1:13" s="66" customFormat="1" ht="14.25" customHeight="1">
      <c r="A46" s="603">
        <f>SUM(A5:A45)</f>
        <v>3365</v>
      </c>
      <c r="B46" s="603">
        <f aca="true" t="shared" si="1" ref="B46:M46">SUM(B5:B45)</f>
        <v>4245</v>
      </c>
      <c r="C46" s="603">
        <f t="shared" si="1"/>
        <v>3071</v>
      </c>
      <c r="D46" s="603">
        <f t="shared" si="1"/>
        <v>2537</v>
      </c>
      <c r="E46" s="603">
        <f t="shared" si="1"/>
        <v>1780</v>
      </c>
      <c r="F46" s="603">
        <f t="shared" si="1"/>
        <v>959</v>
      </c>
      <c r="G46" s="603">
        <f t="shared" si="1"/>
        <v>315</v>
      </c>
      <c r="H46" s="603">
        <f t="shared" si="1"/>
        <v>32</v>
      </c>
      <c r="I46" s="603">
        <f t="shared" si="1"/>
        <v>0</v>
      </c>
      <c r="J46" s="603">
        <f t="shared" si="1"/>
        <v>63649</v>
      </c>
      <c r="K46" s="645">
        <f t="shared" si="1"/>
        <v>7727</v>
      </c>
      <c r="L46" s="603">
        <f t="shared" si="1"/>
        <v>39618</v>
      </c>
      <c r="M46" s="603">
        <f t="shared" si="1"/>
        <v>16304</v>
      </c>
    </row>
    <row r="47" spans="1:13" ht="12.75" customHeight="1">
      <c r="A47" s="516"/>
      <c r="B47" s="516"/>
      <c r="C47" s="516"/>
      <c r="D47" s="516"/>
      <c r="E47" s="516"/>
      <c r="F47" s="516"/>
      <c r="G47" s="516"/>
      <c r="H47" s="516"/>
      <c r="I47" s="516"/>
      <c r="J47" s="516"/>
      <c r="K47" s="516"/>
      <c r="L47" s="516"/>
      <c r="M47" s="518"/>
    </row>
    <row r="48" spans="1:13" ht="14.25" customHeight="1">
      <c r="A48" s="517">
        <v>686</v>
      </c>
      <c r="B48" s="517">
        <v>907</v>
      </c>
      <c r="C48" s="517">
        <v>612</v>
      </c>
      <c r="D48" s="517">
        <v>433</v>
      </c>
      <c r="E48" s="517">
        <v>226</v>
      </c>
      <c r="F48" s="517">
        <v>89</v>
      </c>
      <c r="G48" s="517">
        <v>20</v>
      </c>
      <c r="H48" s="517">
        <v>2</v>
      </c>
      <c r="I48" s="517">
        <v>0</v>
      </c>
      <c r="J48" s="648">
        <f>SUM(I48+H48+G48+F48+E48+D48+C48+B48+A48+'- 24 -'!O48+'- 24 -'!N48+'- 24 -'!M48+'- 24 -'!L48+'- 24 -'!K48+'- 24 -'!J48+'- 24 -'!I48+'- 24 -'!H48+'- 24 -'!G48+'- 24 -'!F48+'- 24 -'!E48+'- 24 -'!D48+'- 24 -'!C48)</f>
        <v>9680</v>
      </c>
      <c r="K48" s="517">
        <f>SUM('- 24 -'!C48+'- 24 -'!D48+'- 24 -'!E48)</f>
        <v>1097</v>
      </c>
      <c r="L48" s="517">
        <f>SUM('- 24 -'!F48+'- 24 -'!G48+'- 24 -'!H48+'- 24 -'!I48+'- 24 -'!J48+'- 24 -'!K48+'- 24 -'!L48+'- 24 -'!M48+'- 24 -'!N48+'- 24 -'!O48)</f>
        <v>5608</v>
      </c>
      <c r="M48" s="517">
        <f aca="true" t="shared" si="2" ref="M48:M53">SUM(A48:I48)</f>
        <v>2975</v>
      </c>
    </row>
    <row r="49" spans="1:13" ht="14.25" customHeight="1">
      <c r="A49" s="517">
        <v>32</v>
      </c>
      <c r="B49" s="517">
        <v>43</v>
      </c>
      <c r="C49" s="517">
        <v>32</v>
      </c>
      <c r="D49" s="517">
        <v>19</v>
      </c>
      <c r="E49" s="517">
        <v>6</v>
      </c>
      <c r="F49" s="517">
        <v>4</v>
      </c>
      <c r="G49" s="517">
        <v>2</v>
      </c>
      <c r="H49" s="517">
        <v>1</v>
      </c>
      <c r="I49" s="517">
        <v>0</v>
      </c>
      <c r="J49" s="648">
        <f>SUM(I49+H49+G49+F49+E49+D49+C49+B49+A49+'- 24 -'!O49+'- 24 -'!N49+'- 24 -'!M49+'- 24 -'!L49+'- 24 -'!K49+'- 24 -'!J49+'- 24 -'!I49+'- 24 -'!H49+'- 24 -'!G49+'- 24 -'!F49+'- 24 -'!E49+'- 24 -'!D49+'- 24 -'!C49)</f>
        <v>650</v>
      </c>
      <c r="K49" s="517">
        <f>SUM('- 24 -'!C49+'- 24 -'!D49+'- 24 -'!E49)</f>
        <v>97</v>
      </c>
      <c r="L49" s="517">
        <f>SUM('- 24 -'!F49+'- 24 -'!G49+'- 24 -'!H49+'- 24 -'!I49+'- 24 -'!J49+'- 24 -'!K49+'- 24 -'!L49+'- 24 -'!M49+'- 24 -'!N49+'- 24 -'!O49)</f>
        <v>414</v>
      </c>
      <c r="M49" s="517">
        <f t="shared" si="2"/>
        <v>139</v>
      </c>
    </row>
    <row r="50" spans="1:13" ht="14.25" customHeight="1">
      <c r="A50" s="517">
        <v>193</v>
      </c>
      <c r="B50" s="517">
        <v>224</v>
      </c>
      <c r="C50" s="517">
        <v>168</v>
      </c>
      <c r="D50" s="517">
        <v>126</v>
      </c>
      <c r="E50" s="517">
        <v>92</v>
      </c>
      <c r="F50" s="517">
        <v>55</v>
      </c>
      <c r="G50" s="517">
        <v>11</v>
      </c>
      <c r="H50" s="517">
        <v>7</v>
      </c>
      <c r="I50" s="517">
        <v>0</v>
      </c>
      <c r="J50" s="648">
        <f>SUM(I50+H50+G50+F50+E50+D50+C50+B50+A50+'- 24 -'!O50+'- 24 -'!N50+'- 24 -'!M50+'- 24 -'!L50+'- 24 -'!K50+'- 24 -'!J50+'- 24 -'!I50+'- 24 -'!H50+'- 24 -'!G50+'- 24 -'!F50+'- 24 -'!E50+'- 24 -'!D50+'- 24 -'!C50)</f>
        <v>3771</v>
      </c>
      <c r="K50" s="517">
        <f>SUM('- 24 -'!C50+'- 24 -'!D50+'- 24 -'!E50)</f>
        <v>541</v>
      </c>
      <c r="L50" s="517">
        <f>SUM('- 24 -'!F50+'- 24 -'!G50+'- 24 -'!H50+'- 24 -'!I50+'- 24 -'!J50+'- 24 -'!K50+'- 24 -'!L50+'- 24 -'!M50+'- 24 -'!N50+'- 24 -'!O50)</f>
        <v>2354</v>
      </c>
      <c r="M50" s="517">
        <f t="shared" si="2"/>
        <v>876</v>
      </c>
    </row>
    <row r="51" spans="1:13" ht="14.25" customHeight="1">
      <c r="A51" s="517">
        <v>232</v>
      </c>
      <c r="B51" s="517">
        <v>327</v>
      </c>
      <c r="C51" s="517">
        <v>223</v>
      </c>
      <c r="D51" s="517">
        <v>170</v>
      </c>
      <c r="E51" s="517">
        <v>102</v>
      </c>
      <c r="F51" s="517">
        <v>40</v>
      </c>
      <c r="G51" s="517">
        <v>11</v>
      </c>
      <c r="H51" s="517">
        <v>4</v>
      </c>
      <c r="I51" s="517">
        <v>0</v>
      </c>
      <c r="J51" s="648">
        <f>SUM(I51+H51+G51+F51+E51+D51+C51+B51+A51+'- 24 -'!O51+'- 24 -'!N51+'- 24 -'!M51+'- 24 -'!L51+'- 24 -'!K51+'- 24 -'!J51+'- 24 -'!I51+'- 24 -'!H51+'- 24 -'!G51+'- 24 -'!F51+'- 24 -'!E51+'- 24 -'!D51+'- 24 -'!C51)</f>
        <v>4417</v>
      </c>
      <c r="K51" s="517">
        <f>SUM('- 24 -'!C51+'- 24 -'!D51+'- 24 -'!E51)</f>
        <v>546</v>
      </c>
      <c r="L51" s="517">
        <f>SUM('- 24 -'!F51+'- 24 -'!G51+'- 24 -'!H51+'- 24 -'!I51+'- 24 -'!J51+'- 24 -'!K51+'- 24 -'!L51+'- 24 -'!M51+'- 24 -'!N51+'- 24 -'!O51)</f>
        <v>2762</v>
      </c>
      <c r="M51" s="517">
        <f t="shared" si="2"/>
        <v>1109</v>
      </c>
    </row>
    <row r="52" spans="1:13" ht="14.25" customHeight="1">
      <c r="A52" s="517">
        <v>163</v>
      </c>
      <c r="B52" s="517">
        <v>170</v>
      </c>
      <c r="C52" s="517">
        <v>116</v>
      </c>
      <c r="D52" s="517">
        <v>62</v>
      </c>
      <c r="E52" s="517">
        <v>35</v>
      </c>
      <c r="F52" s="517">
        <v>15</v>
      </c>
      <c r="G52" s="517">
        <v>4</v>
      </c>
      <c r="H52" s="517">
        <v>0</v>
      </c>
      <c r="I52" s="517">
        <v>0</v>
      </c>
      <c r="J52" s="648">
        <f>SUM(I52+H52+G52+F52+E52+D52+C52+B52+A52+'- 24 -'!O52+'- 24 -'!N52+'- 24 -'!M52+'- 24 -'!L52+'- 24 -'!K52+'- 24 -'!J52+'- 24 -'!I52+'- 24 -'!H52+'- 24 -'!G52+'- 24 -'!F52+'- 24 -'!E52+'- 24 -'!D52+'- 24 -'!C52)</f>
        <v>1851</v>
      </c>
      <c r="K52" s="517">
        <f>SUM('- 24 -'!C52+'- 24 -'!D52+'- 24 -'!E52)</f>
        <v>215</v>
      </c>
      <c r="L52" s="517">
        <f>SUM('- 24 -'!F52+'- 24 -'!G52+'- 24 -'!H52+'- 24 -'!I52+'- 24 -'!J52+'- 24 -'!K52+'- 24 -'!L52+'- 24 -'!M52+'- 24 -'!N52+'- 24 -'!O52)</f>
        <v>1071</v>
      </c>
      <c r="M52" s="517">
        <f t="shared" si="2"/>
        <v>565</v>
      </c>
    </row>
    <row r="53" spans="1:13" ht="14.25" customHeight="1" thickBot="1">
      <c r="A53" s="644">
        <v>94</v>
      </c>
      <c r="B53" s="644">
        <v>135</v>
      </c>
      <c r="C53" s="644">
        <v>92</v>
      </c>
      <c r="D53" s="644">
        <v>72</v>
      </c>
      <c r="E53" s="644">
        <v>56</v>
      </c>
      <c r="F53" s="644">
        <v>24</v>
      </c>
      <c r="G53" s="644">
        <v>5</v>
      </c>
      <c r="H53" s="644">
        <v>2</v>
      </c>
      <c r="I53" s="644">
        <v>0</v>
      </c>
      <c r="J53" s="649">
        <f>SUM(I53+H53+G53+F53+E53+D53+C53+B53+A53+'- 24 -'!O53+'- 24 -'!N53+'- 24 -'!M53+'- 24 -'!L53+'- 24 -'!K53+'- 24 -'!J53+'- 24 -'!I53+'- 24 -'!H53+'- 24 -'!G53+'- 24 -'!F53+'- 24 -'!E53+'- 24 -'!D53+'- 24 -'!C53)</f>
        <v>1999</v>
      </c>
      <c r="K53" s="644">
        <f>SUM('- 24 -'!C53+'- 24 -'!D53+'- 24 -'!E53)</f>
        <v>237</v>
      </c>
      <c r="L53" s="644">
        <f>SUM('- 24 -'!F53+'- 24 -'!G53+'- 24 -'!H53+'- 24 -'!I53+'- 24 -'!J53+'- 24 -'!K53+'- 24 -'!L53+'- 24 -'!M53+'- 24 -'!N53+'- 24 -'!O53)</f>
        <v>1282</v>
      </c>
      <c r="M53" s="644">
        <f t="shared" si="2"/>
        <v>480</v>
      </c>
    </row>
    <row r="54" spans="1:5" ht="18" customHeight="1" thickTop="1">
      <c r="A54" s="117"/>
      <c r="B54" s="117"/>
      <c r="C54" s="117"/>
      <c r="D54" s="117"/>
      <c r="E54" s="117"/>
    </row>
  </sheetData>
  <sheetProtection/>
  <mergeCells count="4">
    <mergeCell ref="J2:M2"/>
    <mergeCell ref="K3:M3"/>
    <mergeCell ref="J3:J4"/>
    <mergeCell ref="A3:I3"/>
  </mergeCells>
  <printOptions horizontalCentered="1"/>
  <pageMargins left="0.2362204724409449" right="0.2362204724409449" top="0.5905511811023623" bottom="0.7086614173228347" header="0.31496062992125984" footer="0.31496062992125984"/>
  <pageSetup blackAndWhite="1"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O56"/>
  <sheetViews>
    <sheetView workbookViewId="0" topLeftCell="A1">
      <selection activeCell="A1" sqref="A1"/>
    </sheetView>
  </sheetViews>
  <sheetFormatPr defaultColWidth="8.00390625" defaultRowHeight="13.5"/>
  <cols>
    <col min="1" max="1" width="12.00390625" style="65" customWidth="1"/>
    <col min="2" max="2" width="0.875" style="65" customWidth="1"/>
    <col min="3" max="15" width="6.125" style="65" customWidth="1"/>
    <col min="16" max="16384" width="8.00390625" style="65" customWidth="1"/>
  </cols>
  <sheetData>
    <row r="1" ht="26.25" customHeight="1">
      <c r="A1" s="113" t="s">
        <v>484</v>
      </c>
    </row>
    <row r="2" ht="13.5" customHeight="1" thickBot="1"/>
    <row r="3" spans="1:15" ht="18.75" customHeight="1" thickTop="1">
      <c r="A3" s="1086" t="s">
        <v>410</v>
      </c>
      <c r="B3" s="1087"/>
      <c r="C3" s="1090" t="s">
        <v>443</v>
      </c>
      <c r="D3" s="1091"/>
      <c r="E3" s="1091"/>
      <c r="F3" s="1091"/>
      <c r="G3" s="1091"/>
      <c r="H3" s="1091"/>
      <c r="I3" s="1091"/>
      <c r="J3" s="1091"/>
      <c r="K3" s="1091"/>
      <c r="L3" s="1091"/>
      <c r="M3" s="1091"/>
      <c r="N3" s="1091"/>
      <c r="O3" s="1091"/>
    </row>
    <row r="4" spans="1:15" ht="23.25" customHeight="1">
      <c r="A4" s="1088"/>
      <c r="B4" s="1089"/>
      <c r="C4" s="287" t="s">
        <v>444</v>
      </c>
      <c r="D4" s="287" t="s">
        <v>445</v>
      </c>
      <c r="E4" s="287" t="s">
        <v>446</v>
      </c>
      <c r="F4" s="287" t="s">
        <v>420</v>
      </c>
      <c r="G4" s="287" t="s">
        <v>421</v>
      </c>
      <c r="H4" s="287" t="s">
        <v>422</v>
      </c>
      <c r="I4" s="287" t="s">
        <v>423</v>
      </c>
      <c r="J4" s="287" t="s">
        <v>424</v>
      </c>
      <c r="K4" s="287" t="s">
        <v>425</v>
      </c>
      <c r="L4" s="287" t="s">
        <v>426</v>
      </c>
      <c r="M4" s="287" t="s">
        <v>427</v>
      </c>
      <c r="N4" s="287" t="s">
        <v>428</v>
      </c>
      <c r="O4" s="288" t="s">
        <v>429</v>
      </c>
    </row>
    <row r="5" spans="1:15" ht="14.25" customHeight="1">
      <c r="A5" s="115" t="s">
        <v>257</v>
      </c>
      <c r="B5" s="68"/>
      <c r="C5" s="847">
        <v>421</v>
      </c>
      <c r="D5" s="517">
        <v>680</v>
      </c>
      <c r="E5" s="517">
        <v>674</v>
      </c>
      <c r="F5" s="517">
        <v>492</v>
      </c>
      <c r="G5" s="517">
        <v>453</v>
      </c>
      <c r="H5" s="517">
        <v>375</v>
      </c>
      <c r="I5" s="517">
        <v>525</v>
      </c>
      <c r="J5" s="517">
        <v>749</v>
      </c>
      <c r="K5" s="517">
        <v>958</v>
      </c>
      <c r="L5" s="517">
        <v>1057</v>
      </c>
      <c r="M5" s="517">
        <v>952</v>
      </c>
      <c r="N5" s="517">
        <v>724</v>
      </c>
      <c r="O5" s="517">
        <v>573</v>
      </c>
    </row>
    <row r="6" spans="1:15" ht="14.25" customHeight="1">
      <c r="A6" s="115" t="s">
        <v>261</v>
      </c>
      <c r="B6" s="68"/>
      <c r="C6" s="847">
        <v>280</v>
      </c>
      <c r="D6" s="517">
        <v>379</v>
      </c>
      <c r="E6" s="517">
        <v>432</v>
      </c>
      <c r="F6" s="517">
        <v>385</v>
      </c>
      <c r="G6" s="517">
        <v>352</v>
      </c>
      <c r="H6" s="517">
        <v>313</v>
      </c>
      <c r="I6" s="517">
        <v>348</v>
      </c>
      <c r="J6" s="517">
        <v>499</v>
      </c>
      <c r="K6" s="517">
        <v>565</v>
      </c>
      <c r="L6" s="517">
        <v>642</v>
      </c>
      <c r="M6" s="517">
        <v>569</v>
      </c>
      <c r="N6" s="517">
        <v>401</v>
      </c>
      <c r="O6" s="517">
        <v>381</v>
      </c>
    </row>
    <row r="7" spans="1:15" ht="14.25" customHeight="1">
      <c r="A7" s="115" t="s">
        <v>922</v>
      </c>
      <c r="B7" s="68"/>
      <c r="C7" s="847">
        <v>3</v>
      </c>
      <c r="D7" s="517">
        <v>0</v>
      </c>
      <c r="E7" s="517">
        <v>6</v>
      </c>
      <c r="F7" s="517">
        <v>6</v>
      </c>
      <c r="G7" s="517">
        <v>9</v>
      </c>
      <c r="H7" s="517">
        <v>13</v>
      </c>
      <c r="I7" s="517">
        <v>4</v>
      </c>
      <c r="J7" s="517">
        <v>7</v>
      </c>
      <c r="K7" s="517">
        <v>5</v>
      </c>
      <c r="L7" s="517">
        <v>11</v>
      </c>
      <c r="M7" s="517">
        <v>19</v>
      </c>
      <c r="N7" s="517">
        <v>10</v>
      </c>
      <c r="O7" s="517">
        <v>6</v>
      </c>
    </row>
    <row r="8" spans="1:15" ht="14.25" customHeight="1">
      <c r="A8" s="115" t="s">
        <v>923</v>
      </c>
      <c r="B8" s="68"/>
      <c r="C8" s="847">
        <v>73</v>
      </c>
      <c r="D8" s="517">
        <v>74</v>
      </c>
      <c r="E8" s="517">
        <v>43</v>
      </c>
      <c r="F8" s="517">
        <v>46</v>
      </c>
      <c r="G8" s="517">
        <v>44</v>
      </c>
      <c r="H8" s="517">
        <v>75</v>
      </c>
      <c r="I8" s="517">
        <v>73</v>
      </c>
      <c r="J8" s="517">
        <v>120</v>
      </c>
      <c r="K8" s="517">
        <v>91</v>
      </c>
      <c r="L8" s="517">
        <v>90</v>
      </c>
      <c r="M8" s="517">
        <v>70</v>
      </c>
      <c r="N8" s="517">
        <v>57</v>
      </c>
      <c r="O8" s="517">
        <v>54</v>
      </c>
    </row>
    <row r="9" spans="1:15" ht="14.25" customHeight="1">
      <c r="A9" s="115" t="s">
        <v>924</v>
      </c>
      <c r="B9" s="68"/>
      <c r="C9" s="847">
        <v>38</v>
      </c>
      <c r="D9" s="517">
        <v>37</v>
      </c>
      <c r="E9" s="517">
        <v>75</v>
      </c>
      <c r="F9" s="517">
        <v>75</v>
      </c>
      <c r="G9" s="517">
        <v>65</v>
      </c>
      <c r="H9" s="517">
        <v>54</v>
      </c>
      <c r="I9" s="517">
        <v>64</v>
      </c>
      <c r="J9" s="517">
        <v>46</v>
      </c>
      <c r="K9" s="517">
        <v>86</v>
      </c>
      <c r="L9" s="517">
        <v>137</v>
      </c>
      <c r="M9" s="517">
        <v>118</v>
      </c>
      <c r="N9" s="517">
        <v>68</v>
      </c>
      <c r="O9" s="517">
        <v>71</v>
      </c>
    </row>
    <row r="10" spans="1:15" ht="14.25" customHeight="1">
      <c r="A10" s="115" t="s">
        <v>275</v>
      </c>
      <c r="B10" s="68"/>
      <c r="C10" s="847">
        <v>197</v>
      </c>
      <c r="D10" s="517">
        <v>206</v>
      </c>
      <c r="E10" s="517">
        <v>262</v>
      </c>
      <c r="F10" s="517">
        <v>291</v>
      </c>
      <c r="G10" s="517">
        <v>275</v>
      </c>
      <c r="H10" s="517">
        <v>285</v>
      </c>
      <c r="I10" s="517">
        <v>303</v>
      </c>
      <c r="J10" s="517">
        <v>318</v>
      </c>
      <c r="K10" s="517">
        <v>397</v>
      </c>
      <c r="L10" s="517">
        <v>514</v>
      </c>
      <c r="M10" s="517">
        <v>444</v>
      </c>
      <c r="N10" s="517">
        <v>406</v>
      </c>
      <c r="O10" s="517">
        <v>422</v>
      </c>
    </row>
    <row r="11" spans="1:15" ht="14.25" customHeight="1">
      <c r="A11" s="115" t="s">
        <v>278</v>
      </c>
      <c r="B11" s="68"/>
      <c r="C11" s="847">
        <v>118</v>
      </c>
      <c r="D11" s="517">
        <v>124</v>
      </c>
      <c r="E11" s="517">
        <v>145</v>
      </c>
      <c r="F11" s="517">
        <v>197</v>
      </c>
      <c r="G11" s="517">
        <v>256</v>
      </c>
      <c r="H11" s="517">
        <v>249</v>
      </c>
      <c r="I11" s="517">
        <v>189</v>
      </c>
      <c r="J11" s="517">
        <v>198</v>
      </c>
      <c r="K11" s="517">
        <v>220</v>
      </c>
      <c r="L11" s="517">
        <v>335</v>
      </c>
      <c r="M11" s="517">
        <v>417</v>
      </c>
      <c r="N11" s="517">
        <v>388</v>
      </c>
      <c r="O11" s="517">
        <v>312</v>
      </c>
    </row>
    <row r="12" spans="1:15" ht="14.25" customHeight="1">
      <c r="A12" s="115" t="s">
        <v>281</v>
      </c>
      <c r="B12" s="68"/>
      <c r="C12" s="847">
        <v>71</v>
      </c>
      <c r="D12" s="517">
        <v>66</v>
      </c>
      <c r="E12" s="517">
        <v>63</v>
      </c>
      <c r="F12" s="517">
        <v>64</v>
      </c>
      <c r="G12" s="517">
        <v>73</v>
      </c>
      <c r="H12" s="517">
        <v>73</v>
      </c>
      <c r="I12" s="517">
        <v>77</v>
      </c>
      <c r="J12" s="517">
        <v>93</v>
      </c>
      <c r="K12" s="517">
        <v>98</v>
      </c>
      <c r="L12" s="517">
        <v>129</v>
      </c>
      <c r="M12" s="517">
        <v>106</v>
      </c>
      <c r="N12" s="517">
        <v>74</v>
      </c>
      <c r="O12" s="517">
        <v>46</v>
      </c>
    </row>
    <row r="13" spans="1:15" ht="14.25" customHeight="1">
      <c r="A13" s="115" t="s">
        <v>290</v>
      </c>
      <c r="B13" s="68"/>
      <c r="C13" s="847">
        <v>11</v>
      </c>
      <c r="D13" s="517">
        <v>11</v>
      </c>
      <c r="E13" s="517">
        <v>14</v>
      </c>
      <c r="F13" s="517">
        <v>13</v>
      </c>
      <c r="G13" s="517">
        <v>10</v>
      </c>
      <c r="H13" s="517">
        <v>12</v>
      </c>
      <c r="I13" s="517">
        <v>11</v>
      </c>
      <c r="J13" s="517">
        <v>17</v>
      </c>
      <c r="K13" s="517">
        <v>15</v>
      </c>
      <c r="L13" s="517">
        <v>37</v>
      </c>
      <c r="M13" s="517">
        <v>29</v>
      </c>
      <c r="N13" s="517">
        <v>20</v>
      </c>
      <c r="O13" s="517">
        <v>14</v>
      </c>
    </row>
    <row r="14" spans="1:15" ht="14.25" customHeight="1">
      <c r="A14" s="115" t="s">
        <v>925</v>
      </c>
      <c r="B14" s="68"/>
      <c r="C14" s="847">
        <v>53</v>
      </c>
      <c r="D14" s="517">
        <v>55</v>
      </c>
      <c r="E14" s="517">
        <v>91</v>
      </c>
      <c r="F14" s="517">
        <v>107</v>
      </c>
      <c r="G14" s="517">
        <v>129</v>
      </c>
      <c r="H14" s="517">
        <v>84</v>
      </c>
      <c r="I14" s="517">
        <v>78</v>
      </c>
      <c r="J14" s="517">
        <v>83</v>
      </c>
      <c r="K14" s="517">
        <v>109</v>
      </c>
      <c r="L14" s="517">
        <v>172</v>
      </c>
      <c r="M14" s="517">
        <v>146</v>
      </c>
      <c r="N14" s="517">
        <v>143</v>
      </c>
      <c r="O14" s="517">
        <v>95</v>
      </c>
    </row>
    <row r="15" spans="1:15" ht="14.25" customHeight="1">
      <c r="A15" s="115" t="s">
        <v>926</v>
      </c>
      <c r="B15" s="68"/>
      <c r="C15" s="847">
        <v>54</v>
      </c>
      <c r="D15" s="517">
        <v>84</v>
      </c>
      <c r="E15" s="517">
        <v>101</v>
      </c>
      <c r="F15" s="517">
        <v>116</v>
      </c>
      <c r="G15" s="517">
        <v>121</v>
      </c>
      <c r="H15" s="517">
        <v>91</v>
      </c>
      <c r="I15" s="517">
        <v>87</v>
      </c>
      <c r="J15" s="517">
        <v>117</v>
      </c>
      <c r="K15" s="517">
        <v>130</v>
      </c>
      <c r="L15" s="517">
        <v>181</v>
      </c>
      <c r="M15" s="517">
        <v>191</v>
      </c>
      <c r="N15" s="517">
        <v>145</v>
      </c>
      <c r="O15" s="517">
        <v>117</v>
      </c>
    </row>
    <row r="16" spans="1:15" ht="14.25" customHeight="1">
      <c r="A16" s="115" t="s">
        <v>293</v>
      </c>
      <c r="B16" s="68"/>
      <c r="C16" s="847">
        <v>71</v>
      </c>
      <c r="D16" s="517">
        <v>112</v>
      </c>
      <c r="E16" s="517">
        <v>108</v>
      </c>
      <c r="F16" s="517">
        <v>111</v>
      </c>
      <c r="G16" s="517">
        <v>88</v>
      </c>
      <c r="H16" s="517">
        <v>75</v>
      </c>
      <c r="I16" s="517">
        <v>68</v>
      </c>
      <c r="J16" s="517">
        <v>105</v>
      </c>
      <c r="K16" s="517">
        <v>156</v>
      </c>
      <c r="L16" s="517">
        <v>198</v>
      </c>
      <c r="M16" s="517">
        <v>225</v>
      </c>
      <c r="N16" s="517">
        <v>165</v>
      </c>
      <c r="O16" s="517">
        <v>116</v>
      </c>
    </row>
    <row r="17" spans="1:15" ht="9.75" customHeight="1">
      <c r="A17" s="115"/>
      <c r="B17" s="68"/>
      <c r="C17" s="600"/>
      <c r="D17" s="601"/>
      <c r="E17" s="601"/>
      <c r="F17" s="601"/>
      <c r="G17" s="601"/>
      <c r="H17" s="601"/>
      <c r="I17" s="601"/>
      <c r="J17" s="601"/>
      <c r="K17" s="601"/>
      <c r="L17" s="601"/>
      <c r="M17" s="601"/>
      <c r="N17" s="601"/>
      <c r="O17" s="601"/>
    </row>
    <row r="18" spans="1:15" s="66" customFormat="1" ht="14.25" customHeight="1">
      <c r="A18" s="436" t="s">
        <v>465</v>
      </c>
      <c r="B18" s="438"/>
      <c r="C18" s="602">
        <f>SUM('- 24 -'!C48+'- 24 -'!C49+'- 24 -'!C50+'- 24 -'!C51+'- 24 -'!C52+'- 24 -'!C53+'- 26 -'!C5+'- 26 -'!C6+'- 26 -'!C7+'- 26 -'!C8+'- 26 -'!C9+'- 26 -'!C10+'- 26 -'!C11+'- 26 -'!C12+'- 26 -'!C13+'- 26 -'!C14+'- 26 -'!C15+'- 26 -'!C16)</f>
        <v>2135</v>
      </c>
      <c r="D18" s="603">
        <f>SUM('- 24 -'!D48+'- 24 -'!D49+'- 24 -'!D50+'- 24 -'!D51+'- 24 -'!D52+'- 24 -'!D53+'- 26 -'!D5+'- 26 -'!D6+'- 26 -'!D7+'- 26 -'!D8+'- 26 -'!D9+'- 26 -'!D10+'- 26 -'!D11+'- 26 -'!D12+'- 26 -'!D13+'- 26 -'!D14+'- 26 -'!D15+'- 26 -'!D16)</f>
        <v>2765</v>
      </c>
      <c r="E18" s="603">
        <f>SUM('- 24 -'!E48+'- 24 -'!E49+'- 24 -'!E50+'- 24 -'!E51+'- 24 -'!E52+'- 24 -'!E53+'- 26 -'!E5+'- 26 -'!E6+'- 26 -'!E7+'- 26 -'!E8+'- 26 -'!E9+'- 26 -'!E10+'- 26 -'!E11+'- 26 -'!E12+'- 26 -'!E13+'- 26 -'!E14+'- 26 -'!E15+'- 26 -'!E16)</f>
        <v>3065</v>
      </c>
      <c r="F18" s="603">
        <f>SUM('- 24 -'!F48+'- 24 -'!F49+'- 24 -'!F50+'- 24 -'!F51+'- 24 -'!F52+'- 24 -'!F53+'- 26 -'!F5+'- 26 -'!F6+'- 26 -'!F7+'- 26 -'!F8+'- 26 -'!F9+'- 26 -'!F10+'- 26 -'!F11+'- 26 -'!F12+'- 26 -'!F13+'- 26 -'!F14+'- 26 -'!F15+'- 26 -'!F16)</f>
        <v>3050</v>
      </c>
      <c r="G18" s="603">
        <f>SUM('- 24 -'!G48+'- 24 -'!G49+'- 24 -'!G50+'- 24 -'!G51+'- 24 -'!G52+'- 24 -'!G53+'- 26 -'!G5+'- 26 -'!G6+'- 26 -'!G7+'- 26 -'!G8+'- 26 -'!G9+'- 26 -'!G10+'- 26 -'!G11+'- 26 -'!G12+'- 26 -'!G13+'- 26 -'!G14+'- 26 -'!G15+'- 26 -'!G16)</f>
        <v>3063</v>
      </c>
      <c r="H18" s="603">
        <f>SUM('- 24 -'!H48+'- 24 -'!H49+'- 24 -'!H50+'- 24 -'!H51+'- 24 -'!H52+'- 24 -'!H53+'- 26 -'!H5+'- 26 -'!H6+'- 26 -'!H7+'- 26 -'!H8+'- 26 -'!H9+'- 26 -'!H10+'- 26 -'!H11+'- 26 -'!H12+'- 26 -'!H13+'- 26 -'!H14+'- 26 -'!H15+'- 26 -'!H16)</f>
        <v>2752</v>
      </c>
      <c r="I18" s="603">
        <f>SUM('- 24 -'!I48+'- 24 -'!I49+'- 24 -'!I50+'- 24 -'!I51+'- 24 -'!I52+'- 24 -'!I53+'- 26 -'!I5+'- 26 -'!I6+'- 26 -'!I7+'- 26 -'!I8+'- 26 -'!I9+'- 26 -'!I10+'- 26 -'!I11+'- 26 -'!I12+'- 26 -'!I13+'- 26 -'!I14+'- 26 -'!I15+'- 26 -'!I16)</f>
        <v>2857</v>
      </c>
      <c r="J18" s="603">
        <f>SUM('- 24 -'!J48+'- 24 -'!J49+'- 24 -'!J50+'- 24 -'!J51+'- 24 -'!J52+'- 24 -'!J53+'- 26 -'!J5+'- 26 -'!J6+'- 26 -'!J7+'- 26 -'!J8+'- 26 -'!J9+'- 26 -'!J10+'- 26 -'!J11+'- 26 -'!J12+'- 26 -'!J13+'- 26 -'!J14+'- 26 -'!J15+'- 26 -'!J16)</f>
        <v>3623</v>
      </c>
      <c r="K18" s="603">
        <f>SUM('- 24 -'!K48+'- 24 -'!K49+'- 24 -'!K50+'- 24 -'!K51+'- 24 -'!K52+'- 24 -'!K53+'- 26 -'!K5+'- 26 -'!K6+'- 26 -'!K7+'- 26 -'!K8+'- 26 -'!K9+'- 26 -'!K10+'- 26 -'!K11+'- 26 -'!K12+'- 26 -'!K13+'- 26 -'!K14+'- 26 -'!K15+'- 26 -'!K16)</f>
        <v>4336</v>
      </c>
      <c r="L18" s="603">
        <f>SUM('- 24 -'!L48+'- 24 -'!L49+'- 24 -'!L50+'- 24 -'!L51+'- 24 -'!L52+'- 24 -'!L53+'- 26 -'!L5+'- 26 -'!L6+'- 26 -'!L7+'- 26 -'!L8+'- 26 -'!L9+'- 26 -'!L10+'- 26 -'!L11+'- 26 -'!L12+'- 26 -'!L13+'- 26 -'!L14+'- 26 -'!L15+'- 26 -'!L16)</f>
        <v>5392</v>
      </c>
      <c r="M18" s="603">
        <f>SUM('- 24 -'!M48+'- 24 -'!M49+'- 24 -'!M50+'- 24 -'!M51+'- 24 -'!M52+'- 24 -'!M53+'- 26 -'!M5+'- 26 -'!M6+'- 26 -'!M7+'- 26 -'!M8+'- 26 -'!M9+'- 26 -'!M10+'- 26 -'!M11+'- 26 -'!M12+'- 26 -'!M13+'- 26 -'!M14+'- 26 -'!M15+'- 26 -'!M16)</f>
        <v>5116</v>
      </c>
      <c r="N18" s="603">
        <f>SUM('- 24 -'!N48+'- 24 -'!N49+'- 24 -'!N50+'- 24 -'!N51+'- 24 -'!N52+'- 24 -'!N53+'- 26 -'!N5+'- 26 -'!N6+'- 26 -'!N7+'- 26 -'!N8+'- 26 -'!N9+'- 26 -'!N10+'- 26 -'!N11+'- 26 -'!N12+'- 26 -'!N13+'- 26 -'!N14+'- 26 -'!N15+'- 26 -'!N16)</f>
        <v>3954</v>
      </c>
      <c r="O18" s="603">
        <f>SUM('- 24 -'!O48+'- 24 -'!O49+'- 24 -'!O50+'- 24 -'!O51+'- 24 -'!O52+'- 24 -'!O53+'- 26 -'!O5+'- 26 -'!O6+'- 26 -'!O7+'- 26 -'!O8+'- 26 -'!O9+'- 26 -'!O10+'- 26 -'!O11+'- 26 -'!O12+'- 26 -'!O13+'- 26 -'!O14+'- 26 -'!O15+'- 26 -'!O16)</f>
        <v>3431</v>
      </c>
    </row>
    <row r="19" spans="1:15" ht="12" customHeight="1">
      <c r="A19" s="115"/>
      <c r="B19" s="68"/>
      <c r="C19" s="604"/>
      <c r="D19" s="516"/>
      <c r="E19" s="516"/>
      <c r="F19" s="516"/>
      <c r="G19" s="516"/>
      <c r="H19" s="516"/>
      <c r="I19" s="516"/>
      <c r="J19" s="516"/>
      <c r="K19" s="516"/>
      <c r="L19" s="516"/>
      <c r="M19" s="516"/>
      <c r="N19" s="516"/>
      <c r="O19" s="516"/>
    </row>
    <row r="20" spans="1:15" ht="14.25" customHeight="1">
      <c r="A20" s="115" t="s">
        <v>927</v>
      </c>
      <c r="B20" s="68"/>
      <c r="C20" s="847">
        <v>65</v>
      </c>
      <c r="D20" s="517">
        <v>98</v>
      </c>
      <c r="E20" s="517">
        <v>114</v>
      </c>
      <c r="F20" s="517">
        <v>119</v>
      </c>
      <c r="G20" s="517">
        <v>104</v>
      </c>
      <c r="H20" s="517">
        <v>68</v>
      </c>
      <c r="I20" s="517">
        <v>105</v>
      </c>
      <c r="J20" s="517">
        <v>121</v>
      </c>
      <c r="K20" s="517">
        <v>151</v>
      </c>
      <c r="L20" s="517">
        <v>182</v>
      </c>
      <c r="M20" s="517">
        <v>197</v>
      </c>
      <c r="N20" s="517">
        <v>196</v>
      </c>
      <c r="O20" s="517">
        <v>135</v>
      </c>
    </row>
    <row r="21" spans="1:15" ht="14.25" customHeight="1">
      <c r="A21" s="115" t="s">
        <v>928</v>
      </c>
      <c r="B21" s="68"/>
      <c r="C21" s="847">
        <v>67</v>
      </c>
      <c r="D21" s="517">
        <v>68</v>
      </c>
      <c r="E21" s="517">
        <v>62</v>
      </c>
      <c r="F21" s="517">
        <v>65</v>
      </c>
      <c r="G21" s="517">
        <v>78</v>
      </c>
      <c r="H21" s="517">
        <v>72</v>
      </c>
      <c r="I21" s="517">
        <v>83</v>
      </c>
      <c r="J21" s="517">
        <v>91</v>
      </c>
      <c r="K21" s="517">
        <v>100</v>
      </c>
      <c r="L21" s="517">
        <v>112</v>
      </c>
      <c r="M21" s="517">
        <v>150</v>
      </c>
      <c r="N21" s="517">
        <v>114</v>
      </c>
      <c r="O21" s="517">
        <v>96</v>
      </c>
    </row>
    <row r="22" spans="1:15" ht="14.25" customHeight="1">
      <c r="A22" s="115" t="s">
        <v>929</v>
      </c>
      <c r="B22" s="68"/>
      <c r="C22" s="847">
        <v>55</v>
      </c>
      <c r="D22" s="517">
        <v>77</v>
      </c>
      <c r="E22" s="517">
        <v>70</v>
      </c>
      <c r="F22" s="517">
        <v>77</v>
      </c>
      <c r="G22" s="517">
        <v>78</v>
      </c>
      <c r="H22" s="517">
        <v>85</v>
      </c>
      <c r="I22" s="517">
        <v>54</v>
      </c>
      <c r="J22" s="517">
        <v>106</v>
      </c>
      <c r="K22" s="517">
        <v>94</v>
      </c>
      <c r="L22" s="517">
        <v>133</v>
      </c>
      <c r="M22" s="517">
        <v>101</v>
      </c>
      <c r="N22" s="517">
        <v>83</v>
      </c>
      <c r="O22" s="517">
        <v>84</v>
      </c>
    </row>
    <row r="23" spans="1:15" ht="14.25" customHeight="1">
      <c r="A23" s="115" t="s">
        <v>930</v>
      </c>
      <c r="B23" s="68"/>
      <c r="C23" s="847">
        <v>114</v>
      </c>
      <c r="D23" s="517">
        <v>139</v>
      </c>
      <c r="E23" s="517">
        <v>127</v>
      </c>
      <c r="F23" s="517">
        <v>104</v>
      </c>
      <c r="G23" s="517">
        <v>97</v>
      </c>
      <c r="H23" s="517">
        <v>111</v>
      </c>
      <c r="I23" s="517">
        <v>150</v>
      </c>
      <c r="J23" s="517">
        <v>175</v>
      </c>
      <c r="K23" s="517">
        <v>195</v>
      </c>
      <c r="L23" s="517">
        <v>201</v>
      </c>
      <c r="M23" s="517">
        <v>223</v>
      </c>
      <c r="N23" s="517">
        <v>194</v>
      </c>
      <c r="O23" s="517">
        <v>167</v>
      </c>
    </row>
    <row r="24" spans="1:15" ht="14.25" customHeight="1">
      <c r="A24" s="115" t="s">
        <v>931</v>
      </c>
      <c r="B24" s="68"/>
      <c r="C24" s="847">
        <v>10</v>
      </c>
      <c r="D24" s="517">
        <v>16</v>
      </c>
      <c r="E24" s="517">
        <v>18</v>
      </c>
      <c r="F24" s="517">
        <v>29</v>
      </c>
      <c r="G24" s="517">
        <v>63</v>
      </c>
      <c r="H24" s="517">
        <v>52</v>
      </c>
      <c r="I24" s="517">
        <v>47</v>
      </c>
      <c r="J24" s="517">
        <v>49</v>
      </c>
      <c r="K24" s="517">
        <v>28</v>
      </c>
      <c r="L24" s="517">
        <v>58</v>
      </c>
      <c r="M24" s="517">
        <v>76</v>
      </c>
      <c r="N24" s="517">
        <v>61</v>
      </c>
      <c r="O24" s="517">
        <v>51</v>
      </c>
    </row>
    <row r="25" spans="1:15" ht="14.25" customHeight="1">
      <c r="A25" s="115" t="s">
        <v>932</v>
      </c>
      <c r="B25" s="68"/>
      <c r="C25" s="847">
        <v>93</v>
      </c>
      <c r="D25" s="517">
        <v>88</v>
      </c>
      <c r="E25" s="517">
        <v>83</v>
      </c>
      <c r="F25" s="517">
        <v>90</v>
      </c>
      <c r="G25" s="517">
        <v>98</v>
      </c>
      <c r="H25" s="517">
        <v>87</v>
      </c>
      <c r="I25" s="517">
        <v>113</v>
      </c>
      <c r="J25" s="517">
        <v>124</v>
      </c>
      <c r="K25" s="517">
        <v>132</v>
      </c>
      <c r="L25" s="517">
        <v>135</v>
      </c>
      <c r="M25" s="517">
        <v>151</v>
      </c>
      <c r="N25" s="517">
        <v>139</v>
      </c>
      <c r="O25" s="517">
        <v>101</v>
      </c>
    </row>
    <row r="26" spans="1:15" ht="14.25" customHeight="1">
      <c r="A26" s="115" t="s">
        <v>933</v>
      </c>
      <c r="B26" s="68"/>
      <c r="C26" s="847">
        <v>32</v>
      </c>
      <c r="D26" s="517">
        <v>20</v>
      </c>
      <c r="E26" s="517">
        <v>27</v>
      </c>
      <c r="F26" s="517">
        <v>26</v>
      </c>
      <c r="G26" s="517">
        <v>20</v>
      </c>
      <c r="H26" s="517">
        <v>34</v>
      </c>
      <c r="I26" s="517">
        <v>48</v>
      </c>
      <c r="J26" s="517">
        <v>42</v>
      </c>
      <c r="K26" s="517">
        <v>56</v>
      </c>
      <c r="L26" s="517">
        <v>44</v>
      </c>
      <c r="M26" s="517">
        <v>50</v>
      </c>
      <c r="N26" s="517">
        <v>42</v>
      </c>
      <c r="O26" s="517">
        <v>36</v>
      </c>
    </row>
    <row r="27" spans="1:15" ht="14.25" customHeight="1">
      <c r="A27" s="115" t="s">
        <v>202</v>
      </c>
      <c r="B27" s="68"/>
      <c r="C27" s="847">
        <v>178</v>
      </c>
      <c r="D27" s="517">
        <v>184</v>
      </c>
      <c r="E27" s="517">
        <v>209</v>
      </c>
      <c r="F27" s="517">
        <v>263</v>
      </c>
      <c r="G27" s="517">
        <v>304</v>
      </c>
      <c r="H27" s="517">
        <v>272</v>
      </c>
      <c r="I27" s="517">
        <v>236</v>
      </c>
      <c r="J27" s="517">
        <v>292</v>
      </c>
      <c r="K27" s="517">
        <v>336</v>
      </c>
      <c r="L27" s="517">
        <v>428</v>
      </c>
      <c r="M27" s="517">
        <v>514</v>
      </c>
      <c r="N27" s="517">
        <v>366</v>
      </c>
      <c r="O27" s="517">
        <v>305</v>
      </c>
    </row>
    <row r="28" spans="1:15" ht="14.25" customHeight="1">
      <c r="A28" s="115" t="s">
        <v>206</v>
      </c>
      <c r="B28" s="68"/>
      <c r="C28" s="847">
        <v>240</v>
      </c>
      <c r="D28" s="517">
        <v>319</v>
      </c>
      <c r="E28" s="517">
        <v>342</v>
      </c>
      <c r="F28" s="517">
        <v>339</v>
      </c>
      <c r="G28" s="517">
        <v>333</v>
      </c>
      <c r="H28" s="517">
        <v>289</v>
      </c>
      <c r="I28" s="517">
        <v>316</v>
      </c>
      <c r="J28" s="517">
        <v>399</v>
      </c>
      <c r="K28" s="517">
        <v>471</v>
      </c>
      <c r="L28" s="517">
        <v>595</v>
      </c>
      <c r="M28" s="517">
        <v>581</v>
      </c>
      <c r="N28" s="517">
        <v>444</v>
      </c>
      <c r="O28" s="517">
        <v>372</v>
      </c>
    </row>
    <row r="29" spans="1:15" ht="14.25" customHeight="1">
      <c r="A29" s="115" t="s">
        <v>934</v>
      </c>
      <c r="B29" s="68"/>
      <c r="C29" s="847">
        <v>27</v>
      </c>
      <c r="D29" s="517">
        <v>31</v>
      </c>
      <c r="E29" s="517">
        <v>37</v>
      </c>
      <c r="F29" s="517">
        <v>70</v>
      </c>
      <c r="G29" s="517">
        <v>71</v>
      </c>
      <c r="H29" s="517">
        <v>49</v>
      </c>
      <c r="I29" s="517">
        <v>53</v>
      </c>
      <c r="J29" s="517">
        <v>57</v>
      </c>
      <c r="K29" s="517">
        <v>59</v>
      </c>
      <c r="L29" s="517">
        <v>109</v>
      </c>
      <c r="M29" s="517">
        <v>125</v>
      </c>
      <c r="N29" s="517">
        <v>85</v>
      </c>
      <c r="O29" s="517">
        <v>59</v>
      </c>
    </row>
    <row r="30" spans="1:15" ht="14.25" customHeight="1">
      <c r="A30" s="115" t="s">
        <v>935</v>
      </c>
      <c r="B30" s="68"/>
      <c r="C30" s="847">
        <v>38</v>
      </c>
      <c r="D30" s="517">
        <v>55</v>
      </c>
      <c r="E30" s="517">
        <v>60</v>
      </c>
      <c r="F30" s="517">
        <v>55</v>
      </c>
      <c r="G30" s="517">
        <v>78</v>
      </c>
      <c r="H30" s="517">
        <v>53</v>
      </c>
      <c r="I30" s="517">
        <v>49</v>
      </c>
      <c r="J30" s="517">
        <v>75</v>
      </c>
      <c r="K30" s="517">
        <v>95</v>
      </c>
      <c r="L30" s="517">
        <v>85</v>
      </c>
      <c r="M30" s="517">
        <v>85</v>
      </c>
      <c r="N30" s="517">
        <v>83</v>
      </c>
      <c r="O30" s="517">
        <v>54</v>
      </c>
    </row>
    <row r="31" spans="1:15" ht="14.25" customHeight="1">
      <c r="A31" s="115" t="s">
        <v>936</v>
      </c>
      <c r="B31" s="68"/>
      <c r="C31" s="847">
        <v>29</v>
      </c>
      <c r="D31" s="517">
        <v>50</v>
      </c>
      <c r="E31" s="517">
        <v>53</v>
      </c>
      <c r="F31" s="517">
        <v>44</v>
      </c>
      <c r="G31" s="517">
        <v>40</v>
      </c>
      <c r="H31" s="517">
        <v>26</v>
      </c>
      <c r="I31" s="517">
        <v>27</v>
      </c>
      <c r="J31" s="517">
        <v>50</v>
      </c>
      <c r="K31" s="517">
        <v>72</v>
      </c>
      <c r="L31" s="517">
        <v>71</v>
      </c>
      <c r="M31" s="517">
        <v>87</v>
      </c>
      <c r="N31" s="517">
        <v>75</v>
      </c>
      <c r="O31" s="517">
        <v>40</v>
      </c>
    </row>
    <row r="32" spans="1:15" ht="14.25" customHeight="1">
      <c r="A32" s="115" t="s">
        <v>937</v>
      </c>
      <c r="B32" s="68"/>
      <c r="C32" s="847">
        <v>61</v>
      </c>
      <c r="D32" s="517">
        <v>89</v>
      </c>
      <c r="E32" s="517">
        <v>85</v>
      </c>
      <c r="F32" s="517">
        <v>80</v>
      </c>
      <c r="G32" s="517">
        <v>68</v>
      </c>
      <c r="H32" s="517">
        <v>65</v>
      </c>
      <c r="I32" s="517">
        <v>73</v>
      </c>
      <c r="J32" s="517">
        <v>96</v>
      </c>
      <c r="K32" s="517">
        <v>137</v>
      </c>
      <c r="L32" s="517">
        <v>184</v>
      </c>
      <c r="M32" s="517">
        <v>140</v>
      </c>
      <c r="N32" s="517">
        <v>79</v>
      </c>
      <c r="O32" s="517">
        <v>83</v>
      </c>
    </row>
    <row r="33" spans="1:15" ht="14.25" customHeight="1">
      <c r="A33" s="115" t="s">
        <v>938</v>
      </c>
      <c r="B33" s="68"/>
      <c r="C33" s="847">
        <v>47</v>
      </c>
      <c r="D33" s="517">
        <v>32</v>
      </c>
      <c r="E33" s="517">
        <v>23</v>
      </c>
      <c r="F33" s="517">
        <v>15</v>
      </c>
      <c r="G33" s="517">
        <v>20</v>
      </c>
      <c r="H33" s="517">
        <v>41</v>
      </c>
      <c r="I33" s="517">
        <v>40</v>
      </c>
      <c r="J33" s="517">
        <v>52</v>
      </c>
      <c r="K33" s="517">
        <v>49</v>
      </c>
      <c r="L33" s="517">
        <v>32</v>
      </c>
      <c r="M33" s="517">
        <v>43</v>
      </c>
      <c r="N33" s="517">
        <v>22</v>
      </c>
      <c r="O33" s="517">
        <v>29</v>
      </c>
    </row>
    <row r="34" spans="1:15" ht="14.25" customHeight="1">
      <c r="A34" s="115" t="s">
        <v>939</v>
      </c>
      <c r="B34" s="68"/>
      <c r="C34" s="847">
        <v>46</v>
      </c>
      <c r="D34" s="517">
        <v>35</v>
      </c>
      <c r="E34" s="517">
        <v>42</v>
      </c>
      <c r="F34" s="517">
        <v>29</v>
      </c>
      <c r="G34" s="517">
        <v>47</v>
      </c>
      <c r="H34" s="517">
        <v>31</v>
      </c>
      <c r="I34" s="517">
        <v>43</v>
      </c>
      <c r="J34" s="517">
        <v>45</v>
      </c>
      <c r="K34" s="517">
        <v>54</v>
      </c>
      <c r="L34" s="517">
        <v>53</v>
      </c>
      <c r="M34" s="517">
        <v>74</v>
      </c>
      <c r="N34" s="517">
        <v>50</v>
      </c>
      <c r="O34" s="517">
        <v>21</v>
      </c>
    </row>
    <row r="35" spans="1:15" ht="14.25" customHeight="1">
      <c r="A35" s="115" t="s">
        <v>940</v>
      </c>
      <c r="B35" s="68"/>
      <c r="C35" s="847">
        <v>87</v>
      </c>
      <c r="D35" s="517">
        <v>117</v>
      </c>
      <c r="E35" s="517">
        <v>109</v>
      </c>
      <c r="F35" s="517">
        <v>72</v>
      </c>
      <c r="G35" s="517">
        <v>67</v>
      </c>
      <c r="H35" s="517">
        <v>76</v>
      </c>
      <c r="I35" s="517">
        <v>90</v>
      </c>
      <c r="J35" s="517">
        <v>137</v>
      </c>
      <c r="K35" s="517">
        <v>128</v>
      </c>
      <c r="L35" s="517">
        <v>186</v>
      </c>
      <c r="M35" s="517">
        <v>98</v>
      </c>
      <c r="N35" s="517">
        <v>75</v>
      </c>
      <c r="O35" s="517">
        <v>94</v>
      </c>
    </row>
    <row r="36" spans="1:15" ht="14.25" customHeight="1">
      <c r="A36" s="115" t="s">
        <v>941</v>
      </c>
      <c r="B36" s="68"/>
      <c r="C36" s="847">
        <v>27</v>
      </c>
      <c r="D36" s="517">
        <v>32</v>
      </c>
      <c r="E36" s="517">
        <v>34</v>
      </c>
      <c r="F36" s="517">
        <v>30</v>
      </c>
      <c r="G36" s="517">
        <v>31</v>
      </c>
      <c r="H36" s="517">
        <v>40</v>
      </c>
      <c r="I36" s="517">
        <v>42</v>
      </c>
      <c r="J36" s="517">
        <v>59</v>
      </c>
      <c r="K36" s="517">
        <v>47</v>
      </c>
      <c r="L36" s="517">
        <v>50</v>
      </c>
      <c r="M36" s="517">
        <v>38</v>
      </c>
      <c r="N36" s="517">
        <v>35</v>
      </c>
      <c r="O36" s="517">
        <v>37</v>
      </c>
    </row>
    <row r="37" spans="1:15" ht="14.25" customHeight="1">
      <c r="A37" s="115" t="s">
        <v>198</v>
      </c>
      <c r="B37" s="68"/>
      <c r="C37" s="847">
        <v>28</v>
      </c>
      <c r="D37" s="517">
        <v>49</v>
      </c>
      <c r="E37" s="517">
        <v>69</v>
      </c>
      <c r="F37" s="517">
        <v>50</v>
      </c>
      <c r="G37" s="517">
        <v>47</v>
      </c>
      <c r="H37" s="517">
        <v>30</v>
      </c>
      <c r="I37" s="517">
        <v>25</v>
      </c>
      <c r="J37" s="517">
        <v>56</v>
      </c>
      <c r="K37" s="517">
        <v>59</v>
      </c>
      <c r="L37" s="517">
        <v>110</v>
      </c>
      <c r="M37" s="517">
        <v>130</v>
      </c>
      <c r="N37" s="517">
        <v>91</v>
      </c>
      <c r="O37" s="517">
        <v>56</v>
      </c>
    </row>
    <row r="38" spans="1:15" ht="14.25" customHeight="1">
      <c r="A38" s="115" t="s">
        <v>942</v>
      </c>
      <c r="B38" s="68"/>
      <c r="C38" s="847">
        <v>64</v>
      </c>
      <c r="D38" s="517">
        <v>80</v>
      </c>
      <c r="E38" s="517">
        <v>115</v>
      </c>
      <c r="F38" s="517">
        <v>89</v>
      </c>
      <c r="G38" s="517">
        <v>81</v>
      </c>
      <c r="H38" s="517">
        <v>72</v>
      </c>
      <c r="I38" s="517">
        <v>107</v>
      </c>
      <c r="J38" s="517">
        <v>109</v>
      </c>
      <c r="K38" s="517">
        <v>138</v>
      </c>
      <c r="L38" s="517">
        <v>153</v>
      </c>
      <c r="M38" s="517">
        <v>129</v>
      </c>
      <c r="N38" s="517">
        <v>121</v>
      </c>
      <c r="O38" s="517">
        <v>91</v>
      </c>
    </row>
    <row r="39" spans="1:15" ht="14.25" customHeight="1">
      <c r="A39" s="115" t="s">
        <v>943</v>
      </c>
      <c r="B39" s="68"/>
      <c r="C39" s="847">
        <v>67</v>
      </c>
      <c r="D39" s="517">
        <v>91</v>
      </c>
      <c r="E39" s="517">
        <v>81</v>
      </c>
      <c r="F39" s="517">
        <v>85</v>
      </c>
      <c r="G39" s="517">
        <v>87</v>
      </c>
      <c r="H39" s="517">
        <v>77</v>
      </c>
      <c r="I39" s="517">
        <v>92</v>
      </c>
      <c r="J39" s="517">
        <v>114</v>
      </c>
      <c r="K39" s="517">
        <v>141</v>
      </c>
      <c r="L39" s="517">
        <v>161</v>
      </c>
      <c r="M39" s="517">
        <v>129</v>
      </c>
      <c r="N39" s="517">
        <v>110</v>
      </c>
      <c r="O39" s="517">
        <v>101</v>
      </c>
    </row>
    <row r="40" spans="1:15" ht="14.25" customHeight="1">
      <c r="A40" s="115" t="s">
        <v>944</v>
      </c>
      <c r="B40" s="68"/>
      <c r="C40" s="847">
        <v>47</v>
      </c>
      <c r="D40" s="517">
        <v>76</v>
      </c>
      <c r="E40" s="517">
        <v>73</v>
      </c>
      <c r="F40" s="517">
        <v>76</v>
      </c>
      <c r="G40" s="517">
        <v>71</v>
      </c>
      <c r="H40" s="517">
        <v>59</v>
      </c>
      <c r="I40" s="517">
        <v>56</v>
      </c>
      <c r="J40" s="517">
        <v>77</v>
      </c>
      <c r="K40" s="517">
        <v>125</v>
      </c>
      <c r="L40" s="517">
        <v>123</v>
      </c>
      <c r="M40" s="517">
        <v>84</v>
      </c>
      <c r="N40" s="517">
        <v>62</v>
      </c>
      <c r="O40" s="517">
        <v>47</v>
      </c>
    </row>
    <row r="41" spans="1:15" ht="14.25" customHeight="1">
      <c r="A41" s="115" t="s">
        <v>945</v>
      </c>
      <c r="B41" s="68"/>
      <c r="C41" s="847">
        <v>26</v>
      </c>
      <c r="D41" s="517">
        <v>35</v>
      </c>
      <c r="E41" s="517">
        <v>57</v>
      </c>
      <c r="F41" s="517">
        <v>45</v>
      </c>
      <c r="G41" s="517">
        <v>28</v>
      </c>
      <c r="H41" s="517">
        <v>38</v>
      </c>
      <c r="I41" s="517">
        <v>29</v>
      </c>
      <c r="J41" s="517">
        <v>40</v>
      </c>
      <c r="K41" s="517">
        <v>66</v>
      </c>
      <c r="L41" s="517">
        <v>76</v>
      </c>
      <c r="M41" s="517">
        <v>55</v>
      </c>
      <c r="N41" s="517">
        <v>34</v>
      </c>
      <c r="O41" s="517">
        <v>15</v>
      </c>
    </row>
    <row r="42" spans="1:15" ht="14.25" customHeight="1">
      <c r="A42" s="115" t="s">
        <v>946</v>
      </c>
      <c r="B42" s="68"/>
      <c r="C42" s="847">
        <v>20</v>
      </c>
      <c r="D42" s="517">
        <v>60</v>
      </c>
      <c r="E42" s="517">
        <v>121</v>
      </c>
      <c r="F42" s="517">
        <v>112</v>
      </c>
      <c r="G42" s="517">
        <v>44</v>
      </c>
      <c r="H42" s="517">
        <v>21</v>
      </c>
      <c r="I42" s="517">
        <v>22</v>
      </c>
      <c r="J42" s="517">
        <v>38</v>
      </c>
      <c r="K42" s="517">
        <v>113</v>
      </c>
      <c r="L42" s="517">
        <v>154</v>
      </c>
      <c r="M42" s="517">
        <v>131</v>
      </c>
      <c r="N42" s="517">
        <v>68</v>
      </c>
      <c r="O42" s="517">
        <v>52</v>
      </c>
    </row>
    <row r="43" spans="1:15" ht="14.25" customHeight="1">
      <c r="A43" s="115" t="s">
        <v>947</v>
      </c>
      <c r="B43" s="68"/>
      <c r="C43" s="847">
        <v>19</v>
      </c>
      <c r="D43" s="517">
        <v>39</v>
      </c>
      <c r="E43" s="517">
        <v>105</v>
      </c>
      <c r="F43" s="517">
        <v>80</v>
      </c>
      <c r="G43" s="517">
        <v>33</v>
      </c>
      <c r="H43" s="517">
        <v>17</v>
      </c>
      <c r="I43" s="517">
        <v>23</v>
      </c>
      <c r="J43" s="517">
        <v>29</v>
      </c>
      <c r="K43" s="517">
        <v>84</v>
      </c>
      <c r="L43" s="517">
        <v>115</v>
      </c>
      <c r="M43" s="517">
        <v>77</v>
      </c>
      <c r="N43" s="517">
        <v>26</v>
      </c>
      <c r="O43" s="517">
        <v>22</v>
      </c>
    </row>
    <row r="44" spans="1:15" ht="14.25" customHeight="1">
      <c r="A44" s="115" t="s">
        <v>948</v>
      </c>
      <c r="B44" s="68"/>
      <c r="C44" s="847">
        <v>40</v>
      </c>
      <c r="D44" s="517">
        <v>42</v>
      </c>
      <c r="E44" s="517">
        <v>61</v>
      </c>
      <c r="F44" s="517">
        <v>76</v>
      </c>
      <c r="G44" s="517">
        <v>56</v>
      </c>
      <c r="H44" s="517">
        <v>47</v>
      </c>
      <c r="I44" s="517">
        <v>49</v>
      </c>
      <c r="J44" s="517">
        <v>59</v>
      </c>
      <c r="K44" s="517">
        <v>62</v>
      </c>
      <c r="L44" s="517">
        <v>100</v>
      </c>
      <c r="M44" s="517">
        <v>103</v>
      </c>
      <c r="N44" s="517">
        <v>44</v>
      </c>
      <c r="O44" s="517">
        <v>26</v>
      </c>
    </row>
    <row r="45" spans="1:15" ht="9.75" customHeight="1">
      <c r="A45" s="115"/>
      <c r="B45" s="68"/>
      <c r="C45" s="604"/>
      <c r="D45" s="516"/>
      <c r="E45" s="516"/>
      <c r="F45" s="516"/>
      <c r="G45" s="516"/>
      <c r="H45" s="516"/>
      <c r="I45" s="516"/>
      <c r="J45" s="516"/>
      <c r="K45" s="516"/>
      <c r="L45" s="516"/>
      <c r="M45" s="516"/>
      <c r="N45" s="516"/>
      <c r="O45" s="516"/>
    </row>
    <row r="46" spans="1:15" s="66" customFormat="1" ht="14.25" customHeight="1">
      <c r="A46" s="436" t="s">
        <v>710</v>
      </c>
      <c r="B46" s="438"/>
      <c r="C46" s="602">
        <f>SUM(C20:C44)</f>
        <v>1527</v>
      </c>
      <c r="D46" s="603">
        <f aca="true" t="shared" si="0" ref="D46:O46">SUM(D20:D44)</f>
        <v>1922</v>
      </c>
      <c r="E46" s="603">
        <f t="shared" si="0"/>
        <v>2177</v>
      </c>
      <c r="F46" s="603">
        <f t="shared" si="0"/>
        <v>2120</v>
      </c>
      <c r="G46" s="603">
        <f t="shared" si="0"/>
        <v>2044</v>
      </c>
      <c r="H46" s="603">
        <f t="shared" si="0"/>
        <v>1812</v>
      </c>
      <c r="I46" s="603">
        <f t="shared" si="0"/>
        <v>1972</v>
      </c>
      <c r="J46" s="603">
        <f t="shared" si="0"/>
        <v>2492</v>
      </c>
      <c r="K46" s="603">
        <f t="shared" si="0"/>
        <v>2992</v>
      </c>
      <c r="L46" s="603">
        <f t="shared" si="0"/>
        <v>3650</v>
      </c>
      <c r="M46" s="603">
        <f t="shared" si="0"/>
        <v>3571</v>
      </c>
      <c r="N46" s="603">
        <f t="shared" si="0"/>
        <v>2699</v>
      </c>
      <c r="O46" s="603">
        <f t="shared" si="0"/>
        <v>2174</v>
      </c>
    </row>
    <row r="47" spans="1:15" ht="12" customHeight="1">
      <c r="A47" s="115"/>
      <c r="B47" s="68"/>
      <c r="C47" s="604"/>
      <c r="D47" s="516"/>
      <c r="E47" s="516"/>
      <c r="F47" s="516"/>
      <c r="G47" s="516"/>
      <c r="H47" s="516"/>
      <c r="I47" s="516"/>
      <c r="J47" s="516"/>
      <c r="K47" s="516"/>
      <c r="L47" s="516"/>
      <c r="M47" s="516"/>
      <c r="N47" s="516"/>
      <c r="O47" s="516"/>
    </row>
    <row r="48" spans="1:15" ht="14.25" customHeight="1">
      <c r="A48" s="115" t="s">
        <v>949</v>
      </c>
      <c r="B48" s="68"/>
      <c r="C48" s="847">
        <v>118</v>
      </c>
      <c r="D48" s="517">
        <v>182</v>
      </c>
      <c r="E48" s="517">
        <v>190</v>
      </c>
      <c r="F48" s="517">
        <v>151</v>
      </c>
      <c r="G48" s="517">
        <v>120</v>
      </c>
      <c r="H48" s="517">
        <v>89</v>
      </c>
      <c r="I48" s="517">
        <v>114</v>
      </c>
      <c r="J48" s="517">
        <v>197</v>
      </c>
      <c r="K48" s="517">
        <v>244</v>
      </c>
      <c r="L48" s="517">
        <v>252</v>
      </c>
      <c r="M48" s="517">
        <v>210</v>
      </c>
      <c r="N48" s="517">
        <v>114</v>
      </c>
      <c r="O48" s="517">
        <v>102</v>
      </c>
    </row>
    <row r="49" spans="1:15" ht="14.25" customHeight="1">
      <c r="A49" s="115" t="s">
        <v>950</v>
      </c>
      <c r="B49" s="68"/>
      <c r="C49" s="847">
        <v>116</v>
      </c>
      <c r="D49" s="517">
        <v>109</v>
      </c>
      <c r="E49" s="517">
        <v>73</v>
      </c>
      <c r="F49" s="517">
        <v>86</v>
      </c>
      <c r="G49" s="517">
        <v>97</v>
      </c>
      <c r="H49" s="517">
        <v>140</v>
      </c>
      <c r="I49" s="517">
        <v>157</v>
      </c>
      <c r="J49" s="517">
        <v>161</v>
      </c>
      <c r="K49" s="517">
        <v>140</v>
      </c>
      <c r="L49" s="517">
        <v>142</v>
      </c>
      <c r="M49" s="517">
        <v>125</v>
      </c>
      <c r="N49" s="517">
        <v>120</v>
      </c>
      <c r="O49" s="517">
        <v>85</v>
      </c>
    </row>
    <row r="50" spans="1:15" ht="14.25" customHeight="1">
      <c r="A50" s="115" t="s">
        <v>951</v>
      </c>
      <c r="B50" s="68"/>
      <c r="C50" s="847">
        <v>91</v>
      </c>
      <c r="D50" s="517">
        <v>84</v>
      </c>
      <c r="E50" s="517">
        <v>71</v>
      </c>
      <c r="F50" s="517">
        <v>68</v>
      </c>
      <c r="G50" s="517">
        <v>67</v>
      </c>
      <c r="H50" s="517">
        <v>78</v>
      </c>
      <c r="I50" s="517">
        <v>114</v>
      </c>
      <c r="J50" s="517">
        <v>133</v>
      </c>
      <c r="K50" s="517">
        <v>118</v>
      </c>
      <c r="L50" s="517">
        <v>138</v>
      </c>
      <c r="M50" s="517">
        <v>121</v>
      </c>
      <c r="N50" s="517">
        <v>84</v>
      </c>
      <c r="O50" s="517">
        <v>68</v>
      </c>
    </row>
    <row r="51" spans="1:15" ht="14.25" customHeight="1">
      <c r="A51" s="115" t="s">
        <v>952</v>
      </c>
      <c r="B51" s="68"/>
      <c r="C51" s="847">
        <v>111</v>
      </c>
      <c r="D51" s="517">
        <v>134</v>
      </c>
      <c r="E51" s="517">
        <v>101</v>
      </c>
      <c r="F51" s="517">
        <v>87</v>
      </c>
      <c r="G51" s="517">
        <v>109</v>
      </c>
      <c r="H51" s="517">
        <v>138</v>
      </c>
      <c r="I51" s="517">
        <v>123</v>
      </c>
      <c r="J51" s="517">
        <v>150</v>
      </c>
      <c r="K51" s="517">
        <v>162</v>
      </c>
      <c r="L51" s="517">
        <v>187</v>
      </c>
      <c r="M51" s="517">
        <v>166</v>
      </c>
      <c r="N51" s="517">
        <v>152</v>
      </c>
      <c r="O51" s="517">
        <v>99</v>
      </c>
    </row>
    <row r="52" spans="1:15" ht="14.25" customHeight="1">
      <c r="A52" s="115" t="s">
        <v>953</v>
      </c>
      <c r="B52" s="68"/>
      <c r="C52" s="847">
        <v>64</v>
      </c>
      <c r="D52" s="517">
        <v>82</v>
      </c>
      <c r="E52" s="517">
        <v>84</v>
      </c>
      <c r="F52" s="517">
        <v>72</v>
      </c>
      <c r="G52" s="517">
        <v>93</v>
      </c>
      <c r="H52" s="517">
        <v>57</v>
      </c>
      <c r="I52" s="517">
        <v>89</v>
      </c>
      <c r="J52" s="517">
        <v>107</v>
      </c>
      <c r="K52" s="517">
        <v>126</v>
      </c>
      <c r="L52" s="517">
        <v>138</v>
      </c>
      <c r="M52" s="517">
        <v>116</v>
      </c>
      <c r="N52" s="517">
        <v>86</v>
      </c>
      <c r="O52" s="517">
        <v>55</v>
      </c>
    </row>
    <row r="53" spans="1:15" ht="14.25" customHeight="1" thickBot="1">
      <c r="A53" s="282" t="s">
        <v>954</v>
      </c>
      <c r="B53" s="290"/>
      <c r="C53" s="846">
        <v>74</v>
      </c>
      <c r="D53" s="644">
        <v>85</v>
      </c>
      <c r="E53" s="644">
        <v>87</v>
      </c>
      <c r="F53" s="644">
        <v>102</v>
      </c>
      <c r="G53" s="644">
        <v>116</v>
      </c>
      <c r="H53" s="644">
        <v>147</v>
      </c>
      <c r="I53" s="644">
        <v>178</v>
      </c>
      <c r="J53" s="644">
        <v>152</v>
      </c>
      <c r="K53" s="644">
        <v>160</v>
      </c>
      <c r="L53" s="644">
        <v>170</v>
      </c>
      <c r="M53" s="644">
        <v>184</v>
      </c>
      <c r="N53" s="644">
        <v>157</v>
      </c>
      <c r="O53" s="644">
        <v>155</v>
      </c>
    </row>
    <row r="54" spans="1:15" ht="18" customHeight="1" thickTop="1">
      <c r="A54" s="116" t="s">
        <v>508</v>
      </c>
      <c r="B54" s="68"/>
      <c r="C54" s="69"/>
      <c r="D54" s="69"/>
      <c r="E54" s="69"/>
      <c r="F54" s="69"/>
      <c r="G54" s="69"/>
      <c r="H54" s="69"/>
      <c r="I54" s="69"/>
      <c r="J54" s="69"/>
      <c r="K54" s="69"/>
      <c r="L54" s="69"/>
      <c r="M54" s="69"/>
      <c r="N54" s="69"/>
      <c r="O54" s="69"/>
    </row>
    <row r="55" spans="1:15" ht="12">
      <c r="A55" s="68"/>
      <c r="B55" s="68"/>
      <c r="C55" s="69"/>
      <c r="D55" s="69"/>
      <c r="E55" s="69"/>
      <c r="F55" s="69"/>
      <c r="G55" s="69"/>
      <c r="H55" s="69"/>
      <c r="I55" s="69"/>
      <c r="J55" s="69"/>
      <c r="K55" s="69"/>
      <c r="L55" s="69"/>
      <c r="M55" s="69"/>
      <c r="N55" s="69"/>
      <c r="O55" s="69"/>
    </row>
    <row r="56" spans="1:2" ht="12">
      <c r="A56" s="68"/>
      <c r="B56" s="68"/>
    </row>
  </sheetData>
  <sheetProtection/>
  <mergeCells count="2">
    <mergeCell ref="A3:B4"/>
    <mergeCell ref="C3:O3"/>
  </mergeCells>
  <printOptions horizontalCentered="1"/>
  <pageMargins left="0.2362204724409449" right="0.2362204724409449" top="0.6692913385826772" bottom="0.7086614173228347" header="0.31496062992125984" footer="0.31496062992125984"/>
  <pageSetup blackAndWhite="1"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P59"/>
  <sheetViews>
    <sheetView zoomScale="106" zoomScaleNormal="106" workbookViewId="0" topLeftCell="A1">
      <selection activeCell="A1" sqref="A1"/>
    </sheetView>
  </sheetViews>
  <sheetFormatPr defaultColWidth="8.00390625" defaultRowHeight="13.5"/>
  <cols>
    <col min="1" max="9" width="6.125" style="65" customWidth="1"/>
    <col min="10" max="13" width="8.00390625" style="65" customWidth="1"/>
    <col min="14" max="14" width="10.125" style="65" bestFit="1" customWidth="1"/>
    <col min="15" max="16384" width="8.00390625" style="65" customWidth="1"/>
  </cols>
  <sheetData>
    <row r="1" ht="26.25" customHeight="1">
      <c r="A1" s="113"/>
    </row>
    <row r="2" spans="10:13" ht="13.5" customHeight="1" thickBot="1">
      <c r="J2" s="1083" t="s">
        <v>883</v>
      </c>
      <c r="K2" s="1083"/>
      <c r="L2" s="1083"/>
      <c r="M2" s="1083"/>
    </row>
    <row r="3" spans="1:13" ht="18.75" customHeight="1" thickTop="1">
      <c r="A3" s="1091"/>
      <c r="B3" s="1091"/>
      <c r="C3" s="1091"/>
      <c r="D3" s="1091"/>
      <c r="E3" s="1091"/>
      <c r="F3" s="1091"/>
      <c r="G3" s="1091"/>
      <c r="H3" s="1091"/>
      <c r="I3" s="1094"/>
      <c r="J3" s="1095" t="s">
        <v>435</v>
      </c>
      <c r="K3" s="1092" t="s">
        <v>447</v>
      </c>
      <c r="L3" s="1092"/>
      <c r="M3" s="1093"/>
    </row>
    <row r="4" spans="1:13" ht="23.25" customHeight="1">
      <c r="A4" s="291" t="s">
        <v>430</v>
      </c>
      <c r="B4" s="291" t="s">
        <v>431</v>
      </c>
      <c r="C4" s="291" t="s">
        <v>432</v>
      </c>
      <c r="D4" s="291" t="s">
        <v>433</v>
      </c>
      <c r="E4" s="291" t="s">
        <v>434</v>
      </c>
      <c r="F4" s="291" t="s">
        <v>436</v>
      </c>
      <c r="G4" s="291" t="s">
        <v>437</v>
      </c>
      <c r="H4" s="291" t="s">
        <v>438</v>
      </c>
      <c r="I4" s="291" t="s">
        <v>439</v>
      </c>
      <c r="J4" s="1096"/>
      <c r="K4" s="287" t="s">
        <v>440</v>
      </c>
      <c r="L4" s="287" t="s">
        <v>441</v>
      </c>
      <c r="M4" s="288" t="s">
        <v>466</v>
      </c>
    </row>
    <row r="5" spans="1:14" ht="14.25" customHeight="1">
      <c r="A5" s="517">
        <v>502</v>
      </c>
      <c r="B5" s="517">
        <v>636</v>
      </c>
      <c r="C5" s="517">
        <v>424</v>
      </c>
      <c r="D5" s="517">
        <v>339</v>
      </c>
      <c r="E5" s="517">
        <v>206</v>
      </c>
      <c r="F5" s="517">
        <v>83</v>
      </c>
      <c r="G5" s="517">
        <v>20</v>
      </c>
      <c r="H5" s="517">
        <v>3</v>
      </c>
      <c r="I5" s="517">
        <v>0</v>
      </c>
      <c r="J5" s="650">
        <f>SUM(K5:M5)</f>
        <v>10846</v>
      </c>
      <c r="K5" s="651">
        <f>SUM('- 26 -'!C5:E5)</f>
        <v>1775</v>
      </c>
      <c r="L5" s="651">
        <f>SUM('- 26 -'!F5:O5)</f>
        <v>6858</v>
      </c>
      <c r="M5" s="651">
        <f>SUM(A5:I5)</f>
        <v>2213</v>
      </c>
      <c r="N5" s="115"/>
    </row>
    <row r="6" spans="1:14" ht="14.25" customHeight="1">
      <c r="A6" s="517">
        <v>382</v>
      </c>
      <c r="B6" s="517">
        <v>523</v>
      </c>
      <c r="C6" s="517">
        <v>450</v>
      </c>
      <c r="D6" s="517">
        <v>315</v>
      </c>
      <c r="E6" s="517">
        <v>160</v>
      </c>
      <c r="F6" s="517">
        <v>65</v>
      </c>
      <c r="G6" s="517">
        <v>26</v>
      </c>
      <c r="H6" s="517">
        <v>2</v>
      </c>
      <c r="I6" s="517">
        <v>0</v>
      </c>
      <c r="J6" s="652">
        <f aca="true" t="shared" si="0" ref="J6:J16">SUM(K6:M6)</f>
        <v>7469</v>
      </c>
      <c r="K6" s="653">
        <f>SUM('- 26 -'!C6:E6)</f>
        <v>1091</v>
      </c>
      <c r="L6" s="653">
        <f>SUM('- 26 -'!F6:O6)</f>
        <v>4455</v>
      </c>
      <c r="M6" s="653">
        <f aca="true" t="shared" si="1" ref="M6:M16">SUM(A6:I6)</f>
        <v>1923</v>
      </c>
      <c r="N6" s="115"/>
    </row>
    <row r="7" spans="1:14" ht="14.25" customHeight="1">
      <c r="A7" s="517">
        <v>1</v>
      </c>
      <c r="B7" s="517">
        <v>9</v>
      </c>
      <c r="C7" s="517">
        <v>7</v>
      </c>
      <c r="D7" s="517">
        <v>6</v>
      </c>
      <c r="E7" s="517">
        <v>9</v>
      </c>
      <c r="F7" s="517">
        <v>0</v>
      </c>
      <c r="G7" s="517">
        <v>1</v>
      </c>
      <c r="H7" s="517">
        <v>0</v>
      </c>
      <c r="I7" s="517">
        <v>0</v>
      </c>
      <c r="J7" s="652">
        <f t="shared" si="0"/>
        <v>132</v>
      </c>
      <c r="K7" s="653">
        <f>SUM('- 26 -'!C7:E7)</f>
        <v>9</v>
      </c>
      <c r="L7" s="653">
        <f>SUM('- 26 -'!F7:O7)</f>
        <v>90</v>
      </c>
      <c r="M7" s="653">
        <f t="shared" si="1"/>
        <v>33</v>
      </c>
      <c r="N7" s="115"/>
    </row>
    <row r="8" spans="1:14" ht="14.25" customHeight="1">
      <c r="A8" s="517">
        <v>58</v>
      </c>
      <c r="B8" s="517">
        <v>74</v>
      </c>
      <c r="C8" s="517">
        <v>46</v>
      </c>
      <c r="D8" s="517">
        <v>32</v>
      </c>
      <c r="E8" s="517">
        <v>23</v>
      </c>
      <c r="F8" s="517">
        <v>13</v>
      </c>
      <c r="G8" s="517">
        <v>5</v>
      </c>
      <c r="H8" s="517">
        <v>0</v>
      </c>
      <c r="I8" s="517">
        <v>0</v>
      </c>
      <c r="J8" s="652">
        <f t="shared" si="0"/>
        <v>1161</v>
      </c>
      <c r="K8" s="653">
        <f>SUM('- 26 -'!C8:E8)</f>
        <v>190</v>
      </c>
      <c r="L8" s="653">
        <f>SUM('- 26 -'!F8:O8)</f>
        <v>720</v>
      </c>
      <c r="M8" s="653">
        <f t="shared" si="1"/>
        <v>251</v>
      </c>
      <c r="N8" s="115"/>
    </row>
    <row r="9" spans="1:14" ht="14.25" customHeight="1">
      <c r="A9" s="517">
        <v>73</v>
      </c>
      <c r="B9" s="517">
        <v>134</v>
      </c>
      <c r="C9" s="517">
        <v>152</v>
      </c>
      <c r="D9" s="517">
        <v>98</v>
      </c>
      <c r="E9" s="517">
        <v>41</v>
      </c>
      <c r="F9" s="517">
        <v>13</v>
      </c>
      <c r="G9" s="517">
        <v>4</v>
      </c>
      <c r="H9" s="517">
        <v>0</v>
      </c>
      <c r="I9" s="517">
        <v>0</v>
      </c>
      <c r="J9" s="652">
        <f t="shared" si="0"/>
        <v>1449</v>
      </c>
      <c r="K9" s="653">
        <f>SUM('- 26 -'!C9:E9)</f>
        <v>150</v>
      </c>
      <c r="L9" s="653">
        <f>SUM('- 26 -'!F9:O9)</f>
        <v>784</v>
      </c>
      <c r="M9" s="653">
        <f t="shared" si="1"/>
        <v>515</v>
      </c>
      <c r="N9" s="115"/>
    </row>
    <row r="10" spans="1:14" ht="14.25" customHeight="1">
      <c r="A10" s="517">
        <v>447</v>
      </c>
      <c r="B10" s="517">
        <v>445</v>
      </c>
      <c r="C10" s="517">
        <v>282</v>
      </c>
      <c r="D10" s="517">
        <v>230</v>
      </c>
      <c r="E10" s="517">
        <v>139</v>
      </c>
      <c r="F10" s="517">
        <v>55</v>
      </c>
      <c r="G10" s="517">
        <v>12</v>
      </c>
      <c r="H10" s="517">
        <v>5</v>
      </c>
      <c r="I10" s="517">
        <v>0</v>
      </c>
      <c r="J10" s="652">
        <f t="shared" si="0"/>
        <v>5935</v>
      </c>
      <c r="K10" s="653">
        <f>SUM('- 26 -'!C10:E10)</f>
        <v>665</v>
      </c>
      <c r="L10" s="653">
        <f>SUM('- 26 -'!F10:O10)</f>
        <v>3655</v>
      </c>
      <c r="M10" s="653">
        <f t="shared" si="1"/>
        <v>1615</v>
      </c>
      <c r="N10" s="115"/>
    </row>
    <row r="11" spans="1:14" ht="14.25" customHeight="1">
      <c r="A11" s="517">
        <v>214</v>
      </c>
      <c r="B11" s="517">
        <v>226</v>
      </c>
      <c r="C11" s="517">
        <v>177</v>
      </c>
      <c r="D11" s="517">
        <v>128</v>
      </c>
      <c r="E11" s="517">
        <v>72</v>
      </c>
      <c r="F11" s="517">
        <v>45</v>
      </c>
      <c r="G11" s="517">
        <v>3</v>
      </c>
      <c r="H11" s="517">
        <v>2</v>
      </c>
      <c r="I11" s="517">
        <v>0</v>
      </c>
      <c r="J11" s="652">
        <f t="shared" si="0"/>
        <v>4015</v>
      </c>
      <c r="K11" s="653">
        <f>SUM('- 26 -'!C11:E11)</f>
        <v>387</v>
      </c>
      <c r="L11" s="653">
        <f>SUM('- 26 -'!F11:O11)</f>
        <v>2761</v>
      </c>
      <c r="M11" s="653">
        <f t="shared" si="1"/>
        <v>867</v>
      </c>
      <c r="N11" s="115"/>
    </row>
    <row r="12" spans="1:14" ht="14.25" customHeight="1">
      <c r="A12" s="517">
        <v>57</v>
      </c>
      <c r="B12" s="517">
        <v>76</v>
      </c>
      <c r="C12" s="517">
        <v>47</v>
      </c>
      <c r="D12" s="517">
        <v>42</v>
      </c>
      <c r="E12" s="517">
        <v>38</v>
      </c>
      <c r="F12" s="517">
        <v>10</v>
      </c>
      <c r="G12" s="517">
        <v>9</v>
      </c>
      <c r="H12" s="517">
        <v>1</v>
      </c>
      <c r="I12" s="517">
        <v>0</v>
      </c>
      <c r="J12" s="652">
        <f t="shared" si="0"/>
        <v>1313</v>
      </c>
      <c r="K12" s="653">
        <f>SUM('- 26 -'!C12:E12)</f>
        <v>200</v>
      </c>
      <c r="L12" s="653">
        <f>SUM('- 26 -'!F12:O12)</f>
        <v>833</v>
      </c>
      <c r="M12" s="653">
        <f t="shared" si="1"/>
        <v>280</v>
      </c>
      <c r="N12" s="115"/>
    </row>
    <row r="13" spans="1:14" ht="14.25" customHeight="1">
      <c r="A13" s="517">
        <v>8</v>
      </c>
      <c r="B13" s="517">
        <v>22</v>
      </c>
      <c r="C13" s="517">
        <v>20</v>
      </c>
      <c r="D13" s="517">
        <v>10</v>
      </c>
      <c r="E13" s="517">
        <v>6</v>
      </c>
      <c r="F13" s="517">
        <v>1</v>
      </c>
      <c r="G13" s="517">
        <v>3</v>
      </c>
      <c r="H13" s="517">
        <v>1</v>
      </c>
      <c r="I13" s="517">
        <v>0</v>
      </c>
      <c r="J13" s="652">
        <f t="shared" si="0"/>
        <v>285</v>
      </c>
      <c r="K13" s="653">
        <f>SUM('- 26 -'!C13:E13)</f>
        <v>36</v>
      </c>
      <c r="L13" s="653">
        <f>SUM('- 26 -'!F13:O13)</f>
        <v>178</v>
      </c>
      <c r="M13" s="653">
        <f t="shared" si="1"/>
        <v>71</v>
      </c>
      <c r="N13" s="115"/>
    </row>
    <row r="14" spans="1:14" ht="14.25" customHeight="1">
      <c r="A14" s="517">
        <v>90</v>
      </c>
      <c r="B14" s="517">
        <v>132</v>
      </c>
      <c r="C14" s="517">
        <v>100</v>
      </c>
      <c r="D14" s="517">
        <v>61</v>
      </c>
      <c r="E14" s="517">
        <v>48</v>
      </c>
      <c r="F14" s="517">
        <v>12</v>
      </c>
      <c r="G14" s="517">
        <v>6</v>
      </c>
      <c r="H14" s="517">
        <v>0</v>
      </c>
      <c r="I14" s="517">
        <v>0</v>
      </c>
      <c r="J14" s="652">
        <f t="shared" si="0"/>
        <v>1794</v>
      </c>
      <c r="K14" s="653">
        <f>SUM('- 26 -'!C14:E14)</f>
        <v>199</v>
      </c>
      <c r="L14" s="653">
        <f>SUM('- 26 -'!F14:O14)</f>
        <v>1146</v>
      </c>
      <c r="M14" s="653">
        <f t="shared" si="1"/>
        <v>449</v>
      </c>
      <c r="N14" s="115"/>
    </row>
    <row r="15" spans="1:14" ht="14.25" customHeight="1">
      <c r="A15" s="517">
        <v>105</v>
      </c>
      <c r="B15" s="517">
        <v>127</v>
      </c>
      <c r="C15" s="517">
        <v>94</v>
      </c>
      <c r="D15" s="517">
        <v>92</v>
      </c>
      <c r="E15" s="517">
        <v>53</v>
      </c>
      <c r="F15" s="517">
        <v>16</v>
      </c>
      <c r="G15" s="517">
        <v>8</v>
      </c>
      <c r="H15" s="517">
        <v>0</v>
      </c>
      <c r="I15" s="517">
        <v>0</v>
      </c>
      <c r="J15" s="652">
        <f t="shared" si="0"/>
        <v>2030</v>
      </c>
      <c r="K15" s="653">
        <f>SUM('- 26 -'!C15:E15)</f>
        <v>239</v>
      </c>
      <c r="L15" s="653">
        <f>SUM('- 26 -'!F15:O15)</f>
        <v>1296</v>
      </c>
      <c r="M15" s="653">
        <f t="shared" si="1"/>
        <v>495</v>
      </c>
      <c r="N15" s="115"/>
    </row>
    <row r="16" spans="1:14" ht="14.25" customHeight="1">
      <c r="A16" s="517">
        <v>110</v>
      </c>
      <c r="B16" s="517">
        <v>140</v>
      </c>
      <c r="C16" s="517">
        <v>112</v>
      </c>
      <c r="D16" s="517">
        <v>88</v>
      </c>
      <c r="E16" s="517">
        <v>62</v>
      </c>
      <c r="F16" s="517">
        <v>24</v>
      </c>
      <c r="G16" s="517">
        <v>9</v>
      </c>
      <c r="H16" s="517">
        <v>1</v>
      </c>
      <c r="I16" s="517">
        <v>0</v>
      </c>
      <c r="J16" s="652">
        <f t="shared" si="0"/>
        <v>2144</v>
      </c>
      <c r="K16" s="653">
        <f>SUM('- 26 -'!C16:E16)</f>
        <v>291</v>
      </c>
      <c r="L16" s="653">
        <f>SUM('- 26 -'!F16:O16)</f>
        <v>1307</v>
      </c>
      <c r="M16" s="653">
        <f t="shared" si="1"/>
        <v>546</v>
      </c>
      <c r="N16" s="115"/>
    </row>
    <row r="17" spans="1:13" ht="9.75" customHeight="1">
      <c r="A17" s="601"/>
      <c r="B17" s="601"/>
      <c r="C17" s="601"/>
      <c r="D17" s="601"/>
      <c r="E17" s="601"/>
      <c r="F17" s="601"/>
      <c r="G17" s="601"/>
      <c r="H17" s="601"/>
      <c r="I17" s="601"/>
      <c r="J17" s="607"/>
      <c r="K17" s="607"/>
      <c r="L17" s="607"/>
      <c r="M17" s="608"/>
    </row>
    <row r="18" spans="1:14" s="66" customFormat="1" ht="14.25" customHeight="1">
      <c r="A18" s="603">
        <f>SUM(A5+A6+A7+A8+A9+A10+A11+A12+A13+A14+A15+A16+'- 25 -'!A48+'- 25 -'!A49+'- 25 -'!A50+'- 25 -'!A51+'- 25 -'!A52+'- 25 -'!A53)</f>
        <v>3447</v>
      </c>
      <c r="B18" s="603">
        <f>SUM(B5+B6+B7+B8+B9+B10+B11+B12+B13+B14+B15+B16+'- 25 -'!B48+'- 25 -'!B49+'- 25 -'!B50+'- 25 -'!B51+'- 25 -'!B52+'- 25 -'!B53)</f>
        <v>4350</v>
      </c>
      <c r="C18" s="603">
        <f>SUM(C5+C6+C7+C8+C9+C10+C11+C12+C13+C14+C15+C16+'- 25 -'!C48+'- 25 -'!C49+'- 25 -'!C50+'- 25 -'!C51+'- 25 -'!C52+'- 25 -'!C53)</f>
        <v>3154</v>
      </c>
      <c r="D18" s="603">
        <f>SUM(D5+D6+D7+D8+D9+D10+D11+D12+D13+D14+D15+D16+'- 25 -'!D48+'- 25 -'!D49+'- 25 -'!D50+'- 25 -'!D51+'- 25 -'!D52+'- 25 -'!D53)</f>
        <v>2323</v>
      </c>
      <c r="E18" s="603">
        <f>SUM(E5+E6+E7+E8+E9+E10+E11+E12+E13+E14+E15+E16+'- 25 -'!E48+'- 25 -'!E49+'- 25 -'!E50+'- 25 -'!E51+'- 25 -'!E52+'- 25 -'!E53)</f>
        <v>1374</v>
      </c>
      <c r="F18" s="603">
        <f>SUM(F5+F6+F7+F8+F9+F10+F11+F12+F13+F14+F15+F16+'- 25 -'!F48+'- 25 -'!F49+'- 25 -'!F50+'- 25 -'!F51+'- 25 -'!F52+'- 25 -'!F53)</f>
        <v>564</v>
      </c>
      <c r="G18" s="603">
        <f>SUM(G5+G6+G7+G8+G9+G10+G11+G12+G13+G14+G15+G16+'- 25 -'!G48+'- 25 -'!G49+'- 25 -'!G50+'- 25 -'!G51+'- 25 -'!G52+'- 25 -'!G53)</f>
        <v>159</v>
      </c>
      <c r="H18" s="603">
        <f>SUM(H5+H6+H7+H8+H9+H10+H11+H12+H13+H14+H15+H16+'- 25 -'!H48+'- 25 -'!H49+'- 25 -'!H50+'- 25 -'!H51+'- 25 -'!H52+'- 25 -'!H53)</f>
        <v>31</v>
      </c>
      <c r="I18" s="603">
        <f>SUM(I5+I6+I7+I8+I9+I10+I11+I12+I13+I14+I15+I16+'- 25 -'!I48+'- 25 -'!I49+'- 25 -'!I50+'- 25 -'!I51+'- 25 -'!I52+'- 25 -'!I53)</f>
        <v>0</v>
      </c>
      <c r="J18" s="654">
        <f>SUM(J5+J6+J7+J8+J9+J10+J11+J12+J13+J14+J15+J16+'- 25 -'!J48+'- 25 -'!J49+'- 25 -'!J50+'- 25 -'!J51+'- 25 -'!J52+'- 25 -'!J53)</f>
        <v>60941</v>
      </c>
      <c r="K18" s="655">
        <f>SUM(K5+K6+K7+K8+K9+K10+K11+K12+K13+K14+K15+K16+'- 25 -'!K48+'- 25 -'!K49+'- 25 -'!K50+'- 25 -'!K51+'- 25 -'!K52+'- 25 -'!K53)</f>
        <v>7965</v>
      </c>
      <c r="L18" s="655">
        <f>SUM(L5+L6+L7+L8+L9+L10+L11+L12+L13+L14+L15+L16+'- 25 -'!L48+'- 25 -'!L49+'- 25 -'!L50+'- 25 -'!L51+'- 25 -'!L52+'- 25 -'!L53)</f>
        <v>37574</v>
      </c>
      <c r="M18" s="655">
        <f>SUM(M5+M6+M7+M8+M9+M10+M11+M12+M13+M14+M15+M16+'- 25 -'!M48+'- 25 -'!M49+'- 25 -'!M50+'- 25 -'!M51+'- 25 -'!M52+'- 25 -'!M53)</f>
        <v>15402</v>
      </c>
      <c r="N18" s="115"/>
    </row>
    <row r="19" spans="1:14" ht="12.75" customHeight="1">
      <c r="A19" s="516"/>
      <c r="B19" s="516"/>
      <c r="C19" s="516"/>
      <c r="D19" s="516"/>
      <c r="E19" s="516"/>
      <c r="F19" s="516"/>
      <c r="G19" s="516"/>
      <c r="H19" s="516"/>
      <c r="I19" s="516"/>
      <c r="J19" s="516"/>
      <c r="K19" s="516"/>
      <c r="L19" s="516"/>
      <c r="M19" s="609"/>
      <c r="N19" s="115"/>
    </row>
    <row r="20" spans="1:14" ht="14.25" customHeight="1">
      <c r="A20" s="656">
        <v>174</v>
      </c>
      <c r="B20" s="656">
        <v>248</v>
      </c>
      <c r="C20" s="656">
        <v>198</v>
      </c>
      <c r="D20" s="656">
        <v>146</v>
      </c>
      <c r="E20" s="656">
        <v>90</v>
      </c>
      <c r="F20" s="656">
        <v>26</v>
      </c>
      <c r="G20" s="656">
        <v>6</v>
      </c>
      <c r="H20" s="656">
        <v>3</v>
      </c>
      <c r="I20" s="656">
        <v>0</v>
      </c>
      <c r="J20" s="656">
        <f aca="true" t="shared" si="2" ref="J20:J44">SUM(K20:M20)</f>
        <v>2546</v>
      </c>
      <c r="K20" s="656">
        <f>SUM('- 26 -'!C20:E20)</f>
        <v>277</v>
      </c>
      <c r="L20" s="656">
        <f>SUM('- 26 -'!F20:O20)</f>
        <v>1378</v>
      </c>
      <c r="M20" s="656">
        <f>SUM(A20:I20)</f>
        <v>891</v>
      </c>
      <c r="N20" s="67"/>
    </row>
    <row r="21" spans="1:15" ht="14.25" customHeight="1">
      <c r="A21" s="656">
        <v>105</v>
      </c>
      <c r="B21" s="656">
        <v>112</v>
      </c>
      <c r="C21" s="656">
        <v>108</v>
      </c>
      <c r="D21" s="656">
        <v>101</v>
      </c>
      <c r="E21" s="656">
        <v>62</v>
      </c>
      <c r="F21" s="656">
        <v>19</v>
      </c>
      <c r="G21" s="656">
        <v>8</v>
      </c>
      <c r="H21" s="656">
        <v>1</v>
      </c>
      <c r="I21" s="656">
        <v>0</v>
      </c>
      <c r="J21" s="656">
        <f t="shared" si="2"/>
        <v>1674</v>
      </c>
      <c r="K21" s="656">
        <f>SUM('- 26 -'!C21:E21)</f>
        <v>197</v>
      </c>
      <c r="L21" s="656">
        <f>SUM('- 26 -'!F21:O21)</f>
        <v>961</v>
      </c>
      <c r="M21" s="656">
        <f aca="true" t="shared" si="3" ref="M21:M44">SUM(A21:I21)</f>
        <v>516</v>
      </c>
      <c r="N21" s="115"/>
      <c r="O21" s="376"/>
    </row>
    <row r="22" spans="1:14" ht="14.25" customHeight="1">
      <c r="A22" s="656">
        <v>88</v>
      </c>
      <c r="B22" s="656">
        <v>96</v>
      </c>
      <c r="C22" s="656">
        <v>79</v>
      </c>
      <c r="D22" s="656">
        <v>66</v>
      </c>
      <c r="E22" s="656">
        <v>27</v>
      </c>
      <c r="F22" s="656">
        <v>17</v>
      </c>
      <c r="G22" s="656">
        <v>2</v>
      </c>
      <c r="H22" s="656">
        <v>0</v>
      </c>
      <c r="I22" s="656">
        <v>0</v>
      </c>
      <c r="J22" s="656">
        <f t="shared" si="2"/>
        <v>1472</v>
      </c>
      <c r="K22" s="656">
        <f>SUM('- 26 -'!C22:E22)</f>
        <v>202</v>
      </c>
      <c r="L22" s="656">
        <f>SUM('- 26 -'!F22:O22)</f>
        <v>895</v>
      </c>
      <c r="M22" s="656">
        <f t="shared" si="3"/>
        <v>375</v>
      </c>
      <c r="N22" s="115"/>
    </row>
    <row r="23" spans="1:14" ht="14.25" customHeight="1">
      <c r="A23" s="656">
        <v>170</v>
      </c>
      <c r="B23" s="656">
        <v>201</v>
      </c>
      <c r="C23" s="656">
        <v>155</v>
      </c>
      <c r="D23" s="656">
        <v>142</v>
      </c>
      <c r="E23" s="656">
        <v>92</v>
      </c>
      <c r="F23" s="656">
        <v>32</v>
      </c>
      <c r="G23" s="656">
        <v>8</v>
      </c>
      <c r="H23" s="656">
        <v>0</v>
      </c>
      <c r="I23" s="656">
        <v>0</v>
      </c>
      <c r="J23" s="656">
        <f t="shared" si="2"/>
        <v>2797</v>
      </c>
      <c r="K23" s="656">
        <f>SUM('- 26 -'!C23:E23)</f>
        <v>380</v>
      </c>
      <c r="L23" s="656">
        <f>SUM('- 26 -'!F23:O23)</f>
        <v>1617</v>
      </c>
      <c r="M23" s="656">
        <f t="shared" si="3"/>
        <v>800</v>
      </c>
      <c r="N23" s="115"/>
    </row>
    <row r="24" spans="1:16" ht="14.25" customHeight="1">
      <c r="A24" s="656">
        <v>53</v>
      </c>
      <c r="B24" s="656">
        <v>58</v>
      </c>
      <c r="C24" s="656">
        <v>79</v>
      </c>
      <c r="D24" s="656">
        <v>44</v>
      </c>
      <c r="E24" s="656">
        <v>18</v>
      </c>
      <c r="F24" s="656">
        <v>9</v>
      </c>
      <c r="G24" s="656">
        <v>1</v>
      </c>
      <c r="H24" s="656">
        <v>2</v>
      </c>
      <c r="I24" s="656">
        <v>0</v>
      </c>
      <c r="J24" s="656">
        <f t="shared" si="2"/>
        <v>822</v>
      </c>
      <c r="K24" s="656">
        <f>SUM('- 26 -'!C24:E24)</f>
        <v>44</v>
      </c>
      <c r="L24" s="656">
        <f>SUM('- 26 -'!F24:O24)</f>
        <v>514</v>
      </c>
      <c r="M24" s="656">
        <f t="shared" si="3"/>
        <v>264</v>
      </c>
      <c r="N24" s="115"/>
      <c r="P24" s="376"/>
    </row>
    <row r="25" spans="1:14" ht="14.25" customHeight="1">
      <c r="A25" s="656">
        <v>96</v>
      </c>
      <c r="B25" s="656">
        <v>130</v>
      </c>
      <c r="C25" s="656">
        <v>94</v>
      </c>
      <c r="D25" s="656">
        <v>84</v>
      </c>
      <c r="E25" s="656">
        <v>58</v>
      </c>
      <c r="F25" s="656">
        <v>23</v>
      </c>
      <c r="G25" s="656">
        <v>8</v>
      </c>
      <c r="H25" s="656">
        <v>2</v>
      </c>
      <c r="I25" s="656">
        <v>0</v>
      </c>
      <c r="J25" s="656">
        <f t="shared" si="2"/>
        <v>1929</v>
      </c>
      <c r="K25" s="656">
        <f>SUM('- 26 -'!C25:E25)</f>
        <v>264</v>
      </c>
      <c r="L25" s="656">
        <f>SUM('- 26 -'!F25:O25)</f>
        <v>1170</v>
      </c>
      <c r="M25" s="656">
        <f t="shared" si="3"/>
        <v>495</v>
      </c>
      <c r="N25" s="115"/>
    </row>
    <row r="26" spans="1:14" ht="14.25" customHeight="1">
      <c r="A26" s="656">
        <v>32</v>
      </c>
      <c r="B26" s="656">
        <v>41</v>
      </c>
      <c r="C26" s="656">
        <v>20</v>
      </c>
      <c r="D26" s="656">
        <v>23</v>
      </c>
      <c r="E26" s="656">
        <v>16</v>
      </c>
      <c r="F26" s="656">
        <v>5</v>
      </c>
      <c r="G26" s="656">
        <v>3</v>
      </c>
      <c r="H26" s="656">
        <v>0</v>
      </c>
      <c r="I26" s="656">
        <v>0</v>
      </c>
      <c r="J26" s="656">
        <f t="shared" si="2"/>
        <v>617</v>
      </c>
      <c r="K26" s="656">
        <f>SUM('- 26 -'!C26:E26)</f>
        <v>79</v>
      </c>
      <c r="L26" s="656">
        <f>SUM('- 26 -'!F26:O26)</f>
        <v>398</v>
      </c>
      <c r="M26" s="656">
        <f t="shared" si="3"/>
        <v>140</v>
      </c>
      <c r="N26" s="115"/>
    </row>
    <row r="27" spans="1:14" ht="14.25" customHeight="1">
      <c r="A27" s="656">
        <v>294</v>
      </c>
      <c r="B27" s="656">
        <v>370</v>
      </c>
      <c r="C27" s="656">
        <v>338</v>
      </c>
      <c r="D27" s="656">
        <v>240</v>
      </c>
      <c r="E27" s="656">
        <v>111</v>
      </c>
      <c r="F27" s="656">
        <v>39</v>
      </c>
      <c r="G27" s="656">
        <v>14</v>
      </c>
      <c r="H27" s="656">
        <v>2</v>
      </c>
      <c r="I27" s="656">
        <v>0</v>
      </c>
      <c r="J27" s="656">
        <f t="shared" si="2"/>
        <v>5295</v>
      </c>
      <c r="K27" s="656">
        <f>SUM('- 26 -'!C27:E27)</f>
        <v>571</v>
      </c>
      <c r="L27" s="656">
        <f>SUM('- 26 -'!F27:O27)</f>
        <v>3316</v>
      </c>
      <c r="M27" s="656">
        <f t="shared" si="3"/>
        <v>1408</v>
      </c>
      <c r="N27" s="115"/>
    </row>
    <row r="28" spans="1:14" ht="14.25" customHeight="1">
      <c r="A28" s="656">
        <v>379</v>
      </c>
      <c r="B28" s="656">
        <v>547</v>
      </c>
      <c r="C28" s="656">
        <v>411</v>
      </c>
      <c r="D28" s="656">
        <v>301</v>
      </c>
      <c r="E28" s="656">
        <v>151</v>
      </c>
      <c r="F28" s="656">
        <v>64</v>
      </c>
      <c r="G28" s="656">
        <v>16</v>
      </c>
      <c r="H28" s="656">
        <v>1</v>
      </c>
      <c r="I28" s="656">
        <v>1</v>
      </c>
      <c r="J28" s="656">
        <f t="shared" si="2"/>
        <v>6911</v>
      </c>
      <c r="K28" s="656">
        <f>SUM('- 26 -'!C28:E28)</f>
        <v>901</v>
      </c>
      <c r="L28" s="656">
        <f>SUM('- 26 -'!F28:O28)</f>
        <v>4139</v>
      </c>
      <c r="M28" s="656">
        <f t="shared" si="3"/>
        <v>1871</v>
      </c>
      <c r="N28" s="115"/>
    </row>
    <row r="29" spans="1:14" ht="14.25" customHeight="1">
      <c r="A29" s="656">
        <v>80</v>
      </c>
      <c r="B29" s="656">
        <v>67</v>
      </c>
      <c r="C29" s="656">
        <v>49</v>
      </c>
      <c r="D29" s="656">
        <v>64</v>
      </c>
      <c r="E29" s="656">
        <v>33</v>
      </c>
      <c r="F29" s="656">
        <v>6</v>
      </c>
      <c r="G29" s="656">
        <v>2</v>
      </c>
      <c r="H29" s="656">
        <v>0</v>
      </c>
      <c r="I29" s="656">
        <v>0</v>
      </c>
      <c r="J29" s="656">
        <f t="shared" si="2"/>
        <v>1133</v>
      </c>
      <c r="K29" s="656">
        <f>SUM('- 26 -'!C29:E29)</f>
        <v>95</v>
      </c>
      <c r="L29" s="656">
        <f>SUM('- 26 -'!F29:O29)</f>
        <v>737</v>
      </c>
      <c r="M29" s="656">
        <f t="shared" si="3"/>
        <v>301</v>
      </c>
      <c r="N29" s="115"/>
    </row>
    <row r="30" spans="1:14" ht="14.25" customHeight="1">
      <c r="A30" s="656">
        <v>77</v>
      </c>
      <c r="B30" s="656">
        <v>113</v>
      </c>
      <c r="C30" s="656">
        <v>81</v>
      </c>
      <c r="D30" s="656">
        <v>62</v>
      </c>
      <c r="E30" s="656">
        <v>37</v>
      </c>
      <c r="F30" s="656">
        <v>12</v>
      </c>
      <c r="G30" s="656">
        <v>4</v>
      </c>
      <c r="H30" s="656">
        <v>0</v>
      </c>
      <c r="I30" s="656">
        <v>0</v>
      </c>
      <c r="J30" s="656">
        <f t="shared" si="2"/>
        <v>1251</v>
      </c>
      <c r="K30" s="656">
        <f>SUM('- 26 -'!C30:E30)</f>
        <v>153</v>
      </c>
      <c r="L30" s="656">
        <f>SUM('- 26 -'!F30:O30)</f>
        <v>712</v>
      </c>
      <c r="M30" s="656">
        <f t="shared" si="3"/>
        <v>386</v>
      </c>
      <c r="N30" s="115"/>
    </row>
    <row r="31" spans="1:14" ht="14.25" customHeight="1">
      <c r="A31" s="656">
        <v>69</v>
      </c>
      <c r="B31" s="656">
        <v>84</v>
      </c>
      <c r="C31" s="656">
        <v>97</v>
      </c>
      <c r="D31" s="656">
        <v>121</v>
      </c>
      <c r="E31" s="656">
        <v>62</v>
      </c>
      <c r="F31" s="656">
        <v>22</v>
      </c>
      <c r="G31" s="656">
        <v>7</v>
      </c>
      <c r="H31" s="656">
        <v>0</v>
      </c>
      <c r="I31" s="656">
        <v>0</v>
      </c>
      <c r="J31" s="656">
        <f t="shared" si="2"/>
        <v>1126</v>
      </c>
      <c r="K31" s="656">
        <f>SUM('- 26 -'!C31:E31)</f>
        <v>132</v>
      </c>
      <c r="L31" s="656">
        <f>SUM('- 26 -'!F31:O31)</f>
        <v>532</v>
      </c>
      <c r="M31" s="656">
        <f t="shared" si="3"/>
        <v>462</v>
      </c>
      <c r="N31" s="115"/>
    </row>
    <row r="32" spans="1:14" ht="14.25" customHeight="1">
      <c r="A32" s="656">
        <v>99</v>
      </c>
      <c r="B32" s="656">
        <v>107</v>
      </c>
      <c r="C32" s="656">
        <v>100</v>
      </c>
      <c r="D32" s="656">
        <v>94</v>
      </c>
      <c r="E32" s="656">
        <v>52</v>
      </c>
      <c r="F32" s="656">
        <v>24</v>
      </c>
      <c r="G32" s="656">
        <v>5</v>
      </c>
      <c r="H32" s="656">
        <v>1</v>
      </c>
      <c r="I32" s="656">
        <v>0</v>
      </c>
      <c r="J32" s="656">
        <f t="shared" si="2"/>
        <v>1722</v>
      </c>
      <c r="K32" s="656">
        <f>SUM('- 26 -'!C32:E32)</f>
        <v>235</v>
      </c>
      <c r="L32" s="656">
        <f>SUM('- 26 -'!F32:O32)</f>
        <v>1005</v>
      </c>
      <c r="M32" s="656">
        <f t="shared" si="3"/>
        <v>482</v>
      </c>
      <c r="N32" s="115"/>
    </row>
    <row r="33" spans="1:14" ht="14.25" customHeight="1">
      <c r="A33" s="656">
        <v>20</v>
      </c>
      <c r="B33" s="656">
        <v>20</v>
      </c>
      <c r="C33" s="656">
        <v>16</v>
      </c>
      <c r="D33" s="656">
        <v>16</v>
      </c>
      <c r="E33" s="656">
        <v>16</v>
      </c>
      <c r="F33" s="656">
        <v>8</v>
      </c>
      <c r="G33" s="656">
        <v>2</v>
      </c>
      <c r="H33" s="656">
        <v>1</v>
      </c>
      <c r="I33" s="656">
        <v>0</v>
      </c>
      <c r="J33" s="656">
        <f t="shared" si="2"/>
        <v>544</v>
      </c>
      <c r="K33" s="656">
        <f>SUM('- 26 -'!C33:E33)</f>
        <v>102</v>
      </c>
      <c r="L33" s="656">
        <f>SUM('- 26 -'!F33:O33)</f>
        <v>343</v>
      </c>
      <c r="M33" s="656">
        <f t="shared" si="3"/>
        <v>99</v>
      </c>
      <c r="N33" s="115"/>
    </row>
    <row r="34" spans="1:14" ht="14.25" customHeight="1">
      <c r="A34" s="656">
        <v>42</v>
      </c>
      <c r="B34" s="656">
        <v>60</v>
      </c>
      <c r="C34" s="656">
        <v>53</v>
      </c>
      <c r="D34" s="656">
        <v>36</v>
      </c>
      <c r="E34" s="656">
        <v>27</v>
      </c>
      <c r="F34" s="656">
        <v>11</v>
      </c>
      <c r="G34" s="656">
        <v>4</v>
      </c>
      <c r="H34" s="656">
        <v>1</v>
      </c>
      <c r="I34" s="656">
        <v>0</v>
      </c>
      <c r="J34" s="656">
        <f t="shared" si="2"/>
        <v>804</v>
      </c>
      <c r="K34" s="656">
        <f>SUM('- 26 -'!C34:E34)</f>
        <v>123</v>
      </c>
      <c r="L34" s="656">
        <f>SUM('- 26 -'!F34:O34)</f>
        <v>447</v>
      </c>
      <c r="M34" s="656">
        <f t="shared" si="3"/>
        <v>234</v>
      </c>
      <c r="N34" s="115"/>
    </row>
    <row r="35" spans="1:14" ht="14.25" customHeight="1">
      <c r="A35" s="656">
        <v>108</v>
      </c>
      <c r="B35" s="656">
        <v>169</v>
      </c>
      <c r="C35" s="656">
        <v>131</v>
      </c>
      <c r="D35" s="656">
        <v>65</v>
      </c>
      <c r="E35" s="656">
        <v>40</v>
      </c>
      <c r="F35" s="656">
        <v>15</v>
      </c>
      <c r="G35" s="656">
        <v>1</v>
      </c>
      <c r="H35" s="656">
        <v>0</v>
      </c>
      <c r="I35" s="656">
        <v>0</v>
      </c>
      <c r="J35" s="656">
        <f t="shared" si="2"/>
        <v>1865</v>
      </c>
      <c r="K35" s="656">
        <f>SUM('- 26 -'!C35:E35)</f>
        <v>313</v>
      </c>
      <c r="L35" s="656">
        <f>SUM('- 26 -'!F35:O35)</f>
        <v>1023</v>
      </c>
      <c r="M35" s="656">
        <f t="shared" si="3"/>
        <v>529</v>
      </c>
      <c r="N35" s="115"/>
    </row>
    <row r="36" spans="1:14" ht="14.25" customHeight="1">
      <c r="A36" s="656">
        <v>43</v>
      </c>
      <c r="B36" s="656">
        <v>45</v>
      </c>
      <c r="C36" s="656">
        <v>29</v>
      </c>
      <c r="D36" s="656">
        <v>29</v>
      </c>
      <c r="E36" s="656">
        <v>21</v>
      </c>
      <c r="F36" s="656">
        <v>19</v>
      </c>
      <c r="G36" s="656">
        <v>6</v>
      </c>
      <c r="H36" s="656">
        <v>1</v>
      </c>
      <c r="I36" s="656">
        <v>0</v>
      </c>
      <c r="J36" s="656">
        <f t="shared" si="2"/>
        <v>695</v>
      </c>
      <c r="K36" s="656">
        <f>SUM('- 26 -'!C36:E36)</f>
        <v>93</v>
      </c>
      <c r="L36" s="656">
        <f>SUM('- 26 -'!F36:O36)</f>
        <v>409</v>
      </c>
      <c r="M36" s="656">
        <f t="shared" si="3"/>
        <v>193</v>
      </c>
      <c r="N36" s="115"/>
    </row>
    <row r="37" spans="1:14" ht="14.25" customHeight="1">
      <c r="A37" s="656">
        <v>61</v>
      </c>
      <c r="B37" s="656">
        <v>112</v>
      </c>
      <c r="C37" s="656">
        <v>199</v>
      </c>
      <c r="D37" s="656">
        <v>208</v>
      </c>
      <c r="E37" s="656">
        <v>103</v>
      </c>
      <c r="F37" s="656">
        <v>20</v>
      </c>
      <c r="G37" s="656">
        <v>9</v>
      </c>
      <c r="H37" s="656">
        <v>2</v>
      </c>
      <c r="I37" s="656">
        <v>0</v>
      </c>
      <c r="J37" s="656">
        <f t="shared" si="2"/>
        <v>1514</v>
      </c>
      <c r="K37" s="656">
        <f>SUM('- 26 -'!C37:E37)</f>
        <v>146</v>
      </c>
      <c r="L37" s="656">
        <f>SUM('- 26 -'!F37:O37)</f>
        <v>654</v>
      </c>
      <c r="M37" s="656">
        <f t="shared" si="3"/>
        <v>714</v>
      </c>
      <c r="N37" s="115"/>
    </row>
    <row r="38" spans="1:14" ht="14.25" customHeight="1">
      <c r="A38" s="656">
        <v>93</v>
      </c>
      <c r="B38" s="656">
        <v>116</v>
      </c>
      <c r="C38" s="656">
        <v>78</v>
      </c>
      <c r="D38" s="656">
        <v>71</v>
      </c>
      <c r="E38" s="656">
        <v>37</v>
      </c>
      <c r="F38" s="656">
        <v>17</v>
      </c>
      <c r="G38" s="656">
        <v>6</v>
      </c>
      <c r="H38" s="656">
        <v>1</v>
      </c>
      <c r="I38" s="656">
        <v>0</v>
      </c>
      <c r="J38" s="656">
        <f t="shared" si="2"/>
        <v>1768</v>
      </c>
      <c r="K38" s="656">
        <f>SUM('- 26 -'!C38:E38)</f>
        <v>259</v>
      </c>
      <c r="L38" s="656">
        <f>SUM('- 26 -'!F38:O38)</f>
        <v>1090</v>
      </c>
      <c r="M38" s="656">
        <f t="shared" si="3"/>
        <v>419</v>
      </c>
      <c r="N38" s="115"/>
    </row>
    <row r="39" spans="1:14" ht="14.25" customHeight="1">
      <c r="A39" s="656">
        <v>99</v>
      </c>
      <c r="B39" s="656">
        <v>106</v>
      </c>
      <c r="C39" s="656">
        <v>63</v>
      </c>
      <c r="D39" s="656">
        <v>46</v>
      </c>
      <c r="E39" s="656">
        <v>30</v>
      </c>
      <c r="F39" s="656">
        <v>20</v>
      </c>
      <c r="G39" s="656">
        <v>3</v>
      </c>
      <c r="H39" s="656">
        <v>0</v>
      </c>
      <c r="I39" s="656">
        <v>0</v>
      </c>
      <c r="J39" s="656">
        <f t="shared" si="2"/>
        <v>1703</v>
      </c>
      <c r="K39" s="656">
        <f>SUM('- 26 -'!C39:E39)</f>
        <v>239</v>
      </c>
      <c r="L39" s="656">
        <f>SUM('- 26 -'!F39:O39)</f>
        <v>1097</v>
      </c>
      <c r="M39" s="656">
        <f t="shared" si="3"/>
        <v>367</v>
      </c>
      <c r="N39" s="115"/>
    </row>
    <row r="40" spans="1:14" ht="14.25" customHeight="1">
      <c r="A40" s="656">
        <v>78</v>
      </c>
      <c r="B40" s="656">
        <v>89</v>
      </c>
      <c r="C40" s="656">
        <v>48</v>
      </c>
      <c r="D40" s="656">
        <v>34</v>
      </c>
      <c r="E40" s="656">
        <v>31</v>
      </c>
      <c r="F40" s="656">
        <v>15</v>
      </c>
      <c r="G40" s="656">
        <v>6</v>
      </c>
      <c r="H40" s="656">
        <v>3</v>
      </c>
      <c r="I40" s="656">
        <v>0</v>
      </c>
      <c r="J40" s="656">
        <f t="shared" si="2"/>
        <v>1280</v>
      </c>
      <c r="K40" s="656">
        <f>SUM('- 26 -'!C40:E40)</f>
        <v>196</v>
      </c>
      <c r="L40" s="656">
        <f>SUM('- 26 -'!F40:O40)</f>
        <v>780</v>
      </c>
      <c r="M40" s="656">
        <f t="shared" si="3"/>
        <v>304</v>
      </c>
      <c r="N40" s="115"/>
    </row>
    <row r="41" spans="1:14" ht="14.25" customHeight="1">
      <c r="A41" s="656">
        <v>14</v>
      </c>
      <c r="B41" s="656">
        <v>20</v>
      </c>
      <c r="C41" s="656">
        <v>14</v>
      </c>
      <c r="D41" s="656">
        <v>11</v>
      </c>
      <c r="E41" s="656">
        <v>8</v>
      </c>
      <c r="F41" s="656">
        <v>2</v>
      </c>
      <c r="G41" s="656">
        <v>0</v>
      </c>
      <c r="H41" s="656">
        <v>0</v>
      </c>
      <c r="I41" s="656">
        <v>0</v>
      </c>
      <c r="J41" s="656">
        <f t="shared" si="2"/>
        <v>613</v>
      </c>
      <c r="K41" s="656">
        <f>SUM('- 26 -'!C41:E41)</f>
        <v>118</v>
      </c>
      <c r="L41" s="656">
        <f>SUM('- 26 -'!F41:O41)</f>
        <v>426</v>
      </c>
      <c r="M41" s="656">
        <f t="shared" si="3"/>
        <v>69</v>
      </c>
      <c r="N41" s="115"/>
    </row>
    <row r="42" spans="1:14" ht="14.25" customHeight="1">
      <c r="A42" s="656">
        <v>30</v>
      </c>
      <c r="B42" s="656">
        <v>47</v>
      </c>
      <c r="C42" s="656">
        <v>25</v>
      </c>
      <c r="D42" s="656">
        <v>17</v>
      </c>
      <c r="E42" s="656">
        <v>11</v>
      </c>
      <c r="F42" s="656">
        <v>2</v>
      </c>
      <c r="G42" s="656">
        <v>1</v>
      </c>
      <c r="H42" s="656">
        <v>0</v>
      </c>
      <c r="I42" s="656">
        <v>0</v>
      </c>
      <c r="J42" s="656">
        <f t="shared" si="2"/>
        <v>1089</v>
      </c>
      <c r="K42" s="656">
        <f>SUM('- 26 -'!C42:E42)</f>
        <v>201</v>
      </c>
      <c r="L42" s="656">
        <f>SUM('- 26 -'!F42:O42)</f>
        <v>755</v>
      </c>
      <c r="M42" s="656">
        <f t="shared" si="3"/>
        <v>133</v>
      </c>
      <c r="N42" s="115"/>
    </row>
    <row r="43" spans="1:14" ht="14.25" customHeight="1">
      <c r="A43" s="656">
        <v>19</v>
      </c>
      <c r="B43" s="656">
        <v>22</v>
      </c>
      <c r="C43" s="656">
        <v>13</v>
      </c>
      <c r="D43" s="656">
        <v>12</v>
      </c>
      <c r="E43" s="656">
        <v>5</v>
      </c>
      <c r="F43" s="656">
        <v>3</v>
      </c>
      <c r="G43" s="656">
        <v>0</v>
      </c>
      <c r="H43" s="656">
        <v>0</v>
      </c>
      <c r="I43" s="656">
        <v>0</v>
      </c>
      <c r="J43" s="656">
        <f t="shared" si="2"/>
        <v>743</v>
      </c>
      <c r="K43" s="656">
        <f>SUM('- 26 -'!C43:E43)</f>
        <v>163</v>
      </c>
      <c r="L43" s="656">
        <f>SUM('- 26 -'!F43:O43)</f>
        <v>506</v>
      </c>
      <c r="M43" s="656">
        <f t="shared" si="3"/>
        <v>74</v>
      </c>
      <c r="N43" s="115"/>
    </row>
    <row r="44" spans="1:15" ht="14.25" customHeight="1">
      <c r="A44" s="656">
        <v>26</v>
      </c>
      <c r="B44" s="656">
        <v>28</v>
      </c>
      <c r="C44" s="656">
        <v>24</v>
      </c>
      <c r="D44" s="656">
        <v>21</v>
      </c>
      <c r="E44" s="656">
        <v>14</v>
      </c>
      <c r="F44" s="656">
        <v>8</v>
      </c>
      <c r="G44" s="656">
        <v>1</v>
      </c>
      <c r="H44" s="656">
        <v>2</v>
      </c>
      <c r="I44" s="656">
        <v>0</v>
      </c>
      <c r="J44" s="656">
        <f t="shared" si="2"/>
        <v>889</v>
      </c>
      <c r="K44" s="656">
        <f>SUM('- 26 -'!C44:E44)</f>
        <v>143</v>
      </c>
      <c r="L44" s="656">
        <f>SUM('- 26 -'!F44:O44)</f>
        <v>622</v>
      </c>
      <c r="M44" s="656">
        <f t="shared" si="3"/>
        <v>124</v>
      </c>
      <c r="N44" s="115"/>
      <c r="O44" s="118"/>
    </row>
    <row r="45" spans="1:15" ht="9.75" customHeight="1">
      <c r="A45" s="601"/>
      <c r="B45" s="601"/>
      <c r="C45" s="601"/>
      <c r="D45" s="601"/>
      <c r="E45" s="601"/>
      <c r="F45" s="601"/>
      <c r="G45" s="601"/>
      <c r="H45" s="601"/>
      <c r="I45" s="601"/>
      <c r="J45" s="611"/>
      <c r="K45" s="611"/>
      <c r="L45" s="611"/>
      <c r="M45" s="612"/>
      <c r="O45" s="118"/>
    </row>
    <row r="46" spans="1:14" s="443" customFormat="1" ht="14.25" customHeight="1">
      <c r="A46" s="603">
        <f>SUM(A20:A45)</f>
        <v>2349</v>
      </c>
      <c r="B46" s="603">
        <f aca="true" t="shared" si="4" ref="B46:M46">SUM(B20:B45)</f>
        <v>3008</v>
      </c>
      <c r="C46" s="603">
        <f t="shared" si="4"/>
        <v>2502</v>
      </c>
      <c r="D46" s="603">
        <f t="shared" si="4"/>
        <v>2054</v>
      </c>
      <c r="E46" s="603">
        <f t="shared" si="4"/>
        <v>1152</v>
      </c>
      <c r="F46" s="603">
        <f t="shared" si="4"/>
        <v>438</v>
      </c>
      <c r="G46" s="603">
        <f t="shared" si="4"/>
        <v>123</v>
      </c>
      <c r="H46" s="603">
        <f t="shared" si="4"/>
        <v>23</v>
      </c>
      <c r="I46" s="603">
        <f t="shared" si="4"/>
        <v>1</v>
      </c>
      <c r="J46" s="603">
        <f t="shared" si="4"/>
        <v>42802</v>
      </c>
      <c r="K46" s="603">
        <f t="shared" si="4"/>
        <v>5626</v>
      </c>
      <c r="L46" s="603">
        <f t="shared" si="4"/>
        <v>25526</v>
      </c>
      <c r="M46" s="603">
        <f t="shared" si="4"/>
        <v>11650</v>
      </c>
      <c r="N46" s="436"/>
    </row>
    <row r="47" spans="1:14" ht="12.75" customHeight="1">
      <c r="A47" s="610"/>
      <c r="B47" s="610"/>
      <c r="C47" s="610"/>
      <c r="D47" s="610"/>
      <c r="E47" s="610"/>
      <c r="F47" s="610"/>
      <c r="G47" s="610"/>
      <c r="H47" s="610"/>
      <c r="I47" s="610"/>
      <c r="J47" s="613"/>
      <c r="K47" s="613"/>
      <c r="L47" s="613"/>
      <c r="M47" s="613"/>
      <c r="N47" s="115"/>
    </row>
    <row r="48" spans="1:14" ht="14.25" customHeight="1">
      <c r="A48" s="517">
        <v>122</v>
      </c>
      <c r="B48" s="517">
        <v>178</v>
      </c>
      <c r="C48" s="517">
        <v>129</v>
      </c>
      <c r="D48" s="517">
        <v>103</v>
      </c>
      <c r="E48" s="517">
        <v>67</v>
      </c>
      <c r="F48" s="517">
        <v>30</v>
      </c>
      <c r="G48" s="517">
        <v>8</v>
      </c>
      <c r="H48" s="517">
        <v>0</v>
      </c>
      <c r="I48" s="517">
        <v>0</v>
      </c>
      <c r="J48" s="516">
        <f aca="true" t="shared" si="5" ref="J48:J53">SUM(K48:M48)</f>
        <v>2720</v>
      </c>
      <c r="K48" s="648">
        <f>SUM('- 26 -'!C48:E48)</f>
        <v>490</v>
      </c>
      <c r="L48" s="648">
        <f>SUM('- 26 -'!F48:O48)</f>
        <v>1593</v>
      </c>
      <c r="M48" s="609">
        <f aca="true" t="shared" si="6" ref="M48:M53">SUM(A48:I48)</f>
        <v>637</v>
      </c>
      <c r="N48" s="115"/>
    </row>
    <row r="49" spans="1:14" ht="14.25" customHeight="1">
      <c r="A49" s="517">
        <v>79</v>
      </c>
      <c r="B49" s="517">
        <v>108</v>
      </c>
      <c r="C49" s="517">
        <v>73</v>
      </c>
      <c r="D49" s="517">
        <v>59</v>
      </c>
      <c r="E49" s="517">
        <v>36</v>
      </c>
      <c r="F49" s="517">
        <v>16</v>
      </c>
      <c r="G49" s="517">
        <v>4</v>
      </c>
      <c r="H49" s="517">
        <v>0</v>
      </c>
      <c r="I49" s="517">
        <v>0</v>
      </c>
      <c r="J49" s="516">
        <f t="shared" si="5"/>
        <v>1926</v>
      </c>
      <c r="K49" s="648">
        <f>SUM('- 26 -'!C49:E49)</f>
        <v>298</v>
      </c>
      <c r="L49" s="648">
        <f>SUM('- 26 -'!F49:O49)</f>
        <v>1253</v>
      </c>
      <c r="M49" s="648">
        <f t="shared" si="6"/>
        <v>375</v>
      </c>
      <c r="N49" s="115"/>
    </row>
    <row r="50" spans="1:14" ht="14.25" customHeight="1">
      <c r="A50" s="517">
        <v>71</v>
      </c>
      <c r="B50" s="517">
        <v>94</v>
      </c>
      <c r="C50" s="517">
        <v>112</v>
      </c>
      <c r="D50" s="517">
        <v>85</v>
      </c>
      <c r="E50" s="517">
        <v>41</v>
      </c>
      <c r="F50" s="517">
        <v>18</v>
      </c>
      <c r="G50" s="517">
        <v>8</v>
      </c>
      <c r="H50" s="517">
        <v>1</v>
      </c>
      <c r="I50" s="517">
        <v>0</v>
      </c>
      <c r="J50" s="516">
        <f t="shared" si="5"/>
        <v>1665</v>
      </c>
      <c r="K50" s="648">
        <f>SUM('- 26 -'!C50:E50)</f>
        <v>246</v>
      </c>
      <c r="L50" s="648">
        <f>SUM('- 26 -'!F50:O50)</f>
        <v>989</v>
      </c>
      <c r="M50" s="648">
        <f t="shared" si="6"/>
        <v>430</v>
      </c>
      <c r="N50" s="115"/>
    </row>
    <row r="51" spans="1:15" ht="14.25" customHeight="1">
      <c r="A51" s="517">
        <v>117</v>
      </c>
      <c r="B51" s="517">
        <v>136</v>
      </c>
      <c r="C51" s="517">
        <v>114</v>
      </c>
      <c r="D51" s="517">
        <v>93</v>
      </c>
      <c r="E51" s="517">
        <v>64</v>
      </c>
      <c r="F51" s="517">
        <v>19</v>
      </c>
      <c r="G51" s="517">
        <v>5</v>
      </c>
      <c r="H51" s="517">
        <v>0</v>
      </c>
      <c r="I51" s="517">
        <v>0</v>
      </c>
      <c r="J51" s="516">
        <f t="shared" si="5"/>
        <v>2267</v>
      </c>
      <c r="K51" s="648">
        <f>SUM('- 26 -'!C51:E51)</f>
        <v>346</v>
      </c>
      <c r="L51" s="648">
        <f>SUM('- 26 -'!F51:O51)</f>
        <v>1373</v>
      </c>
      <c r="M51" s="648">
        <f t="shared" si="6"/>
        <v>548</v>
      </c>
      <c r="N51" s="115"/>
      <c r="O51" s="522"/>
    </row>
    <row r="52" spans="1:14" ht="14.25" customHeight="1">
      <c r="A52" s="517">
        <v>67</v>
      </c>
      <c r="B52" s="517">
        <v>99</v>
      </c>
      <c r="C52" s="517">
        <v>76</v>
      </c>
      <c r="D52" s="517">
        <v>61</v>
      </c>
      <c r="E52" s="517">
        <v>24</v>
      </c>
      <c r="F52" s="517">
        <v>17</v>
      </c>
      <c r="G52" s="517">
        <v>1</v>
      </c>
      <c r="H52" s="517">
        <v>0</v>
      </c>
      <c r="I52" s="517">
        <v>0</v>
      </c>
      <c r="J52" s="516">
        <f t="shared" si="5"/>
        <v>1514</v>
      </c>
      <c r="K52" s="648">
        <f>SUM('- 26 -'!C52:E52)</f>
        <v>230</v>
      </c>
      <c r="L52" s="648">
        <f>SUM('- 26 -'!F52:O52)</f>
        <v>939</v>
      </c>
      <c r="M52" s="648">
        <f t="shared" si="6"/>
        <v>345</v>
      </c>
      <c r="N52" s="115"/>
    </row>
    <row r="53" spans="1:14" ht="14.25" customHeight="1" thickBot="1">
      <c r="A53" s="644">
        <v>133</v>
      </c>
      <c r="B53" s="644">
        <v>166</v>
      </c>
      <c r="C53" s="644">
        <v>114</v>
      </c>
      <c r="D53" s="644">
        <v>90</v>
      </c>
      <c r="E53" s="644">
        <v>62</v>
      </c>
      <c r="F53" s="644">
        <v>12</v>
      </c>
      <c r="G53" s="644">
        <v>4</v>
      </c>
      <c r="H53" s="644">
        <v>1</v>
      </c>
      <c r="I53" s="644">
        <v>0</v>
      </c>
      <c r="J53" s="657">
        <f t="shared" si="5"/>
        <v>2349</v>
      </c>
      <c r="K53" s="649">
        <f>SUM('- 26 -'!C53:E53)</f>
        <v>246</v>
      </c>
      <c r="L53" s="649">
        <f>SUM('- 26 -'!F53:O53)</f>
        <v>1521</v>
      </c>
      <c r="M53" s="649">
        <f t="shared" si="6"/>
        <v>582</v>
      </c>
      <c r="N53" s="115"/>
    </row>
    <row r="54" spans="1:13" ht="18" customHeight="1" thickTop="1">
      <c r="A54" s="67"/>
      <c r="B54" s="67"/>
      <c r="C54" s="67"/>
      <c r="D54" s="67"/>
      <c r="E54" s="67"/>
      <c r="F54" s="67"/>
      <c r="G54" s="67"/>
      <c r="H54" s="67"/>
      <c r="I54" s="67"/>
      <c r="J54" s="67"/>
      <c r="K54" s="67"/>
      <c r="L54" s="67"/>
      <c r="M54" s="67"/>
    </row>
    <row r="55" spans="1:13" ht="12.75" customHeight="1">
      <c r="A55" s="67"/>
      <c r="B55" s="67"/>
      <c r="C55" s="67"/>
      <c r="D55" s="67"/>
      <c r="E55" s="67"/>
      <c r="F55" s="67"/>
      <c r="G55" s="67"/>
      <c r="H55" s="67"/>
      <c r="I55" s="67"/>
      <c r="J55" s="67"/>
      <c r="K55" s="67"/>
      <c r="L55" s="67"/>
      <c r="M55" s="67"/>
    </row>
    <row r="56" spans="1:13" ht="12.75" customHeight="1">
      <c r="A56" s="67"/>
      <c r="B56" s="67"/>
      <c r="C56" s="67"/>
      <c r="D56" s="67"/>
      <c r="E56" s="67"/>
      <c r="F56" s="67"/>
      <c r="G56" s="67"/>
      <c r="H56" s="67"/>
      <c r="I56" s="67"/>
      <c r="J56" s="119"/>
      <c r="K56" s="67"/>
      <c r="L56" s="67"/>
      <c r="M56" s="67"/>
    </row>
    <row r="57" spans="1:13" ht="12.75" customHeight="1">
      <c r="A57" s="67"/>
      <c r="B57" s="67"/>
      <c r="C57" s="67"/>
      <c r="D57" s="67"/>
      <c r="E57" s="67"/>
      <c r="F57" s="67"/>
      <c r="G57" s="67"/>
      <c r="H57" s="67"/>
      <c r="I57" s="67"/>
      <c r="J57" s="119"/>
      <c r="K57" s="67"/>
      <c r="L57" s="67"/>
      <c r="M57" s="67"/>
    </row>
    <row r="58" spans="1:13" ht="12.75" customHeight="1">
      <c r="A58" s="67"/>
      <c r="B58" s="67"/>
      <c r="C58" s="67"/>
      <c r="D58" s="67"/>
      <c r="E58" s="67"/>
      <c r="F58" s="67"/>
      <c r="G58" s="67"/>
      <c r="H58" s="67"/>
      <c r="I58" s="67"/>
      <c r="J58" s="119"/>
      <c r="K58" s="67"/>
      <c r="L58" s="67"/>
      <c r="M58" s="67"/>
    </row>
    <row r="59" spans="1:5" ht="18" customHeight="1">
      <c r="A59" s="117"/>
      <c r="B59" s="117"/>
      <c r="C59" s="117"/>
      <c r="D59" s="117"/>
      <c r="E59" s="117"/>
    </row>
  </sheetData>
  <sheetProtection selectLockedCells="1"/>
  <mergeCells count="5">
    <mergeCell ref="J2:M2"/>
    <mergeCell ref="A3:E3"/>
    <mergeCell ref="K3:M3"/>
    <mergeCell ref="F3:I3"/>
    <mergeCell ref="J3:J4"/>
  </mergeCells>
  <printOptions horizontalCentered="1"/>
  <pageMargins left="0.2362204724409449" right="0.2362204724409449" top="0.6692913385826772" bottom="0.7086614173228347" header="0.31496062992125984" footer="0.31496062992125984"/>
  <pageSetup blackAndWhite="1" horizontalDpi="600" verticalDpi="600" orientation="portrait" paperSize="9" r:id="rId1"/>
  <ignoredErrors>
    <ignoredError sqref="J5:M16 J18:M18" unlockedFormula="1"/>
  </ignoredErrors>
</worksheet>
</file>

<file path=xl/worksheets/sheet23.xml><?xml version="1.0" encoding="utf-8"?>
<worksheet xmlns="http://schemas.openxmlformats.org/spreadsheetml/2006/main" xmlns:r="http://schemas.openxmlformats.org/officeDocument/2006/relationships">
  <dimension ref="A1:O47"/>
  <sheetViews>
    <sheetView workbookViewId="0" topLeftCell="A1">
      <selection activeCell="A1" sqref="A1"/>
    </sheetView>
  </sheetViews>
  <sheetFormatPr defaultColWidth="8.00390625" defaultRowHeight="13.5"/>
  <cols>
    <col min="1" max="1" width="11.875" style="65" customWidth="1"/>
    <col min="2" max="2" width="0.6171875" style="65" customWidth="1"/>
    <col min="3" max="15" width="6.625" style="65" customWidth="1"/>
    <col min="16" max="16384" width="8.00390625" style="65" customWidth="1"/>
  </cols>
  <sheetData>
    <row r="1" ht="26.25" customHeight="1">
      <c r="A1" s="113"/>
    </row>
    <row r="2" ht="13.5" customHeight="1" thickBot="1"/>
    <row r="3" spans="1:15" ht="18.75" customHeight="1" thickTop="1">
      <c r="A3" s="1086" t="s">
        <v>410</v>
      </c>
      <c r="B3" s="1087"/>
      <c r="C3" s="1092" t="s">
        <v>443</v>
      </c>
      <c r="D3" s="1092"/>
      <c r="E3" s="1092"/>
      <c r="F3" s="1092"/>
      <c r="G3" s="1092"/>
      <c r="H3" s="1092"/>
      <c r="I3" s="1092"/>
      <c r="J3" s="1092"/>
      <c r="K3" s="1092"/>
      <c r="L3" s="1092"/>
      <c r="M3" s="1092"/>
      <c r="N3" s="1092"/>
      <c r="O3" s="1093"/>
    </row>
    <row r="4" spans="1:15" ht="23.25" customHeight="1">
      <c r="A4" s="1088"/>
      <c r="B4" s="1089"/>
      <c r="C4" s="287" t="s">
        <v>444</v>
      </c>
      <c r="D4" s="287" t="s">
        <v>445</v>
      </c>
      <c r="E4" s="287" t="s">
        <v>446</v>
      </c>
      <c r="F4" s="287" t="s">
        <v>420</v>
      </c>
      <c r="G4" s="287" t="s">
        <v>421</v>
      </c>
      <c r="H4" s="287" t="s">
        <v>777</v>
      </c>
      <c r="I4" s="287" t="s">
        <v>423</v>
      </c>
      <c r="J4" s="287" t="s">
        <v>424</v>
      </c>
      <c r="K4" s="287" t="s">
        <v>425</v>
      </c>
      <c r="L4" s="287" t="s">
        <v>426</v>
      </c>
      <c r="M4" s="287" t="s">
        <v>427</v>
      </c>
      <c r="N4" s="287" t="s">
        <v>428</v>
      </c>
      <c r="O4" s="288" t="s">
        <v>429</v>
      </c>
    </row>
    <row r="5" spans="1:15" ht="14.25" customHeight="1">
      <c r="A5" s="115" t="s">
        <v>273</v>
      </c>
      <c r="B5" s="68"/>
      <c r="C5" s="847">
        <v>34</v>
      </c>
      <c r="D5" s="517">
        <v>33</v>
      </c>
      <c r="E5" s="517">
        <v>30</v>
      </c>
      <c r="F5" s="517">
        <v>36</v>
      </c>
      <c r="G5" s="517">
        <v>37</v>
      </c>
      <c r="H5" s="517">
        <v>35</v>
      </c>
      <c r="I5" s="517">
        <v>38</v>
      </c>
      <c r="J5" s="517">
        <v>50</v>
      </c>
      <c r="K5" s="517">
        <v>64</v>
      </c>
      <c r="L5" s="517">
        <v>65</v>
      </c>
      <c r="M5" s="517">
        <v>49</v>
      </c>
      <c r="N5" s="517">
        <v>56</v>
      </c>
      <c r="O5" s="517">
        <v>34</v>
      </c>
    </row>
    <row r="6" spans="1:15" ht="14.25" customHeight="1">
      <c r="A6" s="115" t="s">
        <v>276</v>
      </c>
      <c r="B6" s="68"/>
      <c r="C6" s="847">
        <v>49</v>
      </c>
      <c r="D6" s="517">
        <v>60</v>
      </c>
      <c r="E6" s="517">
        <v>34</v>
      </c>
      <c r="F6" s="517">
        <v>35</v>
      </c>
      <c r="G6" s="517">
        <v>65</v>
      </c>
      <c r="H6" s="517">
        <v>90</v>
      </c>
      <c r="I6" s="517">
        <v>76</v>
      </c>
      <c r="J6" s="517">
        <v>98</v>
      </c>
      <c r="K6" s="517">
        <v>91</v>
      </c>
      <c r="L6" s="517">
        <v>81</v>
      </c>
      <c r="M6" s="517">
        <v>96</v>
      </c>
      <c r="N6" s="517">
        <v>71</v>
      </c>
      <c r="O6" s="517">
        <v>42</v>
      </c>
    </row>
    <row r="7" spans="1:15" ht="14.25" customHeight="1">
      <c r="A7" s="115" t="s">
        <v>279</v>
      </c>
      <c r="B7" s="68"/>
      <c r="C7" s="847">
        <v>69</v>
      </c>
      <c r="D7" s="517">
        <v>75</v>
      </c>
      <c r="E7" s="517">
        <v>58</v>
      </c>
      <c r="F7" s="517">
        <v>60</v>
      </c>
      <c r="G7" s="517">
        <v>81</v>
      </c>
      <c r="H7" s="517">
        <v>152</v>
      </c>
      <c r="I7" s="517">
        <v>107</v>
      </c>
      <c r="J7" s="517">
        <v>135</v>
      </c>
      <c r="K7" s="517">
        <v>154</v>
      </c>
      <c r="L7" s="517">
        <v>117</v>
      </c>
      <c r="M7" s="517">
        <v>137</v>
      </c>
      <c r="N7" s="517">
        <v>98</v>
      </c>
      <c r="O7" s="517">
        <v>74</v>
      </c>
    </row>
    <row r="8" spans="1:15" ht="14.25" customHeight="1">
      <c r="A8" s="115" t="s">
        <v>282</v>
      </c>
      <c r="B8" s="68"/>
      <c r="C8" s="847">
        <v>270</v>
      </c>
      <c r="D8" s="517">
        <v>241</v>
      </c>
      <c r="E8" s="517">
        <v>191</v>
      </c>
      <c r="F8" s="517">
        <v>213</v>
      </c>
      <c r="G8" s="517">
        <v>258</v>
      </c>
      <c r="H8" s="517">
        <v>260</v>
      </c>
      <c r="I8" s="517">
        <v>293</v>
      </c>
      <c r="J8" s="517">
        <v>386</v>
      </c>
      <c r="K8" s="517">
        <v>310</v>
      </c>
      <c r="L8" s="517">
        <v>429</v>
      </c>
      <c r="M8" s="517">
        <v>483</v>
      </c>
      <c r="N8" s="517">
        <v>267</v>
      </c>
      <c r="O8" s="517">
        <v>235</v>
      </c>
    </row>
    <row r="9" spans="1:15" ht="14.25" customHeight="1">
      <c r="A9" s="115" t="s">
        <v>297</v>
      </c>
      <c r="B9" s="68"/>
      <c r="C9" s="847">
        <v>105</v>
      </c>
      <c r="D9" s="517">
        <v>127</v>
      </c>
      <c r="E9" s="517">
        <v>91</v>
      </c>
      <c r="F9" s="517">
        <v>76</v>
      </c>
      <c r="G9" s="517">
        <v>75</v>
      </c>
      <c r="H9" s="517">
        <v>97</v>
      </c>
      <c r="I9" s="517">
        <v>119</v>
      </c>
      <c r="J9" s="517">
        <v>143</v>
      </c>
      <c r="K9" s="517">
        <v>159</v>
      </c>
      <c r="L9" s="517">
        <v>178</v>
      </c>
      <c r="M9" s="517">
        <v>136</v>
      </c>
      <c r="N9" s="517">
        <v>99</v>
      </c>
      <c r="O9" s="517">
        <v>92</v>
      </c>
    </row>
    <row r="10" spans="1:15" ht="14.25" customHeight="1">
      <c r="A10" s="115" t="s">
        <v>300</v>
      </c>
      <c r="B10" s="68"/>
      <c r="C10" s="847">
        <v>80</v>
      </c>
      <c r="D10" s="517">
        <v>99</v>
      </c>
      <c r="E10" s="517">
        <v>110</v>
      </c>
      <c r="F10" s="517">
        <v>90</v>
      </c>
      <c r="G10" s="517">
        <v>76</v>
      </c>
      <c r="H10" s="517">
        <v>69</v>
      </c>
      <c r="I10" s="517">
        <v>87</v>
      </c>
      <c r="J10" s="517">
        <v>106</v>
      </c>
      <c r="K10" s="517">
        <v>173</v>
      </c>
      <c r="L10" s="517">
        <v>175</v>
      </c>
      <c r="M10" s="517">
        <v>159</v>
      </c>
      <c r="N10" s="517">
        <v>125</v>
      </c>
      <c r="O10" s="517">
        <v>102</v>
      </c>
    </row>
    <row r="11" spans="1:15" ht="14.25" customHeight="1">
      <c r="A11" s="115" t="s">
        <v>302</v>
      </c>
      <c r="B11" s="68"/>
      <c r="C11" s="847">
        <v>76</v>
      </c>
      <c r="D11" s="517">
        <v>100</v>
      </c>
      <c r="E11" s="517">
        <v>125</v>
      </c>
      <c r="F11" s="517">
        <v>85</v>
      </c>
      <c r="G11" s="517">
        <v>86</v>
      </c>
      <c r="H11" s="517">
        <v>66</v>
      </c>
      <c r="I11" s="517">
        <v>80</v>
      </c>
      <c r="J11" s="517">
        <v>109</v>
      </c>
      <c r="K11" s="517">
        <v>184</v>
      </c>
      <c r="L11" s="517">
        <v>200</v>
      </c>
      <c r="M11" s="517">
        <v>192</v>
      </c>
      <c r="N11" s="517">
        <v>139</v>
      </c>
      <c r="O11" s="517">
        <v>126</v>
      </c>
    </row>
    <row r="12" spans="1:15" ht="14.25" customHeight="1">
      <c r="A12" s="115" t="s">
        <v>304</v>
      </c>
      <c r="B12" s="68"/>
      <c r="C12" s="847">
        <v>121</v>
      </c>
      <c r="D12" s="517">
        <v>161</v>
      </c>
      <c r="E12" s="517">
        <v>175</v>
      </c>
      <c r="F12" s="517">
        <v>151</v>
      </c>
      <c r="G12" s="517">
        <v>165</v>
      </c>
      <c r="H12" s="517">
        <v>153</v>
      </c>
      <c r="I12" s="517">
        <v>134</v>
      </c>
      <c r="J12" s="517">
        <v>177</v>
      </c>
      <c r="K12" s="517">
        <v>239</v>
      </c>
      <c r="L12" s="517">
        <v>301</v>
      </c>
      <c r="M12" s="517">
        <v>233</v>
      </c>
      <c r="N12" s="517">
        <v>209</v>
      </c>
      <c r="O12" s="517">
        <v>205</v>
      </c>
    </row>
    <row r="13" spans="1:15" ht="14.25" customHeight="1">
      <c r="A13" s="115" t="s">
        <v>203</v>
      </c>
      <c r="B13" s="68"/>
      <c r="C13" s="847">
        <v>47</v>
      </c>
      <c r="D13" s="517">
        <v>80</v>
      </c>
      <c r="E13" s="517">
        <v>74</v>
      </c>
      <c r="F13" s="517">
        <v>72</v>
      </c>
      <c r="G13" s="517">
        <v>79</v>
      </c>
      <c r="H13" s="517">
        <v>53</v>
      </c>
      <c r="I13" s="517">
        <v>51</v>
      </c>
      <c r="J13" s="517">
        <v>76</v>
      </c>
      <c r="K13" s="517">
        <v>108</v>
      </c>
      <c r="L13" s="517">
        <v>127</v>
      </c>
      <c r="M13" s="517">
        <v>123</v>
      </c>
      <c r="N13" s="517">
        <v>97</v>
      </c>
      <c r="O13" s="517">
        <v>80</v>
      </c>
    </row>
    <row r="14" spans="1:15" ht="14.25" customHeight="1">
      <c r="A14" s="115" t="s">
        <v>207</v>
      </c>
      <c r="B14" s="68"/>
      <c r="C14" s="847">
        <v>45</v>
      </c>
      <c r="D14" s="517">
        <v>81</v>
      </c>
      <c r="E14" s="517">
        <v>91</v>
      </c>
      <c r="F14" s="517">
        <v>128</v>
      </c>
      <c r="G14" s="517">
        <v>101</v>
      </c>
      <c r="H14" s="517">
        <v>63</v>
      </c>
      <c r="I14" s="517">
        <v>66</v>
      </c>
      <c r="J14" s="517">
        <v>79</v>
      </c>
      <c r="K14" s="517">
        <v>108</v>
      </c>
      <c r="L14" s="517">
        <v>180</v>
      </c>
      <c r="M14" s="517">
        <v>196</v>
      </c>
      <c r="N14" s="517">
        <v>179</v>
      </c>
      <c r="O14" s="517">
        <v>143</v>
      </c>
    </row>
    <row r="15" spans="1:15" ht="14.25" customHeight="1">
      <c r="A15" s="115" t="s">
        <v>211</v>
      </c>
      <c r="B15" s="68"/>
      <c r="C15" s="847">
        <v>61</v>
      </c>
      <c r="D15" s="517">
        <v>100</v>
      </c>
      <c r="E15" s="517">
        <v>93</v>
      </c>
      <c r="F15" s="517">
        <v>97</v>
      </c>
      <c r="G15" s="517">
        <v>84</v>
      </c>
      <c r="H15" s="517">
        <v>55</v>
      </c>
      <c r="I15" s="517">
        <v>76</v>
      </c>
      <c r="J15" s="517">
        <v>90</v>
      </c>
      <c r="K15" s="517">
        <v>115</v>
      </c>
      <c r="L15" s="517">
        <v>174</v>
      </c>
      <c r="M15" s="517">
        <v>177</v>
      </c>
      <c r="N15" s="517">
        <v>134</v>
      </c>
      <c r="O15" s="517">
        <v>129</v>
      </c>
    </row>
    <row r="16" spans="1:15" ht="14.25" customHeight="1">
      <c r="A16" s="115" t="s">
        <v>223</v>
      </c>
      <c r="B16" s="68"/>
      <c r="C16" s="847">
        <v>52</v>
      </c>
      <c r="D16" s="517">
        <v>91</v>
      </c>
      <c r="E16" s="517">
        <v>68</v>
      </c>
      <c r="F16" s="517">
        <v>71</v>
      </c>
      <c r="G16" s="517">
        <v>82</v>
      </c>
      <c r="H16" s="517">
        <v>47</v>
      </c>
      <c r="I16" s="517">
        <v>59</v>
      </c>
      <c r="J16" s="517">
        <v>84</v>
      </c>
      <c r="K16" s="517">
        <v>92</v>
      </c>
      <c r="L16" s="517">
        <v>141</v>
      </c>
      <c r="M16" s="517">
        <v>120</v>
      </c>
      <c r="N16" s="517">
        <v>144</v>
      </c>
      <c r="O16" s="517">
        <v>111</v>
      </c>
    </row>
    <row r="17" spans="1:15" ht="14.25" customHeight="1">
      <c r="A17" s="115" t="s">
        <v>226</v>
      </c>
      <c r="B17" s="68"/>
      <c r="C17" s="847">
        <v>46</v>
      </c>
      <c r="D17" s="517">
        <v>58</v>
      </c>
      <c r="E17" s="517">
        <v>63</v>
      </c>
      <c r="F17" s="517">
        <v>58</v>
      </c>
      <c r="G17" s="517">
        <v>38</v>
      </c>
      <c r="H17" s="517">
        <v>39</v>
      </c>
      <c r="I17" s="517">
        <v>37</v>
      </c>
      <c r="J17" s="517">
        <v>65</v>
      </c>
      <c r="K17" s="517">
        <v>65</v>
      </c>
      <c r="L17" s="517">
        <v>93</v>
      </c>
      <c r="M17" s="517">
        <v>92</v>
      </c>
      <c r="N17" s="517">
        <v>58</v>
      </c>
      <c r="O17" s="517">
        <v>54</v>
      </c>
    </row>
    <row r="18" spans="1:15" ht="14.25" customHeight="1">
      <c r="A18" s="115" t="s">
        <v>229</v>
      </c>
      <c r="B18" s="68"/>
      <c r="C18" s="847">
        <v>87</v>
      </c>
      <c r="D18" s="517">
        <v>141</v>
      </c>
      <c r="E18" s="517">
        <v>162</v>
      </c>
      <c r="F18" s="517">
        <v>157</v>
      </c>
      <c r="G18" s="517">
        <v>155</v>
      </c>
      <c r="H18" s="517">
        <v>111</v>
      </c>
      <c r="I18" s="517">
        <v>117</v>
      </c>
      <c r="J18" s="517">
        <v>131</v>
      </c>
      <c r="K18" s="517">
        <v>188</v>
      </c>
      <c r="L18" s="517">
        <v>238</v>
      </c>
      <c r="M18" s="517">
        <v>308</v>
      </c>
      <c r="N18" s="517">
        <v>242</v>
      </c>
      <c r="O18" s="517">
        <v>174</v>
      </c>
    </row>
    <row r="19" spans="1:15" ht="14.25" customHeight="1">
      <c r="A19" s="115" t="s">
        <v>233</v>
      </c>
      <c r="B19" s="68"/>
      <c r="C19" s="847">
        <v>62</v>
      </c>
      <c r="D19" s="517">
        <v>116</v>
      </c>
      <c r="E19" s="517">
        <v>112</v>
      </c>
      <c r="F19" s="517">
        <v>136</v>
      </c>
      <c r="G19" s="517">
        <v>130</v>
      </c>
      <c r="H19" s="517">
        <v>74</v>
      </c>
      <c r="I19" s="517">
        <v>67</v>
      </c>
      <c r="J19" s="517">
        <v>94</v>
      </c>
      <c r="K19" s="517">
        <v>131</v>
      </c>
      <c r="L19" s="517">
        <v>197</v>
      </c>
      <c r="M19" s="517">
        <v>262</v>
      </c>
      <c r="N19" s="517">
        <v>218</v>
      </c>
      <c r="O19" s="517">
        <v>164</v>
      </c>
    </row>
    <row r="20" spans="1:15" ht="14.25" customHeight="1">
      <c r="A20" s="115" t="s">
        <v>237</v>
      </c>
      <c r="B20" s="68"/>
      <c r="C20" s="847">
        <v>26</v>
      </c>
      <c r="D20" s="517">
        <v>65</v>
      </c>
      <c r="E20" s="517">
        <v>73</v>
      </c>
      <c r="F20" s="517">
        <v>50</v>
      </c>
      <c r="G20" s="517">
        <v>33</v>
      </c>
      <c r="H20" s="517">
        <v>22</v>
      </c>
      <c r="I20" s="517">
        <v>22</v>
      </c>
      <c r="J20" s="517">
        <v>56</v>
      </c>
      <c r="K20" s="517">
        <v>98</v>
      </c>
      <c r="L20" s="517">
        <v>125</v>
      </c>
      <c r="M20" s="517">
        <v>83</v>
      </c>
      <c r="N20" s="517">
        <v>52</v>
      </c>
      <c r="O20" s="517">
        <v>32</v>
      </c>
    </row>
    <row r="21" spans="1:15" ht="14.25" customHeight="1">
      <c r="A21" s="115" t="s">
        <v>956</v>
      </c>
      <c r="B21" s="68"/>
      <c r="C21" s="847">
        <v>74</v>
      </c>
      <c r="D21" s="517">
        <v>70</v>
      </c>
      <c r="E21" s="517">
        <v>80</v>
      </c>
      <c r="F21" s="517">
        <v>90</v>
      </c>
      <c r="G21" s="517">
        <v>112</v>
      </c>
      <c r="H21" s="517">
        <v>105</v>
      </c>
      <c r="I21" s="517">
        <v>128</v>
      </c>
      <c r="J21" s="517">
        <v>108</v>
      </c>
      <c r="K21" s="517">
        <v>101</v>
      </c>
      <c r="L21" s="517">
        <v>182</v>
      </c>
      <c r="M21" s="517">
        <v>148</v>
      </c>
      <c r="N21" s="517">
        <v>134</v>
      </c>
      <c r="O21" s="517">
        <v>114</v>
      </c>
    </row>
    <row r="22" spans="1:15" ht="14.25" customHeight="1">
      <c r="A22" s="115" t="s">
        <v>955</v>
      </c>
      <c r="B22" s="68"/>
      <c r="C22" s="847">
        <v>60</v>
      </c>
      <c r="D22" s="517">
        <v>58</v>
      </c>
      <c r="E22" s="517">
        <v>55</v>
      </c>
      <c r="F22" s="517">
        <v>54</v>
      </c>
      <c r="G22" s="517">
        <v>64</v>
      </c>
      <c r="H22" s="517">
        <v>70</v>
      </c>
      <c r="I22" s="517">
        <v>97</v>
      </c>
      <c r="J22" s="517">
        <v>81</v>
      </c>
      <c r="K22" s="517">
        <v>108</v>
      </c>
      <c r="L22" s="517">
        <v>113</v>
      </c>
      <c r="M22" s="517">
        <v>123</v>
      </c>
      <c r="N22" s="517">
        <v>87</v>
      </c>
      <c r="O22" s="517">
        <v>70</v>
      </c>
    </row>
    <row r="23" spans="1:15" ht="14.25" customHeight="1">
      <c r="A23" s="115" t="s">
        <v>957</v>
      </c>
      <c r="B23" s="68"/>
      <c r="C23" s="847">
        <v>69</v>
      </c>
      <c r="D23" s="517">
        <v>71</v>
      </c>
      <c r="E23" s="517">
        <v>89</v>
      </c>
      <c r="F23" s="517">
        <v>61</v>
      </c>
      <c r="G23" s="517">
        <v>84</v>
      </c>
      <c r="H23" s="517">
        <v>88</v>
      </c>
      <c r="I23" s="517">
        <v>98</v>
      </c>
      <c r="J23" s="517">
        <v>113</v>
      </c>
      <c r="K23" s="517">
        <v>141</v>
      </c>
      <c r="L23" s="517">
        <v>146</v>
      </c>
      <c r="M23" s="517">
        <v>129</v>
      </c>
      <c r="N23" s="517">
        <v>106</v>
      </c>
      <c r="O23" s="517">
        <v>95</v>
      </c>
    </row>
    <row r="24" spans="1:15" ht="14.25" customHeight="1">
      <c r="A24" s="115" t="s">
        <v>958</v>
      </c>
      <c r="B24" s="68"/>
      <c r="C24" s="847">
        <v>121</v>
      </c>
      <c r="D24" s="517">
        <v>134</v>
      </c>
      <c r="E24" s="517">
        <v>144</v>
      </c>
      <c r="F24" s="517">
        <v>142</v>
      </c>
      <c r="G24" s="517">
        <v>142</v>
      </c>
      <c r="H24" s="517">
        <v>106</v>
      </c>
      <c r="I24" s="517">
        <v>119</v>
      </c>
      <c r="J24" s="517">
        <v>190</v>
      </c>
      <c r="K24" s="517">
        <v>210</v>
      </c>
      <c r="L24" s="517">
        <v>240</v>
      </c>
      <c r="M24" s="517">
        <v>239</v>
      </c>
      <c r="N24" s="517">
        <v>226</v>
      </c>
      <c r="O24" s="517">
        <v>141</v>
      </c>
    </row>
    <row r="25" spans="1:15" ht="14.25" customHeight="1">
      <c r="A25" s="115" t="s">
        <v>959</v>
      </c>
      <c r="B25" s="68"/>
      <c r="C25" s="847">
        <v>78</v>
      </c>
      <c r="D25" s="517">
        <v>76</v>
      </c>
      <c r="E25" s="517">
        <v>86</v>
      </c>
      <c r="F25" s="517">
        <v>99</v>
      </c>
      <c r="G25" s="517">
        <v>102</v>
      </c>
      <c r="H25" s="517">
        <v>66</v>
      </c>
      <c r="I25" s="517">
        <v>99</v>
      </c>
      <c r="J25" s="517">
        <v>100</v>
      </c>
      <c r="K25" s="517">
        <v>111</v>
      </c>
      <c r="L25" s="517">
        <v>147</v>
      </c>
      <c r="M25" s="517">
        <v>177</v>
      </c>
      <c r="N25" s="517">
        <v>150</v>
      </c>
      <c r="O25" s="517">
        <v>111</v>
      </c>
    </row>
    <row r="26" spans="1:15" ht="14.25" customHeight="1">
      <c r="A26" s="115" t="s">
        <v>960</v>
      </c>
      <c r="B26" s="68"/>
      <c r="C26" s="847">
        <v>88</v>
      </c>
      <c r="D26" s="517">
        <v>103</v>
      </c>
      <c r="E26" s="517">
        <v>119</v>
      </c>
      <c r="F26" s="517">
        <v>138</v>
      </c>
      <c r="G26" s="517">
        <v>99</v>
      </c>
      <c r="H26" s="517">
        <v>101</v>
      </c>
      <c r="I26" s="517">
        <v>112</v>
      </c>
      <c r="J26" s="517">
        <v>120</v>
      </c>
      <c r="K26" s="517">
        <v>147</v>
      </c>
      <c r="L26" s="517">
        <v>196</v>
      </c>
      <c r="M26" s="517">
        <v>193</v>
      </c>
      <c r="N26" s="517">
        <v>140</v>
      </c>
      <c r="O26" s="517">
        <v>135</v>
      </c>
    </row>
    <row r="27" spans="1:15" ht="14.25" customHeight="1">
      <c r="A27" s="115" t="s">
        <v>961</v>
      </c>
      <c r="B27" s="68"/>
      <c r="C27" s="847">
        <v>71</v>
      </c>
      <c r="D27" s="517">
        <v>67</v>
      </c>
      <c r="E27" s="517">
        <v>109</v>
      </c>
      <c r="F27" s="517">
        <v>110</v>
      </c>
      <c r="G27" s="517">
        <v>86</v>
      </c>
      <c r="H27" s="517">
        <v>60</v>
      </c>
      <c r="I27" s="517">
        <v>70</v>
      </c>
      <c r="J27" s="517">
        <v>117</v>
      </c>
      <c r="K27" s="517">
        <v>112</v>
      </c>
      <c r="L27" s="517">
        <v>173</v>
      </c>
      <c r="M27" s="517">
        <v>193</v>
      </c>
      <c r="N27" s="517">
        <v>129</v>
      </c>
      <c r="O27" s="517">
        <v>116</v>
      </c>
    </row>
    <row r="28" spans="1:15" ht="14.25" customHeight="1">
      <c r="A28" s="115" t="s">
        <v>962</v>
      </c>
      <c r="B28" s="68"/>
      <c r="C28" s="847">
        <v>91</v>
      </c>
      <c r="D28" s="517">
        <v>134</v>
      </c>
      <c r="E28" s="517">
        <v>169</v>
      </c>
      <c r="F28" s="517">
        <v>191</v>
      </c>
      <c r="G28" s="517">
        <v>163</v>
      </c>
      <c r="H28" s="517">
        <v>95</v>
      </c>
      <c r="I28" s="517">
        <v>104</v>
      </c>
      <c r="J28" s="517">
        <v>147</v>
      </c>
      <c r="K28" s="517">
        <v>215</v>
      </c>
      <c r="L28" s="517">
        <v>276</v>
      </c>
      <c r="M28" s="517">
        <v>246</v>
      </c>
      <c r="N28" s="517">
        <v>210</v>
      </c>
      <c r="O28" s="517">
        <v>195</v>
      </c>
    </row>
    <row r="29" spans="1:15" ht="9.75" customHeight="1">
      <c r="A29" s="115"/>
      <c r="B29" s="68"/>
      <c r="C29" s="604"/>
      <c r="D29" s="516"/>
      <c r="E29" s="516"/>
      <c r="F29" s="516"/>
      <c r="G29" s="516"/>
      <c r="H29" s="516"/>
      <c r="I29" s="516"/>
      <c r="J29" s="516"/>
      <c r="K29" s="516"/>
      <c r="L29" s="516"/>
      <c r="M29" s="516"/>
      <c r="N29" s="516"/>
      <c r="O29" s="516"/>
    </row>
    <row r="30" spans="1:15" s="66" customFormat="1" ht="14.25" customHeight="1">
      <c r="A30" s="436" t="s">
        <v>711</v>
      </c>
      <c r="B30" s="289"/>
      <c r="C30" s="602">
        <f>SUM('- 26 -'!C48+'- 26 -'!C49+'- 26 -'!C50+'- 26 -'!C51+'- 26 -'!C52+'- 26 -'!C53+'- 28 -'!C5+'- 28 -'!C6+'- 28 -'!C7+'- 28 -'!C8+'- 28 -'!C9+'- 28 -'!C10+'- 28 -'!C11+'- 28 -'!C12+'- 28 -'!C13+'- 28 -'!C14+'- 28 -'!C15+'- 28 -'!C16+'- 28 -'!C17+'- 28 -'!C18+'- 28 -'!C19+'- 28 -'!C20+'- 28 -'!C21+'- 28 -'!C22+'- 28 -'!C23+'- 28 -'!C24+'- 28 -'!C25+'- 28 -'!C26+'- 28 -'!C27+'- 28 -'!C28)</f>
        <v>2456</v>
      </c>
      <c r="D30" s="603">
        <f>SUM('- 26 -'!D48+'- 26 -'!D49+'- 26 -'!D50+'- 26 -'!D51+'- 26 -'!D52+'- 26 -'!D53+'- 28 -'!D5+'- 28 -'!D6+'- 28 -'!D7+'- 28 -'!D8+'- 28 -'!D9+'- 28 -'!D10+'- 28 -'!D11+'- 28 -'!D12+'- 28 -'!D13+'- 28 -'!D14+'- 28 -'!D15+'- 28 -'!D16+'- 28 -'!D17+'- 28 -'!D18+'- 28 -'!D19+'- 28 -'!D20+'- 28 -'!D21+'- 28 -'!D22+'- 28 -'!D23+'- 28 -'!D24+'- 28 -'!D25+'- 28 -'!D26+'- 28 -'!D27+'- 28 -'!D28)</f>
        <v>3017</v>
      </c>
      <c r="E30" s="603">
        <f>SUM('- 26 -'!E48+'- 26 -'!E49+'- 26 -'!E50+'- 26 -'!E51+'- 26 -'!E52+'- 26 -'!E53+'- 28 -'!E5+'- 28 -'!E6+'- 28 -'!E7+'- 28 -'!E8+'- 28 -'!E9+'- 28 -'!E10+'- 28 -'!E11+'- 28 -'!E12+'- 28 -'!E13+'- 28 -'!E14+'- 28 -'!E15+'- 28 -'!E16+'- 28 -'!E17+'- 28 -'!E18+'- 28 -'!E19+'- 28 -'!E20+'- 28 -'!E21+'- 28 -'!E22+'- 28 -'!E23+'- 28 -'!E24+'- 28 -'!E25+'- 28 -'!E26+'- 28 -'!E27+'- 28 -'!E28)</f>
        <v>3007</v>
      </c>
      <c r="F30" s="603">
        <f>SUM('- 26 -'!F48+'- 26 -'!F49+'- 26 -'!F50+'- 26 -'!F51+'- 26 -'!F52+'- 26 -'!F53+'- 28 -'!F5+'- 28 -'!F6+'- 28 -'!F7+'- 28 -'!F8+'- 28 -'!F9+'- 28 -'!F10+'- 28 -'!F11+'- 28 -'!F12+'- 28 -'!F13+'- 28 -'!F14+'- 28 -'!F15+'- 28 -'!F16+'- 28 -'!F17+'- 28 -'!F18+'- 28 -'!F19+'- 28 -'!F20+'- 28 -'!F21+'- 28 -'!F22+'- 28 -'!F23+'- 28 -'!F24+'- 28 -'!F25+'- 28 -'!F26+'- 28 -'!F27+'- 28 -'!F28)</f>
        <v>2966</v>
      </c>
      <c r="G30" s="603">
        <f>SUM('- 26 -'!G48+'- 26 -'!G49+'- 26 -'!G50+'- 26 -'!G51+'- 26 -'!G52+'- 26 -'!G53+'- 28 -'!G5+'- 28 -'!G6+'- 28 -'!G7+'- 28 -'!G8+'- 28 -'!G9+'- 28 -'!G10+'- 28 -'!G11+'- 28 -'!G12+'- 28 -'!G13+'- 28 -'!G14+'- 28 -'!G15+'- 28 -'!G16+'- 28 -'!G17+'- 28 -'!G18+'- 28 -'!G19+'- 28 -'!G20+'- 28 -'!G21+'- 28 -'!G22+'- 28 -'!G23+'- 28 -'!G24+'- 28 -'!G25+'- 28 -'!G26+'- 28 -'!G27+'- 28 -'!G28)</f>
        <v>2999</v>
      </c>
      <c r="H30" s="603">
        <f>SUM('- 26 -'!H48+'- 26 -'!H49+'- 26 -'!H50+'- 26 -'!H51+'- 26 -'!H52+'- 26 -'!H53+'- 28 -'!H5+'- 28 -'!H6+'- 28 -'!H7+'- 28 -'!H8+'- 28 -'!H9+'- 28 -'!H10+'- 28 -'!H11+'- 28 -'!H12+'- 28 -'!H13+'- 28 -'!H14+'- 28 -'!H15+'- 28 -'!H16+'- 28 -'!H17+'- 28 -'!H18+'- 28 -'!H19+'- 28 -'!H20+'- 28 -'!H21+'- 28 -'!H22+'- 28 -'!H23+'- 28 -'!H24+'- 28 -'!H25+'- 28 -'!H26+'- 28 -'!H27+'- 28 -'!H28)</f>
        <v>2726</v>
      </c>
      <c r="I30" s="603">
        <f>SUM('- 26 -'!I48+'- 26 -'!I49+'- 26 -'!I50+'- 26 -'!I51+'- 26 -'!I52+'- 26 -'!I53+'- 28 -'!I5+'- 28 -'!I6+'- 28 -'!I7+'- 28 -'!I8+'- 28 -'!I9+'- 28 -'!I10+'- 28 -'!I11+'- 28 -'!I12+'- 28 -'!I13+'- 28 -'!I14+'- 28 -'!I15+'- 28 -'!I16+'- 28 -'!I17+'- 28 -'!I18+'- 28 -'!I19+'- 28 -'!I20+'- 28 -'!I21+'- 28 -'!I22+'- 28 -'!I23+'- 28 -'!I24+'- 28 -'!I25+'- 28 -'!I26+'- 28 -'!I27+'- 28 -'!I28)</f>
        <v>3031</v>
      </c>
      <c r="J30" s="603">
        <f>SUM('- 26 -'!J48+'- 26 -'!J49+'- 26 -'!J50+'- 26 -'!J51+'- 26 -'!J52+'- 26 -'!J53+'- 28 -'!J5+'- 28 -'!J6+'- 28 -'!J7+'- 28 -'!J8+'- 28 -'!J9+'- 28 -'!J10+'- 28 -'!J11+'- 28 -'!J12+'- 28 -'!J13+'- 28 -'!J14+'- 28 -'!J15+'- 28 -'!J16+'- 28 -'!J17+'- 28 -'!J18+'- 28 -'!J19+'- 28 -'!J20+'- 28 -'!J21+'- 28 -'!J22+'- 28 -'!J23+'- 28 -'!J24+'- 28 -'!J25+'- 28 -'!J26+'- 28 -'!J27+'- 28 -'!J28)</f>
        <v>3755</v>
      </c>
      <c r="K30" s="603">
        <f>SUM('- 26 -'!K48+'- 26 -'!K49+'- 26 -'!K50+'- 26 -'!K51+'- 26 -'!K52+'- 26 -'!K53+'- 28 -'!K5+'- 28 -'!K6+'- 28 -'!K7+'- 28 -'!K8+'- 28 -'!K9+'- 28 -'!K10+'- 28 -'!K11+'- 28 -'!K12+'- 28 -'!K13+'- 28 -'!K14+'- 28 -'!K15+'- 28 -'!K16+'- 28 -'!K17+'- 28 -'!K18+'- 28 -'!K19+'- 28 -'!K20+'- 28 -'!K21+'- 28 -'!K22+'- 28 -'!K23+'- 28 -'!K24+'- 28 -'!K25+'- 28 -'!K26+'- 28 -'!K27+'- 28 -'!K28)</f>
        <v>4374</v>
      </c>
      <c r="L30" s="603">
        <f>SUM('- 26 -'!L48+'- 26 -'!L49+'- 26 -'!L50+'- 26 -'!L51+'- 26 -'!L52+'- 26 -'!L53+'- 28 -'!L5+'- 28 -'!L6+'- 28 -'!L7+'- 28 -'!L8+'- 28 -'!L9+'- 28 -'!L10+'- 28 -'!L11+'- 28 -'!L12+'- 28 -'!L13+'- 28 -'!L14+'- 28 -'!L15+'- 28 -'!L16+'- 28 -'!L17+'- 28 -'!L18+'- 28 -'!L19+'- 28 -'!L20+'- 28 -'!L21+'- 28 -'!L22+'- 28 -'!L23+'- 28 -'!L24+'- 28 -'!L25+'- 28 -'!L26+'- 28 -'!L27+'- 28 -'!L28)</f>
        <v>5321</v>
      </c>
      <c r="M30" s="603">
        <f>SUM('- 26 -'!M48+'- 26 -'!M49+'- 26 -'!M50+'- 26 -'!M51+'- 26 -'!M52+'- 26 -'!M53+'- 28 -'!M5+'- 28 -'!M6+'- 28 -'!M7+'- 28 -'!M8+'- 28 -'!M9+'- 28 -'!M10+'- 28 -'!M11+'- 28 -'!M12+'- 28 -'!M13+'- 28 -'!M14+'- 28 -'!M15+'- 28 -'!M16+'- 28 -'!M17+'- 28 -'!M18+'- 28 -'!M19+'- 28 -'!M20+'- 28 -'!M21+'- 28 -'!M22+'- 28 -'!M23+'- 28 -'!M24+'- 28 -'!M25+'- 28 -'!M26+'- 28 -'!M27+'- 28 -'!M28)</f>
        <v>5216</v>
      </c>
      <c r="N30" s="603">
        <f>SUM('- 26 -'!N48+'- 26 -'!N49+'- 26 -'!N50+'- 26 -'!N51+'- 26 -'!N52+'- 26 -'!N53+'- 28 -'!N5+'- 28 -'!N6+'- 28 -'!N7+'- 28 -'!N8+'- 28 -'!N9+'- 28 -'!N10+'- 28 -'!N11+'- 28 -'!N12+'- 28 -'!N13+'- 28 -'!N14+'- 28 -'!N15+'- 28 -'!N16+'- 28 -'!N17+'- 28 -'!N18+'- 28 -'!N19+'- 28 -'!N20+'- 28 -'!N21+'- 28 -'!N22+'- 28 -'!N23+'- 28 -'!N24+'- 28 -'!N25+'- 28 -'!N26+'- 28 -'!N27+'- 28 -'!N28)</f>
        <v>4083</v>
      </c>
      <c r="O30" s="603">
        <f>SUM('- 26 -'!O48+'- 26 -'!O49+'- 26 -'!O50+'- 26 -'!O51+'- 26 -'!O52+'- 26 -'!O53+'- 28 -'!O5+'- 28 -'!O6+'- 28 -'!O7+'- 28 -'!O8+'- 28 -'!O9+'- 28 -'!O10+'- 28 -'!O11+'- 28 -'!O12+'- 28 -'!O13+'- 28 -'!O14+'- 28 -'!O15+'- 28 -'!O16+'- 28 -'!O17+'- 28 -'!O18+'- 28 -'!O19+'- 28 -'!O20+'- 28 -'!O21+'- 28 -'!O22+'- 28 -'!O23+'- 28 -'!O24+'- 28 -'!O25+'- 28 -'!O26+'- 28 -'!O27+'- 28 -'!O28)</f>
        <v>3338</v>
      </c>
    </row>
    <row r="31" spans="1:15" ht="12.75" customHeight="1">
      <c r="A31" s="115"/>
      <c r="B31" s="68"/>
      <c r="C31" s="604"/>
      <c r="D31" s="516"/>
      <c r="E31" s="516"/>
      <c r="F31" s="516"/>
      <c r="G31" s="516"/>
      <c r="H31" s="516"/>
      <c r="I31" s="516"/>
      <c r="J31" s="516"/>
      <c r="K31" s="516"/>
      <c r="L31" s="516"/>
      <c r="M31" s="516"/>
      <c r="N31" s="516"/>
      <c r="O31" s="516"/>
    </row>
    <row r="32" spans="1:15" ht="14.25" customHeight="1">
      <c r="A32" s="115" t="s">
        <v>251</v>
      </c>
      <c r="B32" s="68"/>
      <c r="C32" s="847">
        <v>15</v>
      </c>
      <c r="D32" s="517">
        <v>24</v>
      </c>
      <c r="E32" s="517">
        <v>24</v>
      </c>
      <c r="F32" s="517">
        <v>26</v>
      </c>
      <c r="G32" s="517">
        <v>20</v>
      </c>
      <c r="H32" s="517">
        <v>11</v>
      </c>
      <c r="I32" s="517">
        <v>19</v>
      </c>
      <c r="J32" s="517">
        <v>23</v>
      </c>
      <c r="K32" s="517">
        <v>32</v>
      </c>
      <c r="L32" s="517">
        <v>37</v>
      </c>
      <c r="M32" s="517">
        <v>30</v>
      </c>
      <c r="N32" s="517">
        <v>29</v>
      </c>
      <c r="O32" s="517">
        <v>21</v>
      </c>
    </row>
    <row r="33" spans="1:15" ht="14.25" customHeight="1">
      <c r="A33" s="115" t="s">
        <v>255</v>
      </c>
      <c r="B33" s="68"/>
      <c r="C33" s="847">
        <v>57</v>
      </c>
      <c r="D33" s="517">
        <v>74</v>
      </c>
      <c r="E33" s="517">
        <v>90</v>
      </c>
      <c r="F33" s="517">
        <v>105</v>
      </c>
      <c r="G33" s="517">
        <v>110</v>
      </c>
      <c r="H33" s="517">
        <v>66</v>
      </c>
      <c r="I33" s="517">
        <v>74</v>
      </c>
      <c r="J33" s="517">
        <v>109</v>
      </c>
      <c r="K33" s="517">
        <v>114</v>
      </c>
      <c r="L33" s="517">
        <v>184</v>
      </c>
      <c r="M33" s="517">
        <v>191</v>
      </c>
      <c r="N33" s="517">
        <v>150</v>
      </c>
      <c r="O33" s="517">
        <v>108</v>
      </c>
    </row>
    <row r="34" spans="1:15" ht="14.25" customHeight="1">
      <c r="A34" s="115" t="s">
        <v>259</v>
      </c>
      <c r="B34" s="68"/>
      <c r="C34" s="847">
        <v>149</v>
      </c>
      <c r="D34" s="517">
        <v>213</v>
      </c>
      <c r="E34" s="517">
        <v>260</v>
      </c>
      <c r="F34" s="517">
        <v>226</v>
      </c>
      <c r="G34" s="517">
        <v>246</v>
      </c>
      <c r="H34" s="517">
        <v>187</v>
      </c>
      <c r="I34" s="517">
        <v>214</v>
      </c>
      <c r="J34" s="517">
        <v>294</v>
      </c>
      <c r="K34" s="517">
        <v>392</v>
      </c>
      <c r="L34" s="517">
        <v>455</v>
      </c>
      <c r="M34" s="517">
        <v>483</v>
      </c>
      <c r="N34" s="517">
        <v>330</v>
      </c>
      <c r="O34" s="517">
        <v>281</v>
      </c>
    </row>
    <row r="35" spans="1:15" ht="14.25" customHeight="1">
      <c r="A35" s="115" t="s">
        <v>263</v>
      </c>
      <c r="B35" s="68"/>
      <c r="C35" s="847">
        <v>28</v>
      </c>
      <c r="D35" s="517">
        <v>55</v>
      </c>
      <c r="E35" s="517">
        <v>50</v>
      </c>
      <c r="F35" s="517">
        <v>72</v>
      </c>
      <c r="G35" s="517">
        <v>51</v>
      </c>
      <c r="H35" s="517">
        <v>38</v>
      </c>
      <c r="I35" s="517">
        <v>43</v>
      </c>
      <c r="J35" s="517">
        <v>51</v>
      </c>
      <c r="K35" s="517">
        <v>71</v>
      </c>
      <c r="L35" s="517">
        <v>105</v>
      </c>
      <c r="M35" s="517">
        <v>92</v>
      </c>
      <c r="N35" s="517">
        <v>63</v>
      </c>
      <c r="O35" s="517">
        <v>58</v>
      </c>
    </row>
    <row r="36" spans="1:15" ht="9.75" customHeight="1">
      <c r="A36" s="115"/>
      <c r="B36" s="68"/>
      <c r="C36" s="604"/>
      <c r="D36" s="516"/>
      <c r="E36" s="516"/>
      <c r="F36" s="516"/>
      <c r="G36" s="516"/>
      <c r="H36" s="516"/>
      <c r="I36" s="516"/>
      <c r="J36" s="516"/>
      <c r="K36" s="516"/>
      <c r="L36" s="516"/>
      <c r="M36" s="516"/>
      <c r="N36" s="516"/>
      <c r="O36" s="516"/>
    </row>
    <row r="37" spans="1:15" s="66" customFormat="1" ht="14.25" customHeight="1">
      <c r="A37" s="436" t="s">
        <v>712</v>
      </c>
      <c r="B37" s="289"/>
      <c r="C37" s="602">
        <f>SUM(C32:C36)</f>
        <v>249</v>
      </c>
      <c r="D37" s="603">
        <f aca="true" t="shared" si="0" ref="D37:O37">SUM(D32:D36)</f>
        <v>366</v>
      </c>
      <c r="E37" s="603">
        <f t="shared" si="0"/>
        <v>424</v>
      </c>
      <c r="F37" s="603">
        <f t="shared" si="0"/>
        <v>429</v>
      </c>
      <c r="G37" s="603">
        <f t="shared" si="0"/>
        <v>427</v>
      </c>
      <c r="H37" s="603">
        <f t="shared" si="0"/>
        <v>302</v>
      </c>
      <c r="I37" s="603">
        <f t="shared" si="0"/>
        <v>350</v>
      </c>
      <c r="J37" s="603">
        <f t="shared" si="0"/>
        <v>477</v>
      </c>
      <c r="K37" s="603">
        <f t="shared" si="0"/>
        <v>609</v>
      </c>
      <c r="L37" s="603">
        <f t="shared" si="0"/>
        <v>781</v>
      </c>
      <c r="M37" s="603">
        <f t="shared" si="0"/>
        <v>796</v>
      </c>
      <c r="N37" s="603">
        <f t="shared" si="0"/>
        <v>572</v>
      </c>
      <c r="O37" s="603">
        <f t="shared" si="0"/>
        <v>468</v>
      </c>
    </row>
    <row r="38" spans="1:15" ht="12" customHeight="1">
      <c r="A38" s="115"/>
      <c r="B38" s="68"/>
      <c r="C38" s="604"/>
      <c r="D38" s="516"/>
      <c r="E38" s="516"/>
      <c r="F38" s="516"/>
      <c r="G38" s="516"/>
      <c r="H38" s="516"/>
      <c r="I38" s="516"/>
      <c r="J38" s="516"/>
      <c r="K38" s="516"/>
      <c r="L38" s="516"/>
      <c r="M38" s="516"/>
      <c r="N38" s="516"/>
      <c r="O38" s="516"/>
    </row>
    <row r="39" spans="1:15" ht="14.25" customHeight="1">
      <c r="A39" s="115" t="s">
        <v>442</v>
      </c>
      <c r="B39" s="68"/>
      <c r="C39" s="847">
        <v>94</v>
      </c>
      <c r="D39" s="517">
        <v>110</v>
      </c>
      <c r="E39" s="517">
        <v>76</v>
      </c>
      <c r="F39" s="517">
        <v>84</v>
      </c>
      <c r="G39" s="517">
        <v>52</v>
      </c>
      <c r="H39" s="517">
        <v>64</v>
      </c>
      <c r="I39" s="517">
        <v>94</v>
      </c>
      <c r="J39" s="517">
        <v>169</v>
      </c>
      <c r="K39" s="517">
        <v>182</v>
      </c>
      <c r="L39" s="517">
        <v>226</v>
      </c>
      <c r="M39" s="517">
        <v>241</v>
      </c>
      <c r="N39" s="517">
        <v>229</v>
      </c>
      <c r="O39" s="517">
        <v>178</v>
      </c>
    </row>
    <row r="40" spans="1:15" ht="9.75" customHeight="1">
      <c r="A40" s="115"/>
      <c r="B40" s="68"/>
      <c r="C40" s="614"/>
      <c r="D40" s="615"/>
      <c r="E40" s="615"/>
      <c r="F40" s="615"/>
      <c r="G40" s="615"/>
      <c r="H40" s="615"/>
      <c r="I40" s="615"/>
      <c r="J40" s="615"/>
      <c r="K40" s="615"/>
      <c r="L40" s="615"/>
      <c r="M40" s="615"/>
      <c r="N40" s="615"/>
      <c r="O40" s="615"/>
    </row>
    <row r="41" spans="1:15" s="66" customFormat="1" ht="14.25" customHeight="1">
      <c r="A41" s="437" t="s">
        <v>501</v>
      </c>
      <c r="B41" s="438"/>
      <c r="C41" s="602">
        <f>SUM(C39)</f>
        <v>94</v>
      </c>
      <c r="D41" s="603">
        <f aca="true" t="shared" si="1" ref="D41:O41">SUM(D39)</f>
        <v>110</v>
      </c>
      <c r="E41" s="603">
        <f t="shared" si="1"/>
        <v>76</v>
      </c>
      <c r="F41" s="603">
        <f t="shared" si="1"/>
        <v>84</v>
      </c>
      <c r="G41" s="603">
        <f t="shared" si="1"/>
        <v>52</v>
      </c>
      <c r="H41" s="603">
        <f t="shared" si="1"/>
        <v>64</v>
      </c>
      <c r="I41" s="603">
        <f t="shared" si="1"/>
        <v>94</v>
      </c>
      <c r="J41" s="603">
        <f t="shared" si="1"/>
        <v>169</v>
      </c>
      <c r="K41" s="603">
        <f t="shared" si="1"/>
        <v>182</v>
      </c>
      <c r="L41" s="603">
        <f t="shared" si="1"/>
        <v>226</v>
      </c>
      <c r="M41" s="603">
        <f t="shared" si="1"/>
        <v>241</v>
      </c>
      <c r="N41" s="603">
        <f t="shared" si="1"/>
        <v>229</v>
      </c>
      <c r="O41" s="603">
        <f t="shared" si="1"/>
        <v>178</v>
      </c>
    </row>
    <row r="42" spans="1:15" ht="12.75" customHeight="1">
      <c r="A42" s="68"/>
      <c r="B42" s="68"/>
      <c r="C42" s="600"/>
      <c r="D42" s="601"/>
      <c r="E42" s="601"/>
      <c r="F42" s="601"/>
      <c r="G42" s="601"/>
      <c r="H42" s="601"/>
      <c r="I42" s="601"/>
      <c r="J42" s="601"/>
      <c r="K42" s="601"/>
      <c r="L42" s="601"/>
      <c r="M42" s="601"/>
      <c r="N42" s="601"/>
      <c r="O42" s="601"/>
    </row>
    <row r="43" spans="1:15" ht="14.25" customHeight="1">
      <c r="A43" s="292" t="s">
        <v>253</v>
      </c>
      <c r="B43" s="120"/>
      <c r="C43" s="847">
        <v>59</v>
      </c>
      <c r="D43" s="517">
        <v>63</v>
      </c>
      <c r="E43" s="517">
        <v>73</v>
      </c>
      <c r="F43" s="517">
        <v>105</v>
      </c>
      <c r="G43" s="517">
        <v>128</v>
      </c>
      <c r="H43" s="517">
        <v>105</v>
      </c>
      <c r="I43" s="517">
        <v>101</v>
      </c>
      <c r="J43" s="517">
        <v>110</v>
      </c>
      <c r="K43" s="517">
        <v>206</v>
      </c>
      <c r="L43" s="517">
        <v>275</v>
      </c>
      <c r="M43" s="517">
        <v>375</v>
      </c>
      <c r="N43" s="517">
        <v>256</v>
      </c>
      <c r="O43" s="517">
        <v>236</v>
      </c>
    </row>
    <row r="44" spans="1:15" ht="9.75" customHeight="1">
      <c r="A44" s="120"/>
      <c r="B44" s="120"/>
      <c r="C44" s="600"/>
      <c r="D44" s="601"/>
      <c r="E44" s="601"/>
      <c r="F44" s="601"/>
      <c r="G44" s="601"/>
      <c r="H44" s="601"/>
      <c r="I44" s="601"/>
      <c r="J44" s="601"/>
      <c r="K44" s="601"/>
      <c r="L44" s="601"/>
      <c r="M44" s="601"/>
      <c r="N44" s="601"/>
      <c r="O44" s="601"/>
    </row>
    <row r="45" spans="1:15" s="66" customFormat="1" ht="14.25" customHeight="1">
      <c r="A45" s="439" t="s">
        <v>502</v>
      </c>
      <c r="B45" s="440"/>
      <c r="C45" s="602">
        <f>SUM(C43)</f>
        <v>59</v>
      </c>
      <c r="D45" s="603">
        <f aca="true" t="shared" si="2" ref="D45:O45">SUM(D43)</f>
        <v>63</v>
      </c>
      <c r="E45" s="603">
        <f t="shared" si="2"/>
        <v>73</v>
      </c>
      <c r="F45" s="603">
        <f t="shared" si="2"/>
        <v>105</v>
      </c>
      <c r="G45" s="603">
        <f t="shared" si="2"/>
        <v>128</v>
      </c>
      <c r="H45" s="603">
        <f t="shared" si="2"/>
        <v>105</v>
      </c>
      <c r="I45" s="603">
        <f t="shared" si="2"/>
        <v>101</v>
      </c>
      <c r="J45" s="603">
        <f t="shared" si="2"/>
        <v>110</v>
      </c>
      <c r="K45" s="603">
        <f t="shared" si="2"/>
        <v>206</v>
      </c>
      <c r="L45" s="603">
        <f t="shared" si="2"/>
        <v>275</v>
      </c>
      <c r="M45" s="603">
        <f t="shared" si="2"/>
        <v>375</v>
      </c>
      <c r="N45" s="603">
        <f t="shared" si="2"/>
        <v>256</v>
      </c>
      <c r="O45" s="603">
        <f t="shared" si="2"/>
        <v>236</v>
      </c>
    </row>
    <row r="46" spans="1:15" ht="12.75" customHeight="1">
      <c r="A46" s="120"/>
      <c r="B46" s="120"/>
      <c r="C46" s="600"/>
      <c r="D46" s="601"/>
      <c r="E46" s="601"/>
      <c r="F46" s="601"/>
      <c r="G46" s="601"/>
      <c r="H46" s="601"/>
      <c r="I46" s="601"/>
      <c r="J46" s="601"/>
      <c r="K46" s="601"/>
      <c r="L46" s="601"/>
      <c r="M46" s="601"/>
      <c r="N46" s="601"/>
      <c r="O46" s="601"/>
    </row>
    <row r="47" spans="1:15" s="66" customFormat="1" ht="14.25" customHeight="1" thickBot="1">
      <c r="A47" s="441" t="s">
        <v>713</v>
      </c>
      <c r="B47" s="442"/>
      <c r="C47" s="658">
        <f>SUM('- 24 -'!C46+'- 26 -'!C18+'- 26 -'!C46+'- 28 -'!C30+'- 28 -'!C37+'- 28 -'!C41+'- 28 -'!C45)</f>
        <v>8902</v>
      </c>
      <c r="D47" s="659">
        <f>SUM('- 24 -'!D46+'- 26 -'!D18+'- 26 -'!D46+'- 28 -'!D30+'- 28 -'!D37+'- 28 -'!D41+'- 28 -'!D45)</f>
        <v>10849</v>
      </c>
      <c r="E47" s="659">
        <f>SUM('- 24 -'!E46+'- 26 -'!E18+'- 26 -'!E46+'- 28 -'!E30+'- 28 -'!E37+'- 28 -'!E41+'- 28 -'!E45)</f>
        <v>11561</v>
      </c>
      <c r="F47" s="659">
        <f>SUM('- 24 -'!F46+'- 26 -'!F18+'- 26 -'!F46+'- 28 -'!F30+'- 28 -'!F37+'- 28 -'!F41+'- 28 -'!F45)</f>
        <v>11487</v>
      </c>
      <c r="G47" s="659">
        <f>SUM('- 24 -'!G46+'- 26 -'!G18+'- 26 -'!G46+'- 28 -'!G30+'- 28 -'!G37+'- 28 -'!G41+'- 28 -'!G45)</f>
        <v>11591</v>
      </c>
      <c r="H47" s="659">
        <f>SUM('- 24 -'!H46+'- 26 -'!H18+'- 26 -'!H46+'- 28 -'!H30+'- 28 -'!H37+'- 28 -'!H41+'- 28 -'!H45)</f>
        <v>10667</v>
      </c>
      <c r="I47" s="659">
        <f>SUM('- 24 -'!I46+'- 26 -'!I18+'- 26 -'!I46+'- 28 -'!I30+'- 28 -'!I37+'- 28 -'!I41+'- 28 -'!I45)</f>
        <v>11523</v>
      </c>
      <c r="J47" s="659">
        <f>SUM('- 24 -'!J46+'- 26 -'!J18+'- 26 -'!J46+'- 28 -'!J30+'- 28 -'!J37+'- 28 -'!J41+'- 28 -'!J45)</f>
        <v>14587</v>
      </c>
      <c r="K47" s="659">
        <f>SUM('- 24 -'!K46+'- 26 -'!K18+'- 26 -'!K46+'- 28 -'!K30+'- 28 -'!K37+'- 28 -'!K41+'- 28 -'!K45)</f>
        <v>17170</v>
      </c>
      <c r="L47" s="659">
        <f>SUM('- 24 -'!L46+'- 26 -'!L18+'- 26 -'!L46+'- 28 -'!L30+'- 28 -'!L37+'- 28 -'!L41+'- 28 -'!L45)</f>
        <v>21035</v>
      </c>
      <c r="M47" s="659">
        <f>SUM('- 24 -'!M46+'- 26 -'!M18+'- 26 -'!M46+'- 28 -'!M30+'- 28 -'!M37+'- 28 -'!M41+'- 28 -'!M45)</f>
        <v>21003</v>
      </c>
      <c r="N47" s="659">
        <f>SUM('- 24 -'!N46+'- 26 -'!N18+'- 26 -'!N46+'- 28 -'!N30+'- 28 -'!N37+'- 28 -'!N41+'- 28 -'!N45)</f>
        <v>16417</v>
      </c>
      <c r="O47" s="659">
        <f>SUM('- 24 -'!O46+'- 26 -'!O18+'- 26 -'!O46+'- 28 -'!O30+'- 28 -'!O37+'- 28 -'!O41+'- 28 -'!O45)</f>
        <v>13674</v>
      </c>
    </row>
    <row r="48" ht="12.75" thickTop="1"/>
  </sheetData>
  <sheetProtection/>
  <mergeCells count="2">
    <mergeCell ref="A3:B4"/>
    <mergeCell ref="C3:O3"/>
  </mergeCells>
  <printOptions horizontalCentered="1"/>
  <pageMargins left="0.2362204724409449" right="0.2362204724409449" top="0.5905511811023623" bottom="0.7086614173228347" header="0.31496062992125984" footer="0.31496062992125984"/>
  <pageSetup blackAndWhite="1"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O56"/>
  <sheetViews>
    <sheetView workbookViewId="0" topLeftCell="A1">
      <selection activeCell="A1" sqref="A1"/>
    </sheetView>
  </sheetViews>
  <sheetFormatPr defaultColWidth="8.00390625" defaultRowHeight="13.5"/>
  <cols>
    <col min="1" max="1" width="7.25390625" style="65" customWidth="1"/>
    <col min="2" max="3" width="7.125" style="65" bestFit="1" customWidth="1"/>
    <col min="4" max="9" width="6.50390625" style="65" customWidth="1"/>
    <col min="10" max="10" width="7.375" style="65" customWidth="1"/>
    <col min="11" max="13" width="7.25390625" style="65" customWidth="1"/>
    <col min="14" max="16" width="6.125" style="65" customWidth="1"/>
    <col min="17" max="16384" width="8.00390625" style="65" customWidth="1"/>
  </cols>
  <sheetData>
    <row r="1" ht="26.25" customHeight="1">
      <c r="A1" s="113"/>
    </row>
    <row r="2" spans="1:13" ht="13.5" customHeight="1" thickBot="1">
      <c r="A2" s="69"/>
      <c r="B2" s="69"/>
      <c r="C2" s="69"/>
      <c r="D2" s="69"/>
      <c r="E2" s="69"/>
      <c r="F2" s="69"/>
      <c r="G2" s="69"/>
      <c r="H2" s="69"/>
      <c r="I2" s="69"/>
      <c r="J2" s="1083" t="s">
        <v>972</v>
      </c>
      <c r="K2" s="1083"/>
      <c r="L2" s="1083"/>
      <c r="M2" s="1083"/>
    </row>
    <row r="3" spans="1:13" ht="18.75" customHeight="1" thickTop="1">
      <c r="A3" s="1098"/>
      <c r="B3" s="1098"/>
      <c r="C3" s="1098"/>
      <c r="D3" s="1098"/>
      <c r="E3" s="1098"/>
      <c r="F3" s="1098"/>
      <c r="G3" s="1098"/>
      <c r="H3" s="1098"/>
      <c r="I3" s="1099"/>
      <c r="J3" s="1095" t="s">
        <v>435</v>
      </c>
      <c r="K3" s="1092" t="s">
        <v>447</v>
      </c>
      <c r="L3" s="1092"/>
      <c r="M3" s="1093"/>
    </row>
    <row r="4" spans="1:13" ht="23.25" customHeight="1">
      <c r="A4" s="287" t="s">
        <v>430</v>
      </c>
      <c r="B4" s="287" t="s">
        <v>431</v>
      </c>
      <c r="C4" s="287" t="s">
        <v>432</v>
      </c>
      <c r="D4" s="287" t="s">
        <v>433</v>
      </c>
      <c r="E4" s="287" t="s">
        <v>434</v>
      </c>
      <c r="F4" s="287" t="s">
        <v>436</v>
      </c>
      <c r="G4" s="287" t="s">
        <v>437</v>
      </c>
      <c r="H4" s="287" t="s">
        <v>438</v>
      </c>
      <c r="I4" s="287" t="s">
        <v>439</v>
      </c>
      <c r="J4" s="1097"/>
      <c r="K4" s="346" t="s">
        <v>440</v>
      </c>
      <c r="L4" s="346" t="s">
        <v>441</v>
      </c>
      <c r="M4" s="347" t="s">
        <v>466</v>
      </c>
    </row>
    <row r="5" spans="1:13" ht="14.25" customHeight="1">
      <c r="A5" s="517">
        <v>30</v>
      </c>
      <c r="B5" s="517">
        <v>40</v>
      </c>
      <c r="C5" s="517">
        <v>25</v>
      </c>
      <c r="D5" s="517">
        <v>28</v>
      </c>
      <c r="E5" s="517">
        <v>30</v>
      </c>
      <c r="F5" s="517">
        <v>10</v>
      </c>
      <c r="G5" s="517">
        <v>3</v>
      </c>
      <c r="H5" s="517">
        <v>0</v>
      </c>
      <c r="I5" s="517">
        <v>0</v>
      </c>
      <c r="J5" s="660">
        <f>SUM(K5:M5)</f>
        <v>727</v>
      </c>
      <c r="K5" s="647">
        <f>SUM('- 28 -'!C5:E5)</f>
        <v>97</v>
      </c>
      <c r="L5" s="647">
        <f>SUM('- 28 -'!F5:O5)</f>
        <v>464</v>
      </c>
      <c r="M5" s="647">
        <f>SUM(A5:I5)</f>
        <v>166</v>
      </c>
    </row>
    <row r="6" spans="1:13" ht="14.25" customHeight="1">
      <c r="A6" s="517">
        <v>56</v>
      </c>
      <c r="B6" s="517">
        <v>68</v>
      </c>
      <c r="C6" s="517">
        <v>33</v>
      </c>
      <c r="D6" s="517">
        <v>35</v>
      </c>
      <c r="E6" s="517">
        <v>20</v>
      </c>
      <c r="F6" s="517">
        <v>10</v>
      </c>
      <c r="G6" s="517">
        <v>4</v>
      </c>
      <c r="H6" s="517">
        <v>1</v>
      </c>
      <c r="I6" s="517">
        <v>0</v>
      </c>
      <c r="J6" s="516">
        <f aca="true" t="shared" si="0" ref="J6:J28">SUM(K6:M6)</f>
        <v>1115</v>
      </c>
      <c r="K6" s="517">
        <f>SUM('- 28 -'!C6:E6)</f>
        <v>143</v>
      </c>
      <c r="L6" s="517">
        <f>SUM('- 28 -'!F6:O6)</f>
        <v>745</v>
      </c>
      <c r="M6" s="517">
        <f aca="true" t="shared" si="1" ref="M6:M28">SUM(A6:I6)</f>
        <v>227</v>
      </c>
    </row>
    <row r="7" spans="1:13" ht="14.25" customHeight="1">
      <c r="A7" s="517">
        <v>94</v>
      </c>
      <c r="B7" s="517">
        <v>88</v>
      </c>
      <c r="C7" s="517">
        <v>70</v>
      </c>
      <c r="D7" s="517">
        <v>46</v>
      </c>
      <c r="E7" s="517">
        <v>40</v>
      </c>
      <c r="F7" s="517">
        <v>16</v>
      </c>
      <c r="G7" s="517">
        <v>4</v>
      </c>
      <c r="H7" s="517">
        <v>2</v>
      </c>
      <c r="I7" s="517">
        <v>0</v>
      </c>
      <c r="J7" s="516">
        <f t="shared" si="0"/>
        <v>1677</v>
      </c>
      <c r="K7" s="517">
        <f>SUM('- 28 -'!C7:E7)</f>
        <v>202</v>
      </c>
      <c r="L7" s="517">
        <f>SUM('- 28 -'!F7:O7)</f>
        <v>1115</v>
      </c>
      <c r="M7" s="517">
        <f t="shared" si="1"/>
        <v>360</v>
      </c>
    </row>
    <row r="8" spans="1:13" ht="14.25" customHeight="1">
      <c r="A8" s="517">
        <v>204</v>
      </c>
      <c r="B8" s="517">
        <v>265</v>
      </c>
      <c r="C8" s="517">
        <v>177</v>
      </c>
      <c r="D8" s="517">
        <v>134</v>
      </c>
      <c r="E8" s="517">
        <v>87</v>
      </c>
      <c r="F8" s="517">
        <v>40</v>
      </c>
      <c r="G8" s="517">
        <v>14</v>
      </c>
      <c r="H8" s="517">
        <v>3</v>
      </c>
      <c r="I8" s="517">
        <v>0</v>
      </c>
      <c r="J8" s="516">
        <f t="shared" si="0"/>
        <v>4760</v>
      </c>
      <c r="K8" s="517">
        <f>SUM('- 28 -'!C8:E8)</f>
        <v>702</v>
      </c>
      <c r="L8" s="517">
        <f>SUM('- 28 -'!F8:O8)</f>
        <v>3134</v>
      </c>
      <c r="M8" s="517">
        <f t="shared" si="1"/>
        <v>924</v>
      </c>
    </row>
    <row r="9" spans="1:13" ht="14.25" customHeight="1">
      <c r="A9" s="517">
        <v>90</v>
      </c>
      <c r="B9" s="517">
        <v>130</v>
      </c>
      <c r="C9" s="517">
        <v>124</v>
      </c>
      <c r="D9" s="517">
        <v>98</v>
      </c>
      <c r="E9" s="517">
        <v>59</v>
      </c>
      <c r="F9" s="517">
        <v>20</v>
      </c>
      <c r="G9" s="517">
        <v>5</v>
      </c>
      <c r="H9" s="517">
        <v>1</v>
      </c>
      <c r="I9" s="517">
        <v>0</v>
      </c>
      <c r="J9" s="516">
        <f t="shared" si="0"/>
        <v>2024</v>
      </c>
      <c r="K9" s="517">
        <f>SUM('- 28 -'!C9:E9)</f>
        <v>323</v>
      </c>
      <c r="L9" s="517">
        <f>SUM('- 28 -'!F9:O9)</f>
        <v>1174</v>
      </c>
      <c r="M9" s="517">
        <f t="shared" si="1"/>
        <v>527</v>
      </c>
    </row>
    <row r="10" spans="1:13" ht="14.25" customHeight="1">
      <c r="A10" s="517">
        <v>107</v>
      </c>
      <c r="B10" s="517">
        <v>138</v>
      </c>
      <c r="C10" s="517">
        <v>113</v>
      </c>
      <c r="D10" s="517">
        <v>65</v>
      </c>
      <c r="E10" s="517">
        <v>70</v>
      </c>
      <c r="F10" s="517">
        <v>30</v>
      </c>
      <c r="G10" s="517">
        <v>2</v>
      </c>
      <c r="H10" s="517">
        <v>0</v>
      </c>
      <c r="I10" s="517">
        <v>0</v>
      </c>
      <c r="J10" s="516">
        <f t="shared" si="0"/>
        <v>1976</v>
      </c>
      <c r="K10" s="517">
        <f>SUM('- 28 -'!C10:E10)</f>
        <v>289</v>
      </c>
      <c r="L10" s="517">
        <f>SUM('- 28 -'!F10:O10)</f>
        <v>1162</v>
      </c>
      <c r="M10" s="517">
        <f t="shared" si="1"/>
        <v>525</v>
      </c>
    </row>
    <row r="11" spans="1:13" ht="14.25" customHeight="1">
      <c r="A11" s="517">
        <v>118</v>
      </c>
      <c r="B11" s="517">
        <v>123</v>
      </c>
      <c r="C11" s="517">
        <v>100</v>
      </c>
      <c r="D11" s="517">
        <v>74</v>
      </c>
      <c r="E11" s="517">
        <v>69</v>
      </c>
      <c r="F11" s="517">
        <v>34</v>
      </c>
      <c r="G11" s="517">
        <v>5</v>
      </c>
      <c r="H11" s="517">
        <v>1</v>
      </c>
      <c r="I11" s="517">
        <v>0</v>
      </c>
      <c r="J11" s="516">
        <f t="shared" si="0"/>
        <v>2092</v>
      </c>
      <c r="K11" s="517">
        <f>SUM('- 28 -'!C11:E11)</f>
        <v>301</v>
      </c>
      <c r="L11" s="517">
        <f>SUM('- 28 -'!F11:O11)</f>
        <v>1267</v>
      </c>
      <c r="M11" s="517">
        <f t="shared" si="1"/>
        <v>524</v>
      </c>
    </row>
    <row r="12" spans="1:13" ht="14.25" customHeight="1">
      <c r="A12" s="517">
        <v>197</v>
      </c>
      <c r="B12" s="517">
        <v>188</v>
      </c>
      <c r="C12" s="517">
        <v>148</v>
      </c>
      <c r="D12" s="517">
        <v>141</v>
      </c>
      <c r="E12" s="517">
        <v>103</v>
      </c>
      <c r="F12" s="517">
        <v>44</v>
      </c>
      <c r="G12" s="517">
        <v>13</v>
      </c>
      <c r="H12" s="517">
        <v>1</v>
      </c>
      <c r="I12" s="517">
        <v>0</v>
      </c>
      <c r="J12" s="516">
        <f t="shared" si="0"/>
        <v>3259</v>
      </c>
      <c r="K12" s="517">
        <f>SUM('- 28 -'!C12:E12)</f>
        <v>457</v>
      </c>
      <c r="L12" s="517">
        <f>SUM('- 28 -'!F12:O12)</f>
        <v>1967</v>
      </c>
      <c r="M12" s="517">
        <f t="shared" si="1"/>
        <v>835</v>
      </c>
    </row>
    <row r="13" spans="1:13" ht="14.25" customHeight="1">
      <c r="A13" s="517">
        <v>70</v>
      </c>
      <c r="B13" s="517">
        <v>101</v>
      </c>
      <c r="C13" s="517">
        <v>70</v>
      </c>
      <c r="D13" s="517">
        <v>47</v>
      </c>
      <c r="E13" s="517">
        <v>46</v>
      </c>
      <c r="F13" s="517">
        <v>11</v>
      </c>
      <c r="G13" s="517">
        <v>5</v>
      </c>
      <c r="H13" s="517">
        <v>0</v>
      </c>
      <c r="I13" s="517">
        <v>0</v>
      </c>
      <c r="J13" s="516">
        <f t="shared" si="0"/>
        <v>1417</v>
      </c>
      <c r="K13" s="517">
        <f>SUM('- 28 -'!C13:E13)</f>
        <v>201</v>
      </c>
      <c r="L13" s="517">
        <f>SUM('- 28 -'!F13:O13)</f>
        <v>866</v>
      </c>
      <c r="M13" s="517">
        <f t="shared" si="1"/>
        <v>350</v>
      </c>
    </row>
    <row r="14" spans="1:13" ht="14.25" customHeight="1">
      <c r="A14" s="517">
        <v>104</v>
      </c>
      <c r="B14" s="517">
        <v>113</v>
      </c>
      <c r="C14" s="517">
        <v>101</v>
      </c>
      <c r="D14" s="517">
        <v>74</v>
      </c>
      <c r="E14" s="517">
        <v>56</v>
      </c>
      <c r="F14" s="517">
        <v>25</v>
      </c>
      <c r="G14" s="517">
        <v>7</v>
      </c>
      <c r="H14" s="517">
        <v>2</v>
      </c>
      <c r="I14" s="517">
        <v>0</v>
      </c>
      <c r="J14" s="516">
        <f t="shared" si="0"/>
        <v>1942</v>
      </c>
      <c r="K14" s="517">
        <f>SUM('- 28 -'!C14:E14)</f>
        <v>217</v>
      </c>
      <c r="L14" s="517">
        <f>SUM('- 28 -'!F14:O14)</f>
        <v>1243</v>
      </c>
      <c r="M14" s="517">
        <f t="shared" si="1"/>
        <v>482</v>
      </c>
    </row>
    <row r="15" spans="1:13" ht="14.25" customHeight="1">
      <c r="A15" s="517">
        <v>85</v>
      </c>
      <c r="B15" s="517">
        <v>101</v>
      </c>
      <c r="C15" s="517">
        <v>90</v>
      </c>
      <c r="D15" s="517">
        <v>76</v>
      </c>
      <c r="E15" s="517">
        <v>67</v>
      </c>
      <c r="F15" s="517">
        <v>24</v>
      </c>
      <c r="G15" s="517">
        <v>7</v>
      </c>
      <c r="H15" s="517">
        <v>1</v>
      </c>
      <c r="I15" s="517">
        <v>0</v>
      </c>
      <c r="J15" s="516">
        <f t="shared" si="0"/>
        <v>1836</v>
      </c>
      <c r="K15" s="517">
        <f>SUM('- 28 -'!C15:E15)</f>
        <v>254</v>
      </c>
      <c r="L15" s="517">
        <f>SUM('- 28 -'!F15:O15)</f>
        <v>1131</v>
      </c>
      <c r="M15" s="517">
        <f t="shared" si="1"/>
        <v>451</v>
      </c>
    </row>
    <row r="16" spans="1:13" ht="14.25" customHeight="1">
      <c r="A16" s="517">
        <v>82</v>
      </c>
      <c r="B16" s="517">
        <v>81</v>
      </c>
      <c r="C16" s="517">
        <v>56</v>
      </c>
      <c r="D16" s="517">
        <v>44</v>
      </c>
      <c r="E16" s="517">
        <v>47</v>
      </c>
      <c r="F16" s="517">
        <v>16</v>
      </c>
      <c r="G16" s="517">
        <v>1</v>
      </c>
      <c r="H16" s="517">
        <v>1</v>
      </c>
      <c r="I16" s="517">
        <v>0</v>
      </c>
      <c r="J16" s="516">
        <f t="shared" si="0"/>
        <v>1490</v>
      </c>
      <c r="K16" s="517">
        <f>SUM('- 28 -'!C16:E16)</f>
        <v>211</v>
      </c>
      <c r="L16" s="517">
        <f>SUM('- 28 -'!F16:O16)</f>
        <v>951</v>
      </c>
      <c r="M16" s="517">
        <f t="shared" si="1"/>
        <v>328</v>
      </c>
    </row>
    <row r="17" spans="1:13" ht="14.25" customHeight="1">
      <c r="A17" s="517">
        <v>57</v>
      </c>
      <c r="B17" s="517">
        <v>54</v>
      </c>
      <c r="C17" s="517">
        <v>54</v>
      </c>
      <c r="D17" s="517">
        <v>37</v>
      </c>
      <c r="E17" s="517">
        <v>32</v>
      </c>
      <c r="F17" s="517">
        <v>9</v>
      </c>
      <c r="G17" s="517">
        <v>3</v>
      </c>
      <c r="H17" s="517">
        <v>1</v>
      </c>
      <c r="I17" s="517">
        <v>0</v>
      </c>
      <c r="J17" s="516">
        <f t="shared" si="0"/>
        <v>1013</v>
      </c>
      <c r="K17" s="517">
        <f>SUM('- 28 -'!C17:E17)</f>
        <v>167</v>
      </c>
      <c r="L17" s="517">
        <f>SUM('- 28 -'!F17:O17)</f>
        <v>599</v>
      </c>
      <c r="M17" s="517">
        <f t="shared" si="1"/>
        <v>247</v>
      </c>
    </row>
    <row r="18" spans="1:13" ht="14.25" customHeight="1">
      <c r="A18" s="517">
        <v>111</v>
      </c>
      <c r="B18" s="517">
        <v>194</v>
      </c>
      <c r="C18" s="517">
        <v>154</v>
      </c>
      <c r="D18" s="517">
        <v>88</v>
      </c>
      <c r="E18" s="517">
        <v>73</v>
      </c>
      <c r="F18" s="517">
        <v>37</v>
      </c>
      <c r="G18" s="517">
        <v>10</v>
      </c>
      <c r="H18" s="517">
        <v>1</v>
      </c>
      <c r="I18" s="517">
        <v>0</v>
      </c>
      <c r="J18" s="516">
        <f t="shared" si="0"/>
        <v>2879</v>
      </c>
      <c r="K18" s="517">
        <f>SUM('- 28 -'!C18:E18)</f>
        <v>390</v>
      </c>
      <c r="L18" s="517">
        <f>SUM('- 28 -'!F18:O18)</f>
        <v>1821</v>
      </c>
      <c r="M18" s="517">
        <f t="shared" si="1"/>
        <v>668</v>
      </c>
    </row>
    <row r="19" spans="1:13" ht="14.25" customHeight="1">
      <c r="A19" s="517">
        <v>102</v>
      </c>
      <c r="B19" s="517">
        <v>105</v>
      </c>
      <c r="C19" s="517">
        <v>78</v>
      </c>
      <c r="D19" s="517">
        <v>57</v>
      </c>
      <c r="E19" s="517">
        <v>35</v>
      </c>
      <c r="F19" s="517">
        <v>17</v>
      </c>
      <c r="G19" s="517">
        <v>5</v>
      </c>
      <c r="H19" s="517">
        <v>2</v>
      </c>
      <c r="I19" s="517">
        <v>0</v>
      </c>
      <c r="J19" s="516">
        <f t="shared" si="0"/>
        <v>2164</v>
      </c>
      <c r="K19" s="517">
        <f>SUM('- 28 -'!C19:E19)</f>
        <v>290</v>
      </c>
      <c r="L19" s="517">
        <f>SUM('- 28 -'!F19:O19)</f>
        <v>1473</v>
      </c>
      <c r="M19" s="517">
        <f t="shared" si="1"/>
        <v>401</v>
      </c>
    </row>
    <row r="20" spans="1:13" ht="14.25" customHeight="1">
      <c r="A20" s="517">
        <v>20</v>
      </c>
      <c r="B20" s="517">
        <v>32</v>
      </c>
      <c r="C20" s="517">
        <v>26</v>
      </c>
      <c r="D20" s="517">
        <v>17</v>
      </c>
      <c r="E20" s="517">
        <v>7</v>
      </c>
      <c r="F20" s="517">
        <v>10</v>
      </c>
      <c r="G20" s="517">
        <v>1</v>
      </c>
      <c r="H20" s="517">
        <v>0</v>
      </c>
      <c r="I20" s="517">
        <v>0</v>
      </c>
      <c r="J20" s="516">
        <f t="shared" si="0"/>
        <v>850</v>
      </c>
      <c r="K20" s="517">
        <f>SUM('- 28 -'!C20:E20)</f>
        <v>164</v>
      </c>
      <c r="L20" s="517">
        <f>SUM('- 28 -'!F20:O20)</f>
        <v>573</v>
      </c>
      <c r="M20" s="517">
        <f t="shared" si="1"/>
        <v>113</v>
      </c>
    </row>
    <row r="21" spans="1:13" ht="14.25" customHeight="1">
      <c r="A21" s="517">
        <v>99</v>
      </c>
      <c r="B21" s="517">
        <v>101</v>
      </c>
      <c r="C21" s="517">
        <v>89</v>
      </c>
      <c r="D21" s="517">
        <v>83</v>
      </c>
      <c r="E21" s="517">
        <v>48</v>
      </c>
      <c r="F21" s="517">
        <v>39</v>
      </c>
      <c r="G21" s="517">
        <v>10</v>
      </c>
      <c r="H21" s="517">
        <v>0</v>
      </c>
      <c r="I21" s="517">
        <v>0</v>
      </c>
      <c r="J21" s="516">
        <f t="shared" si="0"/>
        <v>1915</v>
      </c>
      <c r="K21" s="517">
        <f>SUM('- 28 -'!C21:E21)</f>
        <v>224</v>
      </c>
      <c r="L21" s="517">
        <f>SUM('- 28 -'!F21:O21)</f>
        <v>1222</v>
      </c>
      <c r="M21" s="517">
        <f t="shared" si="1"/>
        <v>469</v>
      </c>
    </row>
    <row r="22" spans="1:13" ht="14.25" customHeight="1">
      <c r="A22" s="517">
        <v>64</v>
      </c>
      <c r="B22" s="517">
        <v>84</v>
      </c>
      <c r="C22" s="517">
        <v>51</v>
      </c>
      <c r="D22" s="517">
        <v>49</v>
      </c>
      <c r="E22" s="517">
        <v>34</v>
      </c>
      <c r="F22" s="517">
        <v>31</v>
      </c>
      <c r="G22" s="517">
        <v>5</v>
      </c>
      <c r="H22" s="517">
        <v>1</v>
      </c>
      <c r="I22" s="517">
        <v>0</v>
      </c>
      <c r="J22" s="516">
        <f t="shared" si="0"/>
        <v>1359</v>
      </c>
      <c r="K22" s="517">
        <f>SUM('- 28 -'!C22:E22)</f>
        <v>173</v>
      </c>
      <c r="L22" s="517">
        <f>SUM('- 28 -'!F22:O22)</f>
        <v>867</v>
      </c>
      <c r="M22" s="517">
        <f t="shared" si="1"/>
        <v>319</v>
      </c>
    </row>
    <row r="23" spans="1:13" ht="14.25" customHeight="1">
      <c r="A23" s="517">
        <v>65</v>
      </c>
      <c r="B23" s="517">
        <v>121</v>
      </c>
      <c r="C23" s="517">
        <v>69</v>
      </c>
      <c r="D23" s="517">
        <v>75</v>
      </c>
      <c r="E23" s="517">
        <v>47</v>
      </c>
      <c r="F23" s="517">
        <v>25</v>
      </c>
      <c r="G23" s="517">
        <v>12</v>
      </c>
      <c r="H23" s="517">
        <v>3</v>
      </c>
      <c r="I23" s="517">
        <v>0</v>
      </c>
      <c r="J23" s="516">
        <f t="shared" si="0"/>
        <v>1707</v>
      </c>
      <c r="K23" s="517">
        <f>SUM('- 28 -'!C23:E23)</f>
        <v>229</v>
      </c>
      <c r="L23" s="517">
        <f>SUM('- 28 -'!F23:O23)</f>
        <v>1061</v>
      </c>
      <c r="M23" s="517">
        <f t="shared" si="1"/>
        <v>417</v>
      </c>
    </row>
    <row r="24" spans="1:13" ht="14.25" customHeight="1">
      <c r="A24" s="517">
        <v>150</v>
      </c>
      <c r="B24" s="517">
        <v>153</v>
      </c>
      <c r="C24" s="517">
        <v>106</v>
      </c>
      <c r="D24" s="517">
        <v>104</v>
      </c>
      <c r="E24" s="517">
        <v>70</v>
      </c>
      <c r="F24" s="517">
        <v>47</v>
      </c>
      <c r="G24" s="517">
        <v>15</v>
      </c>
      <c r="H24" s="517">
        <v>2</v>
      </c>
      <c r="I24" s="517">
        <v>0</v>
      </c>
      <c r="J24" s="516">
        <f t="shared" si="0"/>
        <v>2801</v>
      </c>
      <c r="K24" s="517">
        <f>SUM('- 28 -'!C24:E24)</f>
        <v>399</v>
      </c>
      <c r="L24" s="517">
        <f>SUM('- 28 -'!F24:O24)</f>
        <v>1755</v>
      </c>
      <c r="M24" s="517">
        <f t="shared" si="1"/>
        <v>647</v>
      </c>
    </row>
    <row r="25" spans="1:13" ht="14.25" customHeight="1">
      <c r="A25" s="517">
        <v>67</v>
      </c>
      <c r="B25" s="517">
        <v>91</v>
      </c>
      <c r="C25" s="517">
        <v>66</v>
      </c>
      <c r="D25" s="517">
        <v>70</v>
      </c>
      <c r="E25" s="517">
        <v>54</v>
      </c>
      <c r="F25" s="517">
        <v>24</v>
      </c>
      <c r="G25" s="517">
        <v>5</v>
      </c>
      <c r="H25" s="517">
        <v>2</v>
      </c>
      <c r="I25" s="517">
        <v>0</v>
      </c>
      <c r="J25" s="516">
        <f t="shared" si="0"/>
        <v>1781</v>
      </c>
      <c r="K25" s="517">
        <f>SUM('- 28 -'!C25:E25)</f>
        <v>240</v>
      </c>
      <c r="L25" s="517">
        <f>SUM('- 28 -'!F25:O25)</f>
        <v>1162</v>
      </c>
      <c r="M25" s="517">
        <f t="shared" si="1"/>
        <v>379</v>
      </c>
    </row>
    <row r="26" spans="1:13" ht="14.25" customHeight="1">
      <c r="A26" s="517">
        <v>113</v>
      </c>
      <c r="B26" s="517">
        <v>145</v>
      </c>
      <c r="C26" s="517">
        <v>99</v>
      </c>
      <c r="D26" s="517">
        <v>105</v>
      </c>
      <c r="E26" s="517">
        <v>75</v>
      </c>
      <c r="F26" s="517">
        <v>44</v>
      </c>
      <c r="G26" s="517">
        <v>10</v>
      </c>
      <c r="H26" s="517">
        <v>1</v>
      </c>
      <c r="I26" s="517">
        <v>2</v>
      </c>
      <c r="J26" s="516">
        <f t="shared" si="0"/>
        <v>2285</v>
      </c>
      <c r="K26" s="517">
        <f>SUM('- 28 -'!C26:E26)</f>
        <v>310</v>
      </c>
      <c r="L26" s="517">
        <f>SUM('- 28 -'!F26:O26)</f>
        <v>1381</v>
      </c>
      <c r="M26" s="517">
        <f t="shared" si="1"/>
        <v>594</v>
      </c>
    </row>
    <row r="27" spans="1:13" ht="14.25" customHeight="1">
      <c r="A27" s="517">
        <v>102</v>
      </c>
      <c r="B27" s="517">
        <v>117</v>
      </c>
      <c r="C27" s="517">
        <v>87</v>
      </c>
      <c r="D27" s="517">
        <v>75</v>
      </c>
      <c r="E27" s="517">
        <v>76</v>
      </c>
      <c r="F27" s="517">
        <v>37</v>
      </c>
      <c r="G27" s="517">
        <v>12</v>
      </c>
      <c r="H27" s="517">
        <v>3</v>
      </c>
      <c r="I27" s="517">
        <v>0</v>
      </c>
      <c r="J27" s="516">
        <f t="shared" si="0"/>
        <v>1922</v>
      </c>
      <c r="K27" s="517">
        <f>SUM('- 28 -'!C27:E27)</f>
        <v>247</v>
      </c>
      <c r="L27" s="517">
        <f>SUM('- 28 -'!F27:O27)</f>
        <v>1166</v>
      </c>
      <c r="M27" s="517">
        <f t="shared" si="1"/>
        <v>509</v>
      </c>
    </row>
    <row r="28" spans="1:13" ht="14.25" customHeight="1">
      <c r="A28" s="517">
        <v>155</v>
      </c>
      <c r="B28" s="517">
        <v>243</v>
      </c>
      <c r="C28" s="517">
        <v>201</v>
      </c>
      <c r="D28" s="517">
        <v>182</v>
      </c>
      <c r="E28" s="517">
        <v>95</v>
      </c>
      <c r="F28" s="517">
        <v>48</v>
      </c>
      <c r="G28" s="517">
        <v>8</v>
      </c>
      <c r="H28" s="517">
        <v>1</v>
      </c>
      <c r="I28" s="517">
        <v>0</v>
      </c>
      <c r="J28" s="516">
        <f t="shared" si="0"/>
        <v>3169</v>
      </c>
      <c r="K28" s="517">
        <f>SUM('- 28 -'!C28:E28)</f>
        <v>394</v>
      </c>
      <c r="L28" s="517">
        <f>SUM('- 28 -'!F28:O28)</f>
        <v>1842</v>
      </c>
      <c r="M28" s="517">
        <f t="shared" si="1"/>
        <v>933</v>
      </c>
    </row>
    <row r="29" ht="9.75" customHeight="1"/>
    <row r="30" spans="1:13" s="66" customFormat="1" ht="14.25" customHeight="1">
      <c r="A30" s="661">
        <f>SUM('- 27 -'!A48+'- 27 -'!A49+'- 27 -'!A50+'- 27 -'!A51+'- 27 -'!A52+'- 27 -'!A53+A5+A6+A7+A8+A9+A10+A11+A12+A13+A14+A15+A16+A17+A18+A19+A20+A21+A22+A23+A24+A25+A26+A27+A28)</f>
        <v>2931</v>
      </c>
      <c r="B30" s="661">
        <f>SUM('- 27 -'!B48+'- 27 -'!B49+'- 27 -'!B50+'- 27 -'!B51+'- 27 -'!B52+'- 27 -'!B53+B5+B6+B7+B8+B9+B10+B11+B12+B13+B14+B15+B16+B17+B18+B19+B20+B21+B22+B23+B24+B25+B26+B27+B28)</f>
        <v>3657</v>
      </c>
      <c r="C30" s="661">
        <f>SUM('- 27 -'!C48+'- 27 -'!C49+'- 27 -'!C50+'- 27 -'!C51+'- 27 -'!C52+'- 27 -'!C53+C5+C6+C7+C8+C9+C10+C11+C12+C13+C14+C15+C16+C17+C18+C19+C20+C21+C22+C23+C24+C25+C26+C27+C28)</f>
        <v>2805</v>
      </c>
      <c r="D30" s="661">
        <f>SUM('- 27 -'!D48+'- 27 -'!D49+'- 27 -'!D50+'- 27 -'!D51+'- 27 -'!D52+'- 27 -'!D53+D5+D6+D7+D8+D9+D10+D11+D12+D13+D14+D15+D16+D17+D18+D19+D20+D21+D22+D23+D24+D25+D26+D27+D28)</f>
        <v>2295</v>
      </c>
      <c r="E30" s="661">
        <f>SUM('- 27 -'!E48+'- 27 -'!E49+'- 27 -'!E50+'- 27 -'!E51+'- 27 -'!E52+'- 27 -'!E53+E5+E6+E7+E8+E9+E10+E11+E12+E13+E14+E15+E16+E17+E18+E19+E20+E21+E22+E23+E24+E25+E26+E27+E28)</f>
        <v>1634</v>
      </c>
      <c r="F30" s="661">
        <f>SUM('- 27 -'!F48+'- 27 -'!F49+'- 27 -'!F50+'- 27 -'!F51+'- 27 -'!F52+'- 27 -'!F53+F5+F6+F7+F8+F9+F10+F11+F12+F13+F14+F15+F16+F17+F18+F19+F20+F21+F22+F23+F24+F25+F26+F27+F28)</f>
        <v>760</v>
      </c>
      <c r="G30" s="661">
        <f>SUM('- 27 -'!G48+'- 27 -'!G49+'- 27 -'!G50+'- 27 -'!G51+'- 27 -'!G52+'- 27 -'!G53+G5+G6+G7+G8+G9+G10+G11+G12+G13+G14+G15+G16+G17+G18+G19+G20+G21+G22+G23+G24+G25+G26+G27+G28)</f>
        <v>196</v>
      </c>
      <c r="H30" s="661">
        <f>SUM('- 27 -'!H48+'- 27 -'!H49+'- 27 -'!H50+'- 27 -'!H51+'- 27 -'!H52+'- 27 -'!H53+H5+H6+H7+H8+H9+H10+H11+H12+H13+H14+H15+H16+H17+H18+H19+H20+H21+H22+H23+H24+H25+H26+H27+H28)</f>
        <v>32</v>
      </c>
      <c r="I30" s="661">
        <f>SUM('- 27 -'!I48+'- 27 -'!I49+'- 27 -'!I50+'- 27 -'!I51+'- 27 -'!I52+'- 27 -'!I53+I5+I6+I7+I8+I9+I10+I11+I12+I13+I14+I15+I16+I17+I18+I19+I20+I21+I22+I23+I24+I25+I26+I27+I28)</f>
        <v>2</v>
      </c>
      <c r="J30" s="661">
        <f>SUM('- 27 -'!J48+'- 27 -'!J49+'- 27 -'!J50+'- 27 -'!J51+'- 27 -'!J52+'- 27 -'!J53+J5+J6+J7+J8+J9+J10+J11+J12+J13+J14+J15+J16+J17+J18+J19+J20+J21+J22+J23+J24+J25+J26+J27+J28)</f>
        <v>60601</v>
      </c>
      <c r="K30" s="661">
        <f>SUM('- 27 -'!K48+'- 27 -'!K49+'- 27 -'!K50+'- 27 -'!K51+'- 27 -'!K52+'- 27 -'!K53+K5+K6+K7+K8+K9+K10+K11+K12+K13+K14+K15+K16+K17+K18+K19+K20+K21+K22+K23+K24+K25+K26+K27+K28)</f>
        <v>8480</v>
      </c>
      <c r="L30" s="661">
        <f>SUM('- 27 -'!L48+'- 27 -'!L49+'- 27 -'!L50+'- 27 -'!L51+'- 27 -'!L52+'- 27 -'!L53+L5+L6+L7+L8+L9+L10+L11+L12+L13+L14+L15+L16+L17+L18+L19+L20+L21+L22+L23+L24+L25+L26+L27+L28)</f>
        <v>37809</v>
      </c>
      <c r="M30" s="661">
        <f>SUM('- 27 -'!M48+'- 27 -'!M49+'- 27 -'!M50+'- 27 -'!M51+'- 27 -'!M52+'- 27 -'!M53+M5+M6+M7+M8+M9+M10+M11+M12+M13+M14+M15+M16+M17+M18+M19+M20+M21+M22+M23+M24+M25+M26+M27+M28)</f>
        <v>14312</v>
      </c>
    </row>
    <row r="31" spans="1:13" ht="12.75" customHeight="1">
      <c r="A31" s="516"/>
      <c r="B31" s="516"/>
      <c r="C31" s="516"/>
      <c r="D31" s="516"/>
      <c r="E31" s="516"/>
      <c r="F31" s="516"/>
      <c r="G31" s="516"/>
      <c r="H31" s="516"/>
      <c r="I31" s="516"/>
      <c r="J31" s="516"/>
      <c r="K31" s="516"/>
      <c r="L31" s="516"/>
      <c r="M31" s="516"/>
    </row>
    <row r="32" spans="1:13" ht="14.25" customHeight="1">
      <c r="A32" s="517">
        <v>21</v>
      </c>
      <c r="B32" s="517">
        <v>37</v>
      </c>
      <c r="C32" s="517">
        <v>38</v>
      </c>
      <c r="D32" s="517">
        <v>39</v>
      </c>
      <c r="E32" s="517">
        <v>24</v>
      </c>
      <c r="F32" s="517">
        <v>6</v>
      </c>
      <c r="G32" s="517">
        <v>5</v>
      </c>
      <c r="H32" s="517">
        <v>1</v>
      </c>
      <c r="I32" s="517">
        <v>0</v>
      </c>
      <c r="J32" s="516">
        <f>SUM(K32:M32)</f>
        <v>482</v>
      </c>
      <c r="K32" s="517">
        <f>SUM('- 28 -'!C32:E32)</f>
        <v>63</v>
      </c>
      <c r="L32" s="517">
        <f>SUM('- 28 -'!F32:O32)</f>
        <v>248</v>
      </c>
      <c r="M32" s="517">
        <f>SUM(A32:I32)</f>
        <v>171</v>
      </c>
    </row>
    <row r="33" spans="1:13" ht="14.25" customHeight="1">
      <c r="A33" s="517">
        <v>143</v>
      </c>
      <c r="B33" s="517">
        <v>207</v>
      </c>
      <c r="C33" s="517">
        <v>150</v>
      </c>
      <c r="D33" s="517">
        <v>168</v>
      </c>
      <c r="E33" s="517">
        <v>107</v>
      </c>
      <c r="F33" s="517">
        <v>31</v>
      </c>
      <c r="G33" s="517">
        <v>9</v>
      </c>
      <c r="H33" s="517">
        <v>3</v>
      </c>
      <c r="I33" s="517">
        <v>0</v>
      </c>
      <c r="J33" s="516">
        <f>SUM(K33:M33)</f>
        <v>2250</v>
      </c>
      <c r="K33" s="517">
        <f>SUM('- 28 -'!C33:E33)</f>
        <v>221</v>
      </c>
      <c r="L33" s="517">
        <f>SUM('- 28 -'!F33:O33)</f>
        <v>1211</v>
      </c>
      <c r="M33" s="517">
        <f>SUM(A33:I33)</f>
        <v>818</v>
      </c>
    </row>
    <row r="34" spans="1:13" ht="14.25" customHeight="1">
      <c r="A34" s="517">
        <v>345</v>
      </c>
      <c r="B34" s="517">
        <v>684</v>
      </c>
      <c r="C34" s="517">
        <v>573</v>
      </c>
      <c r="D34" s="517">
        <v>481</v>
      </c>
      <c r="E34" s="517">
        <v>183</v>
      </c>
      <c r="F34" s="517">
        <v>69</v>
      </c>
      <c r="G34" s="517">
        <v>22</v>
      </c>
      <c r="H34" s="517">
        <v>5</v>
      </c>
      <c r="I34" s="517">
        <v>0</v>
      </c>
      <c r="J34" s="516">
        <f>SUM(K34:M34)</f>
        <v>6092</v>
      </c>
      <c r="K34" s="517">
        <f>SUM('- 28 -'!C34:E34)</f>
        <v>622</v>
      </c>
      <c r="L34" s="517">
        <f>SUM('- 28 -'!F34:O34)</f>
        <v>3108</v>
      </c>
      <c r="M34" s="517">
        <f>SUM(A34:I34)</f>
        <v>2362</v>
      </c>
    </row>
    <row r="35" spans="1:13" ht="14.25" customHeight="1">
      <c r="A35" s="517">
        <v>96</v>
      </c>
      <c r="B35" s="517">
        <v>128</v>
      </c>
      <c r="C35" s="517">
        <v>92</v>
      </c>
      <c r="D35" s="517">
        <v>68</v>
      </c>
      <c r="E35" s="517">
        <v>39</v>
      </c>
      <c r="F35" s="517">
        <v>24</v>
      </c>
      <c r="G35" s="517">
        <v>7</v>
      </c>
      <c r="H35" s="517">
        <v>1</v>
      </c>
      <c r="I35" s="517">
        <v>0</v>
      </c>
      <c r="J35" s="516">
        <f>SUM(K35:M35)</f>
        <v>1232</v>
      </c>
      <c r="K35" s="517">
        <f>SUM('- 28 -'!C35:E35)</f>
        <v>133</v>
      </c>
      <c r="L35" s="517">
        <f>SUM('- 28 -'!F35:O35)</f>
        <v>644</v>
      </c>
      <c r="M35" s="517">
        <f>SUM(A35:I35)</f>
        <v>455</v>
      </c>
    </row>
    <row r="36" spans="1:13" ht="9.75" customHeight="1">
      <c r="A36" s="601"/>
      <c r="B36" s="601"/>
      <c r="C36" s="601"/>
      <c r="D36" s="601"/>
      <c r="E36" s="601"/>
      <c r="F36" s="601"/>
      <c r="G36" s="601"/>
      <c r="H36" s="601"/>
      <c r="I36" s="601"/>
      <c r="J36" s="601"/>
      <c r="K36" s="601"/>
      <c r="L36" s="601"/>
      <c r="M36" s="601"/>
    </row>
    <row r="37" spans="1:15" s="66" customFormat="1" ht="15" customHeight="1">
      <c r="A37" s="603">
        <f>SUM(A32:A36)</f>
        <v>605</v>
      </c>
      <c r="B37" s="603">
        <f aca="true" t="shared" si="2" ref="B37:M37">SUM(B32:B36)</f>
        <v>1056</v>
      </c>
      <c r="C37" s="603">
        <f t="shared" si="2"/>
        <v>853</v>
      </c>
      <c r="D37" s="603">
        <f t="shared" si="2"/>
        <v>756</v>
      </c>
      <c r="E37" s="603">
        <f t="shared" si="2"/>
        <v>353</v>
      </c>
      <c r="F37" s="603">
        <f t="shared" si="2"/>
        <v>130</v>
      </c>
      <c r="G37" s="603">
        <f t="shared" si="2"/>
        <v>43</v>
      </c>
      <c r="H37" s="603">
        <f t="shared" si="2"/>
        <v>10</v>
      </c>
      <c r="I37" s="603">
        <f t="shared" si="2"/>
        <v>0</v>
      </c>
      <c r="J37" s="662">
        <f t="shared" si="2"/>
        <v>10056</v>
      </c>
      <c r="K37" s="603">
        <f t="shared" si="2"/>
        <v>1039</v>
      </c>
      <c r="L37" s="603">
        <f t="shared" si="2"/>
        <v>5211</v>
      </c>
      <c r="M37" s="603">
        <f t="shared" si="2"/>
        <v>3806</v>
      </c>
      <c r="O37" s="65"/>
    </row>
    <row r="38" spans="1:13" ht="12.75" customHeight="1">
      <c r="A38" s="516"/>
      <c r="B38" s="516"/>
      <c r="C38" s="516"/>
      <c r="D38" s="516"/>
      <c r="E38" s="516"/>
      <c r="F38" s="516"/>
      <c r="G38" s="516"/>
      <c r="H38" s="516"/>
      <c r="I38" s="516"/>
      <c r="J38" s="516"/>
      <c r="K38" s="516"/>
      <c r="L38" s="516"/>
      <c r="M38" s="516"/>
    </row>
    <row r="39" spans="1:13" ht="14.25" customHeight="1">
      <c r="A39" s="517">
        <v>214</v>
      </c>
      <c r="B39" s="517">
        <v>360</v>
      </c>
      <c r="C39" s="517">
        <v>333</v>
      </c>
      <c r="D39" s="517">
        <v>399</v>
      </c>
      <c r="E39" s="517">
        <v>297</v>
      </c>
      <c r="F39" s="517">
        <v>98</v>
      </c>
      <c r="G39" s="517">
        <v>12</v>
      </c>
      <c r="H39" s="517">
        <v>2</v>
      </c>
      <c r="I39" s="517">
        <v>0</v>
      </c>
      <c r="J39" s="516">
        <f>SUM(K39:M39)</f>
        <v>3514</v>
      </c>
      <c r="K39" s="517">
        <f>SUM('- 28 -'!C39:E39)</f>
        <v>280</v>
      </c>
      <c r="L39" s="517">
        <f>SUM('- 28 -'!F39:O39)</f>
        <v>1519</v>
      </c>
      <c r="M39" s="517">
        <f>SUM(A39:I39)</f>
        <v>1715</v>
      </c>
    </row>
    <row r="40" spans="1:13" ht="9.75" customHeight="1">
      <c r="A40" s="516"/>
      <c r="B40" s="516"/>
      <c r="C40" s="516"/>
      <c r="D40" s="516"/>
      <c r="E40" s="516"/>
      <c r="F40" s="516"/>
      <c r="G40" s="516"/>
      <c r="H40" s="516"/>
      <c r="I40" s="516"/>
      <c r="J40" s="516"/>
      <c r="K40" s="516"/>
      <c r="L40" s="516"/>
      <c r="M40" s="516"/>
    </row>
    <row r="41" spans="1:13" s="66" customFormat="1" ht="14.25" customHeight="1">
      <c r="A41" s="603">
        <f>SUM(A39)</f>
        <v>214</v>
      </c>
      <c r="B41" s="603">
        <f aca="true" t="shared" si="3" ref="B41:M41">SUM(B39)</f>
        <v>360</v>
      </c>
      <c r="C41" s="603">
        <f t="shared" si="3"/>
        <v>333</v>
      </c>
      <c r="D41" s="603">
        <f t="shared" si="3"/>
        <v>399</v>
      </c>
      <c r="E41" s="603">
        <f t="shared" si="3"/>
        <v>297</v>
      </c>
      <c r="F41" s="603">
        <f t="shared" si="3"/>
        <v>98</v>
      </c>
      <c r="G41" s="603">
        <f t="shared" si="3"/>
        <v>12</v>
      </c>
      <c r="H41" s="603">
        <f t="shared" si="3"/>
        <v>2</v>
      </c>
      <c r="I41" s="603">
        <f t="shared" si="3"/>
        <v>0</v>
      </c>
      <c r="J41" s="662">
        <f t="shared" si="3"/>
        <v>3514</v>
      </c>
      <c r="K41" s="603">
        <f t="shared" si="3"/>
        <v>280</v>
      </c>
      <c r="L41" s="603">
        <f t="shared" si="3"/>
        <v>1519</v>
      </c>
      <c r="M41" s="603">
        <f t="shared" si="3"/>
        <v>1715</v>
      </c>
    </row>
    <row r="42" spans="1:13" ht="12.75" customHeight="1">
      <c r="A42" s="516"/>
      <c r="B42" s="516"/>
      <c r="C42" s="516"/>
      <c r="D42" s="516"/>
      <c r="E42" s="516"/>
      <c r="F42" s="516"/>
      <c r="G42" s="516"/>
      <c r="H42" s="516"/>
      <c r="I42" s="516"/>
      <c r="J42" s="516"/>
      <c r="K42" s="516"/>
      <c r="L42" s="516"/>
      <c r="M42" s="516"/>
    </row>
    <row r="43" spans="1:13" ht="14.25" customHeight="1">
      <c r="A43" s="517">
        <v>297</v>
      </c>
      <c r="B43" s="517">
        <v>493</v>
      </c>
      <c r="C43" s="517">
        <v>429</v>
      </c>
      <c r="D43" s="517">
        <v>610</v>
      </c>
      <c r="E43" s="517">
        <v>283</v>
      </c>
      <c r="F43" s="517">
        <v>65</v>
      </c>
      <c r="G43" s="517">
        <v>17</v>
      </c>
      <c r="H43" s="517">
        <v>2</v>
      </c>
      <c r="I43" s="517">
        <v>1</v>
      </c>
      <c r="J43" s="516">
        <f>SUM(K43:M43)</f>
        <v>4289</v>
      </c>
      <c r="K43" s="517">
        <f>SUM('- 28 -'!C43:E43)</f>
        <v>195</v>
      </c>
      <c r="L43" s="517">
        <f>SUM('- 28 -'!F43:O43)</f>
        <v>1897</v>
      </c>
      <c r="M43" s="517">
        <f>SUM(A43:I43)</f>
        <v>2197</v>
      </c>
    </row>
    <row r="44" spans="1:13" ht="9.75" customHeight="1">
      <c r="A44" s="516"/>
      <c r="B44" s="516"/>
      <c r="C44" s="516"/>
      <c r="D44" s="516"/>
      <c r="E44" s="516"/>
      <c r="F44" s="516"/>
      <c r="G44" s="516"/>
      <c r="H44" s="516"/>
      <c r="I44" s="516"/>
      <c r="J44" s="516"/>
      <c r="K44" s="516"/>
      <c r="L44" s="516"/>
      <c r="M44" s="516"/>
    </row>
    <row r="45" spans="1:13" s="66" customFormat="1" ht="14.25" customHeight="1">
      <c r="A45" s="603">
        <f>SUM(A43)</f>
        <v>297</v>
      </c>
      <c r="B45" s="603">
        <f aca="true" t="shared" si="4" ref="B45:M45">SUM(B43)</f>
        <v>493</v>
      </c>
      <c r="C45" s="603">
        <f t="shared" si="4"/>
        <v>429</v>
      </c>
      <c r="D45" s="603">
        <f t="shared" si="4"/>
        <v>610</v>
      </c>
      <c r="E45" s="603">
        <f t="shared" si="4"/>
        <v>283</v>
      </c>
      <c r="F45" s="603">
        <f t="shared" si="4"/>
        <v>65</v>
      </c>
      <c r="G45" s="603">
        <f t="shared" si="4"/>
        <v>17</v>
      </c>
      <c r="H45" s="603">
        <f t="shared" si="4"/>
        <v>2</v>
      </c>
      <c r="I45" s="603">
        <f t="shared" si="4"/>
        <v>1</v>
      </c>
      <c r="J45" s="662">
        <f t="shared" si="4"/>
        <v>4289</v>
      </c>
      <c r="K45" s="603">
        <f t="shared" si="4"/>
        <v>195</v>
      </c>
      <c r="L45" s="603">
        <f t="shared" si="4"/>
        <v>1897</v>
      </c>
      <c r="M45" s="603">
        <f t="shared" si="4"/>
        <v>2197</v>
      </c>
    </row>
    <row r="46" spans="1:13" ht="12.75" customHeight="1">
      <c r="A46" s="606"/>
      <c r="B46" s="606"/>
      <c r="C46" s="606"/>
      <c r="D46" s="606"/>
      <c r="E46" s="606"/>
      <c r="F46" s="601"/>
      <c r="G46" s="601"/>
      <c r="H46" s="601"/>
      <c r="I46" s="601"/>
      <c r="J46" s="601"/>
      <c r="K46" s="606"/>
      <c r="L46" s="606"/>
      <c r="M46" s="606"/>
    </row>
    <row r="47" spans="1:13" s="66" customFormat="1" ht="14.25" customHeight="1" thickBot="1">
      <c r="A47" s="663">
        <f>SUM('- 25 -'!A46+'- 27 -'!A18+'- 27 -'!A46+'- 29 -'!A30+'- 29 -'!A37+'- 29 -'!A41+'- 29 -'!A45)</f>
        <v>13208</v>
      </c>
      <c r="B47" s="663">
        <f>SUM('- 25 -'!B46+'- 27 -'!B18+'- 27 -'!B46+'- 29 -'!B30+'- 29 -'!B37+'- 29 -'!B41+'- 29 -'!B45)</f>
        <v>17169</v>
      </c>
      <c r="C47" s="663">
        <f>SUM('- 25 -'!C46+'- 27 -'!C18+'- 27 -'!C46+'- 29 -'!C30+'- 29 -'!C37+'- 29 -'!C41+'- 29 -'!C45)</f>
        <v>13147</v>
      </c>
      <c r="D47" s="663">
        <f>SUM('- 25 -'!D46+'- 27 -'!D18+'- 27 -'!D46+'- 29 -'!D30+'- 29 -'!D37+'- 29 -'!D41+'- 29 -'!D45)</f>
        <v>10974</v>
      </c>
      <c r="E47" s="663">
        <f>SUM('- 25 -'!E46+'- 27 -'!E18+'- 27 -'!E46+'- 29 -'!E30+'- 29 -'!E37+'- 29 -'!E41+'- 29 -'!E45)</f>
        <v>6873</v>
      </c>
      <c r="F47" s="663">
        <f>SUM('- 25 -'!F46+'- 27 -'!F18+'- 27 -'!F46+'- 29 -'!F30+'- 29 -'!F37+'- 29 -'!F41+'- 29 -'!F45)</f>
        <v>3014</v>
      </c>
      <c r="G47" s="663">
        <f>SUM('- 25 -'!G46+'- 27 -'!G18+'- 27 -'!G46+'- 29 -'!G30+'- 29 -'!G37+'- 29 -'!G41+'- 29 -'!G45)</f>
        <v>865</v>
      </c>
      <c r="H47" s="663">
        <f>SUM('- 25 -'!H46+'- 27 -'!H18+'- 27 -'!H46+'- 29 -'!H30+'- 29 -'!H37+'- 29 -'!H41+'- 29 -'!H45)</f>
        <v>132</v>
      </c>
      <c r="I47" s="663">
        <f>SUM('- 25 -'!I46+'- 27 -'!I18+'- 27 -'!I46+'- 29 -'!I30+'- 29 -'!I37+'- 29 -'!I41+'- 29 -'!I45)</f>
        <v>4</v>
      </c>
      <c r="J47" s="663">
        <f>SUM('- 25 -'!J46+'- 27 -'!J18+'- 27 -'!J46+'- 29 -'!J30+'- 29 -'!J37+'- 29 -'!J41+'- 29 -'!J45)</f>
        <v>245852</v>
      </c>
      <c r="K47" s="663">
        <f>SUM('- 25 -'!K46+'- 27 -'!K18+'- 27 -'!K46+'- 29 -'!K30+'- 29 -'!K37+'- 29 -'!K41+'- 29 -'!K45)</f>
        <v>31312</v>
      </c>
      <c r="L47" s="663">
        <f>SUM('- 25 -'!L46+'- 27 -'!L18+'- 27 -'!L46+'- 29 -'!L30+'- 29 -'!L37+'- 29 -'!L41+'- 29 -'!L45)</f>
        <v>149154</v>
      </c>
      <c r="M47" s="663">
        <f>SUM('- 25 -'!M46+'- 27 -'!M18+'- 27 -'!M46+'- 29 -'!M30+'- 29 -'!M37+'- 29 -'!M41+'- 29 -'!M45)</f>
        <v>65386</v>
      </c>
    </row>
    <row r="48" spans="1:13" ht="18" customHeight="1" thickTop="1">
      <c r="A48" s="116" t="s">
        <v>761</v>
      </c>
      <c r="B48" s="68"/>
      <c r="C48" s="68"/>
      <c r="D48" s="68"/>
      <c r="E48" s="68"/>
      <c r="F48" s="120"/>
      <c r="G48" s="120"/>
      <c r="H48" s="120"/>
      <c r="I48" s="120"/>
      <c r="J48" s="120"/>
      <c r="K48" s="120"/>
      <c r="L48" s="120"/>
      <c r="M48" s="120"/>
    </row>
    <row r="49" spans="1:13" ht="18" customHeight="1">
      <c r="A49" s="373" t="s">
        <v>884</v>
      </c>
      <c r="B49" s="68"/>
      <c r="C49" s="68"/>
      <c r="D49" s="68"/>
      <c r="E49" s="68"/>
      <c r="F49" s="120"/>
      <c r="G49" s="120"/>
      <c r="H49" s="120"/>
      <c r="I49" s="120"/>
      <c r="J49" s="120"/>
      <c r="K49" s="120"/>
      <c r="L49" s="120"/>
      <c r="M49" s="120"/>
    </row>
    <row r="50" spans="1:13" ht="15.75" customHeight="1">
      <c r="A50" s="372"/>
      <c r="B50" s="372"/>
      <c r="C50" s="372"/>
      <c r="D50" s="372"/>
      <c r="E50" s="372"/>
      <c r="F50" s="372"/>
      <c r="G50" s="372"/>
      <c r="H50" s="372"/>
      <c r="I50" s="372"/>
      <c r="J50" s="372"/>
      <c r="K50" s="372"/>
      <c r="L50" s="372"/>
      <c r="M50" s="372"/>
    </row>
    <row r="51" spans="1:13" ht="15.75" customHeight="1">
      <c r="A51" s="372"/>
      <c r="B51" s="372"/>
      <c r="C51" s="372"/>
      <c r="D51" s="372"/>
      <c r="E51" s="372"/>
      <c r="F51" s="372"/>
      <c r="G51" s="372"/>
      <c r="H51" s="372"/>
      <c r="I51" s="372"/>
      <c r="J51" s="372"/>
      <c r="K51" s="372"/>
      <c r="L51" s="372"/>
      <c r="M51" s="372"/>
    </row>
    <row r="52" spans="1:13" ht="15.75" customHeight="1">
      <c r="A52" s="372"/>
      <c r="B52" s="372"/>
      <c r="C52" s="372"/>
      <c r="D52" s="372"/>
      <c r="E52" s="372"/>
      <c r="F52" s="372"/>
      <c r="G52" s="372"/>
      <c r="H52" s="372"/>
      <c r="I52" s="372"/>
      <c r="J52" s="372"/>
      <c r="K52" s="372"/>
      <c r="L52" s="372"/>
      <c r="M52" s="372"/>
    </row>
    <row r="53" spans="1:13" ht="12">
      <c r="A53" s="120"/>
      <c r="B53" s="120"/>
      <c r="C53" s="120"/>
      <c r="D53" s="120"/>
      <c r="E53" s="120"/>
      <c r="F53" s="120"/>
      <c r="G53" s="120"/>
      <c r="H53" s="120"/>
      <c r="I53" s="120"/>
      <c r="J53" s="120"/>
      <c r="K53" s="120"/>
      <c r="L53" s="120"/>
      <c r="M53" s="120"/>
    </row>
    <row r="54" spans="1:13" ht="12">
      <c r="A54" s="120"/>
      <c r="B54" s="120"/>
      <c r="C54" s="120"/>
      <c r="D54" s="120"/>
      <c r="E54" s="120"/>
      <c r="F54" s="120"/>
      <c r="G54" s="120"/>
      <c r="H54" s="120"/>
      <c r="I54" s="120"/>
      <c r="J54" s="120"/>
      <c r="K54" s="120"/>
      <c r="L54" s="120"/>
      <c r="M54" s="120"/>
    </row>
    <row r="55" spans="1:13" ht="12">
      <c r="A55" s="120"/>
      <c r="B55" s="120"/>
      <c r="C55" s="120"/>
      <c r="D55" s="120"/>
      <c r="E55" s="120"/>
      <c r="F55" s="120"/>
      <c r="G55" s="120"/>
      <c r="H55" s="120"/>
      <c r="I55" s="120"/>
      <c r="J55" s="120"/>
      <c r="K55" s="120"/>
      <c r="L55" s="120"/>
      <c r="M55" s="120"/>
    </row>
    <row r="56" spans="1:13" ht="12">
      <c r="A56" s="120"/>
      <c r="B56" s="120"/>
      <c r="C56" s="120"/>
      <c r="D56" s="120"/>
      <c r="E56" s="120"/>
      <c r="F56" s="120"/>
      <c r="G56" s="120"/>
      <c r="H56" s="120"/>
      <c r="I56" s="120"/>
      <c r="J56" s="120"/>
      <c r="K56" s="120"/>
      <c r="L56" s="120"/>
      <c r="M56" s="120"/>
    </row>
  </sheetData>
  <sheetProtection/>
  <mergeCells count="4">
    <mergeCell ref="K3:M3"/>
    <mergeCell ref="J3:J4"/>
    <mergeCell ref="J2:M2"/>
    <mergeCell ref="A3:I3"/>
  </mergeCells>
  <printOptions horizontalCentered="1"/>
  <pageMargins left="0.2362204724409449" right="0.2362204724409449" top="0.6299212598425197" bottom="0.7086614173228347" header="0.31496062992125984" footer="0.31496062992125984"/>
  <pageSetup blackAndWhite="1"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L23"/>
  <sheetViews>
    <sheetView workbookViewId="0" topLeftCell="A1">
      <selection activeCell="B1" sqref="B1"/>
    </sheetView>
  </sheetViews>
  <sheetFormatPr defaultColWidth="9.00390625" defaultRowHeight="13.5"/>
  <cols>
    <col min="1" max="1" width="1.625" style="20" customWidth="1"/>
    <col min="2" max="2" width="20.00390625" style="20" customWidth="1"/>
    <col min="3" max="3" width="1.625" style="20" customWidth="1"/>
    <col min="4" max="4" width="8.75390625" style="20" customWidth="1"/>
    <col min="5" max="6" width="6.75390625" style="20" customWidth="1"/>
    <col min="7" max="7" width="8.75390625" style="20" customWidth="1"/>
    <col min="8" max="9" width="6.75390625" style="20" customWidth="1"/>
    <col min="10" max="10" width="8.75390625" style="84" customWidth="1"/>
    <col min="11" max="11" width="6.75390625" style="123" customWidth="1"/>
    <col min="12" max="12" width="6.75390625" style="62" customWidth="1"/>
    <col min="13" max="16384" width="9.00390625" style="20" customWidth="1"/>
  </cols>
  <sheetData>
    <row r="1" spans="1:12" s="109" customFormat="1" ht="26.25" customHeight="1" thickBot="1">
      <c r="A1" s="121" t="s">
        <v>705</v>
      </c>
      <c r="B1" s="122"/>
      <c r="C1" s="122"/>
      <c r="D1" s="122"/>
      <c r="E1" s="122"/>
      <c r="F1" s="122"/>
      <c r="G1" s="122"/>
      <c r="H1" s="122"/>
      <c r="I1" s="122"/>
      <c r="J1" s="597"/>
      <c r="K1" s="759"/>
      <c r="L1" s="755" t="s">
        <v>816</v>
      </c>
    </row>
    <row r="2" spans="1:12" s="80" customFormat="1" ht="16.5" customHeight="1" thickTop="1">
      <c r="A2" s="988" t="s">
        <v>455</v>
      </c>
      <c r="B2" s="988"/>
      <c r="C2" s="1100"/>
      <c r="D2" s="1102" t="s">
        <v>772</v>
      </c>
      <c r="E2" s="1103"/>
      <c r="F2" s="1106"/>
      <c r="G2" s="1102" t="s">
        <v>787</v>
      </c>
      <c r="H2" s="1103"/>
      <c r="I2" s="1103"/>
      <c r="J2" s="1104" t="s">
        <v>843</v>
      </c>
      <c r="K2" s="1105"/>
      <c r="L2" s="1105"/>
    </row>
    <row r="3" spans="1:12" s="80" customFormat="1" ht="15" customHeight="1">
      <c r="A3" s="991"/>
      <c r="B3" s="991"/>
      <c r="C3" s="1101"/>
      <c r="D3" s="379" t="s">
        <v>87</v>
      </c>
      <c r="E3" s="378" t="s">
        <v>56</v>
      </c>
      <c r="F3" s="450" t="s">
        <v>57</v>
      </c>
      <c r="G3" s="378" t="s">
        <v>87</v>
      </c>
      <c r="H3" s="378" t="s">
        <v>56</v>
      </c>
      <c r="I3" s="450" t="s">
        <v>57</v>
      </c>
      <c r="J3" s="632" t="s">
        <v>87</v>
      </c>
      <c r="K3" s="632" t="s">
        <v>56</v>
      </c>
      <c r="L3" s="633" t="s">
        <v>57</v>
      </c>
    </row>
    <row r="4" spans="1:12" s="567" customFormat="1" ht="20.25" customHeight="1">
      <c r="A4" s="275"/>
      <c r="B4" s="293" t="s">
        <v>510</v>
      </c>
      <c r="C4" s="294"/>
      <c r="D4" s="664">
        <f>SUM(E4:F4)</f>
        <v>2001</v>
      </c>
      <c r="E4" s="664">
        <v>985</v>
      </c>
      <c r="F4" s="664">
        <v>1016</v>
      </c>
      <c r="G4" s="773">
        <f>SUM(H4:I4)</f>
        <v>1950</v>
      </c>
      <c r="H4" s="774">
        <v>951</v>
      </c>
      <c r="I4" s="774">
        <v>999</v>
      </c>
      <c r="J4" s="848">
        <f>SUM(K4:L4)</f>
        <v>2001</v>
      </c>
      <c r="K4" s="776">
        <v>963</v>
      </c>
      <c r="L4" s="776">
        <v>1038</v>
      </c>
    </row>
    <row r="5" spans="1:12" s="80" customFormat="1" ht="8.25" customHeight="1">
      <c r="A5" s="112"/>
      <c r="B5" s="293"/>
      <c r="C5" s="294"/>
      <c r="D5" s="664"/>
      <c r="E5" s="664"/>
      <c r="F5" s="664"/>
      <c r="G5" s="774"/>
      <c r="H5" s="774"/>
      <c r="I5" s="774"/>
      <c r="J5" s="776"/>
      <c r="K5" s="776"/>
      <c r="L5" s="776"/>
    </row>
    <row r="6" spans="1:12" s="81" customFormat="1" ht="18" customHeight="1">
      <c r="A6" s="244"/>
      <c r="B6" s="295" t="s">
        <v>511</v>
      </c>
      <c r="C6" s="296"/>
      <c r="D6" s="664">
        <f>SUM(E6:F6)</f>
        <v>93</v>
      </c>
      <c r="E6" s="665">
        <v>48</v>
      </c>
      <c r="F6" s="665">
        <v>45</v>
      </c>
      <c r="G6" s="774">
        <f>SUM(H6:I6)</f>
        <v>99</v>
      </c>
      <c r="H6" s="774">
        <v>54</v>
      </c>
      <c r="I6" s="774">
        <v>45</v>
      </c>
      <c r="J6" s="776">
        <f>SUM(K6:L6)</f>
        <v>94</v>
      </c>
      <c r="K6" s="776">
        <v>47</v>
      </c>
      <c r="L6" s="776">
        <v>47</v>
      </c>
    </row>
    <row r="7" spans="1:12" ht="18" customHeight="1">
      <c r="A7" s="244"/>
      <c r="B7" s="295" t="s">
        <v>521</v>
      </c>
      <c r="C7" s="296"/>
      <c r="D7" s="664">
        <f>SUM(E7:F7)</f>
        <v>28</v>
      </c>
      <c r="E7" s="665">
        <v>23</v>
      </c>
      <c r="F7" s="665">
        <v>5</v>
      </c>
      <c r="G7" s="774">
        <f>SUM(H7:I7)</f>
        <v>26</v>
      </c>
      <c r="H7" s="774">
        <v>21</v>
      </c>
      <c r="I7" s="774">
        <v>5</v>
      </c>
      <c r="J7" s="776">
        <f>SUM(K7:L7)</f>
        <v>32</v>
      </c>
      <c r="K7" s="776">
        <v>25</v>
      </c>
      <c r="L7" s="776">
        <v>7</v>
      </c>
    </row>
    <row r="8" spans="1:12" ht="18" customHeight="1">
      <c r="A8" s="244"/>
      <c r="B8" s="295" t="s">
        <v>512</v>
      </c>
      <c r="C8" s="296"/>
      <c r="D8" s="664">
        <f>SUM(E8:F8)</f>
        <v>422</v>
      </c>
      <c r="E8" s="665">
        <v>181</v>
      </c>
      <c r="F8" s="665">
        <v>241</v>
      </c>
      <c r="G8" s="774">
        <f>SUM(H8:I8)</f>
        <v>416</v>
      </c>
      <c r="H8" s="774">
        <v>179</v>
      </c>
      <c r="I8" s="774">
        <v>237</v>
      </c>
      <c r="J8" s="776">
        <f>SUM(K8:L8)</f>
        <v>418</v>
      </c>
      <c r="K8" s="776">
        <v>175</v>
      </c>
      <c r="L8" s="776">
        <v>243</v>
      </c>
    </row>
    <row r="9" spans="1:12" ht="18" customHeight="1">
      <c r="A9" s="244"/>
      <c r="B9" s="295" t="s">
        <v>758</v>
      </c>
      <c r="C9" s="296"/>
      <c r="D9" s="664">
        <f>SUM(E9:F9)</f>
        <v>69</v>
      </c>
      <c r="E9" s="665">
        <v>18</v>
      </c>
      <c r="F9" s="665">
        <v>51</v>
      </c>
      <c r="G9" s="774">
        <f>SUM(H9:I9)</f>
        <v>59</v>
      </c>
      <c r="H9" s="774">
        <v>12</v>
      </c>
      <c r="I9" s="774">
        <v>47</v>
      </c>
      <c r="J9" s="776">
        <f>SUM(K9:L9)</f>
        <v>60</v>
      </c>
      <c r="K9" s="776">
        <v>12</v>
      </c>
      <c r="L9" s="776">
        <v>48</v>
      </c>
    </row>
    <row r="10" spans="1:12" ht="18" customHeight="1">
      <c r="A10" s="244"/>
      <c r="B10" s="295" t="s">
        <v>513</v>
      </c>
      <c r="C10" s="296"/>
      <c r="D10" s="664">
        <f>SUM(E10:F10)</f>
        <v>35</v>
      </c>
      <c r="E10" s="665">
        <v>31</v>
      </c>
      <c r="F10" s="665">
        <v>4</v>
      </c>
      <c r="G10" s="774">
        <f>SUM(H10:I10)</f>
        <v>31</v>
      </c>
      <c r="H10" s="774">
        <v>28</v>
      </c>
      <c r="I10" s="774">
        <v>3</v>
      </c>
      <c r="J10" s="776">
        <f>SUM(K10:L10)</f>
        <v>37</v>
      </c>
      <c r="K10" s="776">
        <v>34</v>
      </c>
      <c r="L10" s="776">
        <v>3</v>
      </c>
    </row>
    <row r="11" spans="1:12" ht="8.25" customHeight="1">
      <c r="A11" s="112"/>
      <c r="B11" s="598"/>
      <c r="C11" s="306"/>
      <c r="D11" s="664"/>
      <c r="E11" s="664"/>
      <c r="F11" s="664"/>
      <c r="G11" s="774"/>
      <c r="H11" s="774"/>
      <c r="I11" s="774"/>
      <c r="J11" s="776"/>
      <c r="K11" s="776"/>
      <c r="L11" s="776"/>
    </row>
    <row r="12" spans="1:12" ht="18" customHeight="1">
      <c r="A12" s="244"/>
      <c r="B12" s="295" t="s">
        <v>514</v>
      </c>
      <c r="C12" s="297"/>
      <c r="D12" s="664">
        <f>SUM(E12:F12)</f>
        <v>57</v>
      </c>
      <c r="E12" s="665">
        <v>25</v>
      </c>
      <c r="F12" s="665">
        <v>32</v>
      </c>
      <c r="G12" s="774">
        <f>SUM(H12:I12)</f>
        <v>57</v>
      </c>
      <c r="H12" s="774">
        <v>27</v>
      </c>
      <c r="I12" s="774">
        <v>30</v>
      </c>
      <c r="J12" s="776">
        <f>SUM(K12:L12)</f>
        <v>57</v>
      </c>
      <c r="K12" s="776">
        <v>26</v>
      </c>
      <c r="L12" s="776">
        <v>31</v>
      </c>
    </row>
    <row r="13" spans="1:12" ht="18" customHeight="1">
      <c r="A13" s="244"/>
      <c r="B13" s="295" t="s">
        <v>515</v>
      </c>
      <c r="C13" s="296"/>
      <c r="D13" s="664">
        <f>SUM(E13:F13)</f>
        <v>325</v>
      </c>
      <c r="E13" s="665">
        <v>158</v>
      </c>
      <c r="F13" s="665">
        <v>167</v>
      </c>
      <c r="G13" s="774">
        <f>SUM(H13:I13)</f>
        <v>297</v>
      </c>
      <c r="H13" s="774">
        <v>144</v>
      </c>
      <c r="I13" s="774">
        <v>153</v>
      </c>
      <c r="J13" s="776">
        <f>SUM(K13:L13)</f>
        <v>290</v>
      </c>
      <c r="K13" s="776">
        <v>144</v>
      </c>
      <c r="L13" s="776">
        <v>146</v>
      </c>
    </row>
    <row r="14" spans="1:12" ht="18" customHeight="1">
      <c r="A14" s="244"/>
      <c r="B14" s="295" t="s">
        <v>759</v>
      </c>
      <c r="C14" s="296"/>
      <c r="D14" s="664">
        <f>SUM(E14:F14)</f>
        <v>48</v>
      </c>
      <c r="E14" s="665">
        <v>29</v>
      </c>
      <c r="F14" s="665">
        <v>19</v>
      </c>
      <c r="G14" s="774">
        <f>SUM(H14:I14)</f>
        <v>47</v>
      </c>
      <c r="H14" s="774">
        <v>28</v>
      </c>
      <c r="I14" s="774">
        <v>19</v>
      </c>
      <c r="J14" s="776">
        <f>SUM(K14:L14)</f>
        <v>52</v>
      </c>
      <c r="K14" s="776">
        <v>30</v>
      </c>
      <c r="L14" s="776">
        <v>22</v>
      </c>
    </row>
    <row r="15" spans="1:12" ht="18" customHeight="1">
      <c r="A15" s="244"/>
      <c r="B15" s="295" t="s">
        <v>516</v>
      </c>
      <c r="C15" s="296"/>
      <c r="D15" s="664">
        <f>SUM(E15:F15)</f>
        <v>26</v>
      </c>
      <c r="E15" s="665">
        <v>15</v>
      </c>
      <c r="F15" s="665">
        <v>11</v>
      </c>
      <c r="G15" s="774">
        <f>SUM(H15:I15)</f>
        <v>27</v>
      </c>
      <c r="H15" s="774">
        <v>15</v>
      </c>
      <c r="I15" s="774">
        <v>12</v>
      </c>
      <c r="J15" s="776">
        <f>SUM(K15:L15)</f>
        <v>35</v>
      </c>
      <c r="K15" s="776">
        <v>19</v>
      </c>
      <c r="L15" s="776">
        <v>16</v>
      </c>
    </row>
    <row r="16" spans="1:12" ht="18" customHeight="1">
      <c r="A16" s="244"/>
      <c r="B16" s="295" t="s">
        <v>517</v>
      </c>
      <c r="C16" s="296"/>
      <c r="D16" s="664">
        <f>SUM(E16:F16)</f>
        <v>236</v>
      </c>
      <c r="E16" s="665">
        <v>38</v>
      </c>
      <c r="F16" s="665">
        <v>198</v>
      </c>
      <c r="G16" s="774">
        <f>SUM(H16:I16)</f>
        <v>238</v>
      </c>
      <c r="H16" s="774">
        <v>40</v>
      </c>
      <c r="I16" s="774">
        <v>198</v>
      </c>
      <c r="J16" s="776">
        <f>SUM(K16:L16)</f>
        <v>228</v>
      </c>
      <c r="K16" s="776">
        <v>34</v>
      </c>
      <c r="L16" s="776">
        <v>194</v>
      </c>
    </row>
    <row r="17" spans="1:12" ht="8.25" customHeight="1">
      <c r="A17" s="112"/>
      <c r="B17" s="598"/>
      <c r="C17" s="306"/>
      <c r="D17" s="664"/>
      <c r="E17" s="664"/>
      <c r="F17" s="664"/>
      <c r="G17" s="774"/>
      <c r="H17" s="774"/>
      <c r="I17" s="774"/>
      <c r="J17" s="776"/>
      <c r="K17" s="776"/>
      <c r="L17" s="776"/>
    </row>
    <row r="18" spans="1:12" ht="18" customHeight="1">
      <c r="A18" s="244"/>
      <c r="B18" s="295" t="s">
        <v>518</v>
      </c>
      <c r="C18" s="296"/>
      <c r="D18" s="664">
        <f>SUM(E18:F18)</f>
        <v>85</v>
      </c>
      <c r="E18" s="665">
        <v>46</v>
      </c>
      <c r="F18" s="665">
        <v>39</v>
      </c>
      <c r="G18" s="774">
        <f>SUM(H18:I18)</f>
        <v>44</v>
      </c>
      <c r="H18" s="774">
        <v>8</v>
      </c>
      <c r="I18" s="774">
        <v>36</v>
      </c>
      <c r="J18" s="776">
        <f>SUM(K18:L18)</f>
        <v>46</v>
      </c>
      <c r="K18" s="776">
        <v>8</v>
      </c>
      <c r="L18" s="776">
        <v>38</v>
      </c>
    </row>
    <row r="19" spans="1:12" ht="18" customHeight="1">
      <c r="A19" s="244"/>
      <c r="B19" s="295" t="s">
        <v>519</v>
      </c>
      <c r="C19" s="296"/>
      <c r="D19" s="664">
        <f>SUM(E19:F19)</f>
        <v>110</v>
      </c>
      <c r="E19" s="665">
        <v>78</v>
      </c>
      <c r="F19" s="665">
        <v>32</v>
      </c>
      <c r="G19" s="774">
        <f>SUM(H19:I19)</f>
        <v>107</v>
      </c>
      <c r="H19" s="774">
        <v>78</v>
      </c>
      <c r="I19" s="774">
        <v>29</v>
      </c>
      <c r="J19" s="776">
        <f>SUM(K19:L19)</f>
        <v>112</v>
      </c>
      <c r="K19" s="776">
        <v>82</v>
      </c>
      <c r="L19" s="776">
        <v>30</v>
      </c>
    </row>
    <row r="20" spans="1:12" ht="18" customHeight="1">
      <c r="A20" s="244"/>
      <c r="B20" s="295" t="s">
        <v>522</v>
      </c>
      <c r="C20" s="296"/>
      <c r="D20" s="664">
        <f>SUM(E20:F20)</f>
        <v>167</v>
      </c>
      <c r="E20" s="665">
        <v>111</v>
      </c>
      <c r="F20" s="665">
        <v>56</v>
      </c>
      <c r="G20" s="774">
        <f>SUM(H20:I20)</f>
        <v>165</v>
      </c>
      <c r="H20" s="774">
        <v>108</v>
      </c>
      <c r="I20" s="774">
        <v>57</v>
      </c>
      <c r="J20" s="776">
        <f>SUM(K20:L20)</f>
        <v>190</v>
      </c>
      <c r="K20" s="776">
        <v>110</v>
      </c>
      <c r="L20" s="776">
        <v>80</v>
      </c>
    </row>
    <row r="21" spans="1:12" ht="18" customHeight="1">
      <c r="A21" s="244"/>
      <c r="B21" s="295"/>
      <c r="C21" s="296"/>
      <c r="D21" s="664"/>
      <c r="E21" s="665"/>
      <c r="F21" s="665"/>
      <c r="G21" s="774"/>
      <c r="H21" s="774"/>
      <c r="I21" s="774"/>
      <c r="J21" s="776"/>
      <c r="K21" s="776"/>
      <c r="L21" s="776"/>
    </row>
    <row r="22" spans="1:12" ht="18" customHeight="1" thickBot="1">
      <c r="A22" s="298"/>
      <c r="B22" s="299" t="s">
        <v>520</v>
      </c>
      <c r="C22" s="301"/>
      <c r="D22" s="666">
        <f>SUM(E22:F22)</f>
        <v>300</v>
      </c>
      <c r="E22" s="666">
        <v>184</v>
      </c>
      <c r="F22" s="666">
        <v>116</v>
      </c>
      <c r="G22" s="775">
        <f>SUM(H22:I22)</f>
        <v>337</v>
      </c>
      <c r="H22" s="775">
        <v>209</v>
      </c>
      <c r="I22" s="775">
        <v>128</v>
      </c>
      <c r="J22" s="849">
        <f>SUM(K22:L22)</f>
        <v>350</v>
      </c>
      <c r="K22" s="849">
        <v>217</v>
      </c>
      <c r="L22" s="849">
        <v>133</v>
      </c>
    </row>
    <row r="23" spans="1:12" ht="17.25" customHeight="1" thickTop="1">
      <c r="A23" s="64" t="s">
        <v>507</v>
      </c>
      <c r="J23" s="634"/>
      <c r="K23" s="635"/>
      <c r="L23" s="636"/>
    </row>
  </sheetData>
  <sheetProtection/>
  <mergeCells count="4">
    <mergeCell ref="A2:C3"/>
    <mergeCell ref="G2:I2"/>
    <mergeCell ref="J2:L2"/>
    <mergeCell ref="D2:F2"/>
  </mergeCells>
  <printOptions horizontalCentered="1"/>
  <pageMargins left="0.11811023622047245" right="0.2362204724409449" top="0.5905511811023623" bottom="0.7086614173228347" header="0.31496062992125984" footer="0.31496062992125984"/>
  <pageSetup blackAndWhite="1"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18"/>
  <sheetViews>
    <sheetView showZeros="0" zoomScalePageLayoutView="0" workbookViewId="0" topLeftCell="A7">
      <selection activeCell="I16" sqref="I16"/>
    </sheetView>
  </sheetViews>
  <sheetFormatPr defaultColWidth="9.00390625" defaultRowHeight="13.5"/>
  <cols>
    <col min="1" max="1" width="10.625" style="1" customWidth="1"/>
    <col min="2" max="2" width="10.625" style="2" customWidth="1"/>
    <col min="3" max="5" width="10.75390625" style="2" customWidth="1"/>
    <col min="6" max="16384" width="9.00390625" style="1" customWidth="1"/>
  </cols>
  <sheetData>
    <row r="1" spans="1:7" ht="12">
      <c r="A1" s="1" t="s">
        <v>448</v>
      </c>
      <c r="B1" s="2" t="s">
        <v>330</v>
      </c>
      <c r="C1" s="2" t="s">
        <v>316</v>
      </c>
      <c r="D1" s="2" t="s">
        <v>56</v>
      </c>
      <c r="E1" s="2" t="s">
        <v>57</v>
      </c>
      <c r="G1" s="1" t="s">
        <v>652</v>
      </c>
    </row>
    <row r="2" spans="1:6" ht="12">
      <c r="A2" s="50" t="s">
        <v>739</v>
      </c>
      <c r="B2" s="51">
        <v>9717</v>
      </c>
      <c r="C2" s="51">
        <v>47013</v>
      </c>
      <c r="D2" s="51">
        <v>21286</v>
      </c>
      <c r="E2" s="51">
        <v>22029</v>
      </c>
      <c r="F2" s="1107" t="s">
        <v>655</v>
      </c>
    </row>
    <row r="3" spans="1:6" ht="12">
      <c r="A3" s="50" t="s">
        <v>740</v>
      </c>
      <c r="B3" s="51">
        <v>11850</v>
      </c>
      <c r="C3" s="51">
        <v>56895</v>
      </c>
      <c r="D3" s="51">
        <v>23142</v>
      </c>
      <c r="E3" s="51">
        <v>23871</v>
      </c>
      <c r="F3" s="1108"/>
    </row>
    <row r="4" spans="1:6" ht="12">
      <c r="A4" s="50" t="s">
        <v>741</v>
      </c>
      <c r="B4" s="51">
        <v>15354</v>
      </c>
      <c r="C4" s="51">
        <v>68054</v>
      </c>
      <c r="D4" s="51">
        <v>28083</v>
      </c>
      <c r="E4" s="51">
        <v>28812</v>
      </c>
      <c r="F4" s="1108"/>
    </row>
    <row r="5" spans="1:6" ht="12">
      <c r="A5" s="50" t="s">
        <v>742</v>
      </c>
      <c r="B5" s="51">
        <v>25510</v>
      </c>
      <c r="C5" s="51">
        <v>100081</v>
      </c>
      <c r="D5" s="51">
        <v>33621</v>
      </c>
      <c r="E5" s="51">
        <v>34433</v>
      </c>
      <c r="F5" s="1108"/>
    </row>
    <row r="6" spans="1:6" ht="12">
      <c r="A6" s="50" t="s">
        <v>743</v>
      </c>
      <c r="B6" s="51">
        <v>35467</v>
      </c>
      <c r="C6" s="51">
        <v>129621</v>
      </c>
      <c r="D6" s="51">
        <v>50266</v>
      </c>
      <c r="E6" s="51">
        <v>49815</v>
      </c>
      <c r="F6" s="1108"/>
    </row>
    <row r="7" spans="1:6" ht="12">
      <c r="A7" s="50" t="s">
        <v>744</v>
      </c>
      <c r="B7" s="51">
        <v>43520</v>
      </c>
      <c r="C7" s="51">
        <v>152023</v>
      </c>
      <c r="D7" s="51">
        <v>64934</v>
      </c>
      <c r="E7" s="51">
        <v>64687</v>
      </c>
      <c r="F7" s="1108"/>
    </row>
    <row r="8" spans="1:6" ht="12">
      <c r="A8" s="50" t="s">
        <v>745</v>
      </c>
      <c r="B8" s="51">
        <v>51715</v>
      </c>
      <c r="C8" s="51">
        <v>171016</v>
      </c>
      <c r="D8" s="51">
        <v>75954</v>
      </c>
      <c r="E8" s="51">
        <v>76069</v>
      </c>
      <c r="F8" s="1108"/>
    </row>
    <row r="9" spans="1:6" ht="12">
      <c r="A9" s="50" t="s">
        <v>530</v>
      </c>
      <c r="B9" s="51">
        <v>57377</v>
      </c>
      <c r="C9" s="51">
        <v>185030</v>
      </c>
      <c r="D9" s="51">
        <v>85621</v>
      </c>
      <c r="E9" s="51">
        <v>85395</v>
      </c>
      <c r="F9" s="1108"/>
    </row>
    <row r="10" spans="1:6" ht="12">
      <c r="A10" s="50" t="s">
        <v>746</v>
      </c>
      <c r="B10" s="51">
        <v>66729</v>
      </c>
      <c r="C10" s="51">
        <v>201675</v>
      </c>
      <c r="D10" s="51">
        <v>92444</v>
      </c>
      <c r="E10" s="51">
        <v>92586</v>
      </c>
      <c r="F10" s="1108"/>
    </row>
    <row r="11" spans="1:6" ht="12">
      <c r="A11" s="50" t="s">
        <v>747</v>
      </c>
      <c r="B11" s="51">
        <v>74032</v>
      </c>
      <c r="C11" s="51">
        <v>212874</v>
      </c>
      <c r="D11" s="51">
        <v>100820</v>
      </c>
      <c r="E11" s="51">
        <v>100855</v>
      </c>
      <c r="F11" s="1108"/>
    </row>
    <row r="12" spans="1:6" ht="12">
      <c r="A12" s="50" t="s">
        <v>535</v>
      </c>
      <c r="B12" s="51">
        <v>80959</v>
      </c>
      <c r="C12" s="51">
        <v>220809</v>
      </c>
      <c r="D12" s="51">
        <v>106035</v>
      </c>
      <c r="E12" s="51">
        <v>106839</v>
      </c>
      <c r="F12" s="1108"/>
    </row>
    <row r="13" spans="1:6" ht="12">
      <c r="A13" s="50" t="s">
        <v>748</v>
      </c>
      <c r="B13" s="51">
        <v>87992</v>
      </c>
      <c r="C13" s="51">
        <v>228420</v>
      </c>
      <c r="D13" s="51">
        <v>109494</v>
      </c>
      <c r="E13" s="51">
        <v>111315</v>
      </c>
      <c r="F13" s="1108"/>
    </row>
    <row r="14" spans="1:5" ht="12">
      <c r="A14" s="52" t="s">
        <v>731</v>
      </c>
      <c r="B14" s="51">
        <v>93445</v>
      </c>
      <c r="C14" s="51">
        <v>235081</v>
      </c>
      <c r="D14" s="6"/>
      <c r="E14" s="6"/>
    </row>
    <row r="15" spans="1:9" ht="12">
      <c r="A15" s="52" t="s">
        <v>749</v>
      </c>
      <c r="B15" s="53">
        <v>97944</v>
      </c>
      <c r="C15" s="53">
        <v>239424</v>
      </c>
      <c r="D15" s="6"/>
      <c r="E15" s="6"/>
      <c r="I15" s="49"/>
    </row>
    <row r="16" spans="1:3" ht="12">
      <c r="A16" s="46"/>
      <c r="B16" s="47"/>
      <c r="C16" s="47"/>
    </row>
    <row r="17" spans="1:3" ht="12">
      <c r="A17" s="46"/>
      <c r="B17" s="47"/>
      <c r="C17" s="47"/>
    </row>
    <row r="18" spans="1:3" ht="12">
      <c r="A18" s="46"/>
      <c r="B18" s="48"/>
      <c r="C18" s="48"/>
    </row>
  </sheetData>
  <sheetProtection/>
  <mergeCells count="1">
    <mergeCell ref="F2:F13"/>
  </mergeCells>
  <printOptions horizontalCentered="1"/>
  <pageMargins left="0.59" right="0.6" top="0.85" bottom="0.7480314960629921" header="0.41" footer="0.4724409448818898"/>
  <pageSetup firstPageNumber="5" useFirstPageNumber="1" horizontalDpi="600" verticalDpi="600" orientation="portrait" paperSize="9" r:id="rId2"/>
  <headerFooter alignWithMargins="0">
    <oddHeader>&amp;L&amp;"ＭＳ Ｐゴシック,太字"&amp;16Ｂ　人口</oddHeader>
    <oddFooter>&amp;C&amp;"ＭＳ Ｐ明朝,標準"&amp;10- 6 -</oddFooter>
  </headerFooter>
  <drawing r:id="rId1"/>
</worksheet>
</file>

<file path=xl/worksheets/sheet27.xml><?xml version="1.0" encoding="utf-8"?>
<worksheet xmlns="http://schemas.openxmlformats.org/spreadsheetml/2006/main" xmlns:r="http://schemas.openxmlformats.org/officeDocument/2006/relationships">
  <dimension ref="A1:J109"/>
  <sheetViews>
    <sheetView zoomScale="90" zoomScaleNormal="90" zoomScalePageLayoutView="0" workbookViewId="0" topLeftCell="A1">
      <selection activeCell="H49" sqref="H49"/>
    </sheetView>
  </sheetViews>
  <sheetFormatPr defaultColWidth="9.875" defaultRowHeight="14.25" customHeight="1"/>
  <cols>
    <col min="1" max="1" width="9.50390625" style="9" bestFit="1" customWidth="1"/>
    <col min="2" max="2" width="9.00390625" style="9" bestFit="1" customWidth="1"/>
    <col min="3" max="3" width="11.25390625" style="10" customWidth="1"/>
    <col min="4" max="4" width="9.75390625" style="10" customWidth="1"/>
    <col min="5" max="9" width="9.75390625" style="9" customWidth="1"/>
    <col min="10" max="10" width="6.125" style="9" bestFit="1" customWidth="1"/>
    <col min="11" max="13" width="9.75390625" style="9" customWidth="1"/>
    <col min="14" max="16384" width="9.875" style="9" customWidth="1"/>
  </cols>
  <sheetData>
    <row r="1" spans="1:5" ht="13.5" customHeight="1">
      <c r="A1" s="22"/>
      <c r="B1" s="11" t="s">
        <v>88</v>
      </c>
      <c r="D1" s="9"/>
      <c r="E1" s="12" t="s">
        <v>89</v>
      </c>
    </row>
    <row r="2" spans="1:5" ht="17.25" customHeight="1">
      <c r="A2" s="13" t="s">
        <v>449</v>
      </c>
      <c r="B2" s="54">
        <f>D27</f>
        <v>5435</v>
      </c>
      <c r="D2" s="13" t="s">
        <v>449</v>
      </c>
      <c r="E2" s="54">
        <f>E27</f>
        <v>5029</v>
      </c>
    </row>
    <row r="3" spans="1:5" ht="17.25" customHeight="1">
      <c r="A3" s="13" t="s">
        <v>467</v>
      </c>
      <c r="B3" s="54">
        <f>D34</f>
        <v>5481</v>
      </c>
      <c r="D3" s="13" t="s">
        <v>467</v>
      </c>
      <c r="E3" s="54">
        <f>E34</f>
        <v>5461</v>
      </c>
    </row>
    <row r="4" spans="1:5" ht="17.25" customHeight="1">
      <c r="A4" s="13" t="s">
        <v>450</v>
      </c>
      <c r="B4" s="54">
        <f>D41</f>
        <v>5817</v>
      </c>
      <c r="D4" s="13" t="s">
        <v>450</v>
      </c>
      <c r="E4" s="54">
        <f>E41</f>
        <v>5708</v>
      </c>
    </row>
    <row r="5" spans="1:5" ht="17.25" customHeight="1">
      <c r="A5" s="13" t="s">
        <v>452</v>
      </c>
      <c r="B5" s="54">
        <f>D48</f>
        <v>5708</v>
      </c>
      <c r="D5" s="13" t="s">
        <v>452</v>
      </c>
      <c r="E5" s="54">
        <f>E48</f>
        <v>5506</v>
      </c>
    </row>
    <row r="6" spans="1:5" ht="17.25" customHeight="1">
      <c r="A6" s="13" t="s">
        <v>421</v>
      </c>
      <c r="B6" s="54">
        <f>D55</f>
        <v>5484</v>
      </c>
      <c r="D6" s="13" t="s">
        <v>421</v>
      </c>
      <c r="E6" s="54">
        <f>E55</f>
        <v>5372</v>
      </c>
    </row>
    <row r="7" spans="1:5" ht="17.25" customHeight="1">
      <c r="A7" s="13" t="s">
        <v>422</v>
      </c>
      <c r="B7" s="54">
        <f>D62</f>
        <v>5443</v>
      </c>
      <c r="D7" s="13" t="s">
        <v>422</v>
      </c>
      <c r="E7" s="54">
        <f>E62</f>
        <v>5302</v>
      </c>
    </row>
    <row r="8" spans="1:5" ht="14.25" customHeight="1">
      <c r="A8" s="14" t="s">
        <v>423</v>
      </c>
      <c r="B8" s="54">
        <f>D69</f>
        <v>6680</v>
      </c>
      <c r="D8" s="14" t="s">
        <v>423</v>
      </c>
      <c r="E8" s="54">
        <f>E69</f>
        <v>6900</v>
      </c>
    </row>
    <row r="9" spans="1:5" ht="14.25" customHeight="1">
      <c r="A9" s="14" t="s">
        <v>424</v>
      </c>
      <c r="B9" s="54">
        <f>D76</f>
        <v>8648</v>
      </c>
      <c r="D9" s="14" t="s">
        <v>424</v>
      </c>
      <c r="E9" s="54">
        <f>E76</f>
        <v>8664</v>
      </c>
    </row>
    <row r="10" spans="1:5" ht="14.25" customHeight="1">
      <c r="A10" s="14" t="s">
        <v>451</v>
      </c>
      <c r="B10" s="54">
        <f>D83</f>
        <v>10502</v>
      </c>
      <c r="D10" s="14" t="s">
        <v>451</v>
      </c>
      <c r="E10" s="54">
        <f>E83</f>
        <v>10319</v>
      </c>
    </row>
    <row r="11" spans="1:5" ht="14.25" customHeight="1">
      <c r="A11" s="14" t="s">
        <v>426</v>
      </c>
      <c r="B11" s="54">
        <f>D90</f>
        <v>9483</v>
      </c>
      <c r="D11" s="14" t="s">
        <v>426</v>
      </c>
      <c r="E11" s="54">
        <f>E90</f>
        <v>9178</v>
      </c>
    </row>
    <row r="12" spans="1:5" ht="14.25" customHeight="1">
      <c r="A12" s="14" t="s">
        <v>427</v>
      </c>
      <c r="B12" s="54">
        <f>I27</f>
        <v>7848</v>
      </c>
      <c r="D12" s="14" t="s">
        <v>427</v>
      </c>
      <c r="E12" s="54">
        <f>J27</f>
        <v>7421</v>
      </c>
    </row>
    <row r="13" spans="1:5" ht="14.25" customHeight="1">
      <c r="A13" s="14" t="s">
        <v>428</v>
      </c>
      <c r="B13" s="54">
        <f>I34</f>
        <v>6396</v>
      </c>
      <c r="D13" s="14" t="s">
        <v>428</v>
      </c>
      <c r="E13" s="54">
        <f>J34</f>
        <v>6586</v>
      </c>
    </row>
    <row r="14" spans="1:5" ht="14.25" customHeight="1">
      <c r="A14" s="13" t="s">
        <v>429</v>
      </c>
      <c r="B14" s="54">
        <f>I41</f>
        <v>7083</v>
      </c>
      <c r="D14" s="13" t="s">
        <v>322</v>
      </c>
      <c r="E14" s="54">
        <f>J41</f>
        <v>7597</v>
      </c>
    </row>
    <row r="15" spans="1:5" ht="14.25" customHeight="1">
      <c r="A15" s="13" t="s">
        <v>453</v>
      </c>
      <c r="B15" s="54">
        <f>I48</f>
        <v>7789</v>
      </c>
      <c r="D15" s="13" t="s">
        <v>453</v>
      </c>
      <c r="E15" s="54">
        <f>J48</f>
        <v>8960</v>
      </c>
    </row>
    <row r="16" spans="1:5" ht="14.25" customHeight="1">
      <c r="A16" s="13" t="s">
        <v>431</v>
      </c>
      <c r="B16" s="54">
        <f>I55</f>
        <v>7025</v>
      </c>
      <c r="D16" s="13" t="s">
        <v>431</v>
      </c>
      <c r="E16" s="54">
        <f>J55</f>
        <v>8004</v>
      </c>
    </row>
    <row r="17" spans="1:5" ht="14.25" customHeight="1">
      <c r="A17" s="13" t="s">
        <v>432</v>
      </c>
      <c r="B17" s="54">
        <f>I62</f>
        <v>5380</v>
      </c>
      <c r="D17" s="13" t="s">
        <v>432</v>
      </c>
      <c r="E17" s="54">
        <f>J62</f>
        <v>6141</v>
      </c>
    </row>
    <row r="18" spans="1:5" ht="14.25" customHeight="1">
      <c r="A18" s="15" t="s">
        <v>433</v>
      </c>
      <c r="B18" s="55">
        <f>I69</f>
        <v>3262</v>
      </c>
      <c r="D18" s="15" t="s">
        <v>433</v>
      </c>
      <c r="E18" s="55">
        <f>J69</f>
        <v>4603</v>
      </c>
    </row>
    <row r="19" spans="1:5" ht="14.25" customHeight="1">
      <c r="A19" s="15" t="s">
        <v>434</v>
      </c>
      <c r="B19" s="55">
        <f>I76</f>
        <v>1705</v>
      </c>
      <c r="D19" s="15" t="s">
        <v>434</v>
      </c>
      <c r="E19" s="55">
        <f>J76</f>
        <v>2913</v>
      </c>
    </row>
    <row r="20" spans="1:5" ht="14.25" customHeight="1">
      <c r="A20" s="16" t="s">
        <v>436</v>
      </c>
      <c r="B20" s="55">
        <f>I83</f>
        <v>500</v>
      </c>
      <c r="D20" s="16" t="s">
        <v>436</v>
      </c>
      <c r="E20" s="55">
        <f>J83</f>
        <v>1419</v>
      </c>
    </row>
    <row r="21" spans="1:5" ht="14.25" customHeight="1">
      <c r="A21" s="16" t="s">
        <v>437</v>
      </c>
      <c r="B21" s="55">
        <f>I90</f>
        <v>115</v>
      </c>
      <c r="D21" s="16" t="s">
        <v>437</v>
      </c>
      <c r="E21" s="55">
        <f>J90</f>
        <v>406</v>
      </c>
    </row>
    <row r="22" spans="1:5" ht="14.25" customHeight="1">
      <c r="A22" s="16" t="s">
        <v>454</v>
      </c>
      <c r="B22" s="55">
        <f>I97</f>
        <v>14</v>
      </c>
      <c r="D22" s="16" t="s">
        <v>454</v>
      </c>
      <c r="E22" s="55">
        <f>J97</f>
        <v>97</v>
      </c>
    </row>
    <row r="25" spans="1:10" ht="14.25" customHeight="1">
      <c r="A25" s="31" t="s">
        <v>543</v>
      </c>
      <c r="B25" s="31"/>
      <c r="C25" s="32" t="s">
        <v>509</v>
      </c>
      <c r="D25" s="32" t="s">
        <v>88</v>
      </c>
      <c r="E25" s="32" t="s">
        <v>89</v>
      </c>
      <c r="F25" s="31"/>
      <c r="G25" s="33" t="s">
        <v>543</v>
      </c>
      <c r="H25" s="32" t="s">
        <v>509</v>
      </c>
      <c r="I25" s="32" t="s">
        <v>88</v>
      </c>
      <c r="J25" s="32" t="s">
        <v>89</v>
      </c>
    </row>
    <row r="26" spans="1:10" ht="14.25" customHeight="1">
      <c r="A26" s="34" t="s">
        <v>509</v>
      </c>
      <c r="B26" s="34"/>
      <c r="C26" s="35"/>
      <c r="D26" s="36"/>
      <c r="E26" s="36"/>
      <c r="F26" s="36"/>
      <c r="G26" s="37"/>
      <c r="H26" s="177"/>
      <c r="I26" s="178"/>
      <c r="J26" s="165"/>
    </row>
    <row r="27" spans="1:10" ht="14.25" customHeight="1">
      <c r="A27" s="38" t="s">
        <v>449</v>
      </c>
      <c r="B27" s="38"/>
      <c r="C27" s="171">
        <v>10464</v>
      </c>
      <c r="D27" s="171">
        <v>5435</v>
      </c>
      <c r="E27" s="171">
        <v>5029</v>
      </c>
      <c r="F27" s="36"/>
      <c r="G27" s="39" t="s">
        <v>427</v>
      </c>
      <c r="H27" s="179">
        <v>15269</v>
      </c>
      <c r="I27" s="171">
        <v>7848</v>
      </c>
      <c r="J27" s="171">
        <v>7421</v>
      </c>
    </row>
    <row r="28" spans="1:10" ht="14.25" customHeight="1">
      <c r="A28" s="38" t="s">
        <v>544</v>
      </c>
      <c r="B28" s="38"/>
      <c r="C28" s="173">
        <v>1923</v>
      </c>
      <c r="D28" s="174">
        <v>1000</v>
      </c>
      <c r="E28" s="174">
        <v>923</v>
      </c>
      <c r="F28" s="40"/>
      <c r="G28" s="39" t="s">
        <v>545</v>
      </c>
      <c r="H28" s="175">
        <v>3432</v>
      </c>
      <c r="I28" s="174">
        <v>1778</v>
      </c>
      <c r="J28" s="174">
        <v>1654</v>
      </c>
    </row>
    <row r="29" spans="1:10" ht="14.25" customHeight="1">
      <c r="A29" s="38" t="s">
        <v>546</v>
      </c>
      <c r="B29" s="38"/>
      <c r="C29" s="173">
        <v>2137</v>
      </c>
      <c r="D29" s="174">
        <v>1139</v>
      </c>
      <c r="E29" s="174">
        <v>998</v>
      </c>
      <c r="F29" s="40"/>
      <c r="G29" s="39" t="s">
        <v>547</v>
      </c>
      <c r="H29" s="175">
        <v>3200</v>
      </c>
      <c r="I29" s="174">
        <v>1673</v>
      </c>
      <c r="J29" s="174">
        <v>1527</v>
      </c>
    </row>
    <row r="30" spans="1:10" ht="14.25" customHeight="1">
      <c r="A30" s="38" t="s">
        <v>548</v>
      </c>
      <c r="B30" s="38"/>
      <c r="C30" s="173">
        <v>2085</v>
      </c>
      <c r="D30" s="174">
        <v>1087</v>
      </c>
      <c r="E30" s="174">
        <v>998</v>
      </c>
      <c r="F30" s="40"/>
      <c r="G30" s="39" t="s">
        <v>549</v>
      </c>
      <c r="H30" s="175">
        <v>2960</v>
      </c>
      <c r="I30" s="174">
        <v>1514</v>
      </c>
      <c r="J30" s="174">
        <v>1446</v>
      </c>
    </row>
    <row r="31" spans="1:10" ht="14.25" customHeight="1">
      <c r="A31" s="38" t="s">
        <v>550</v>
      </c>
      <c r="B31" s="38"/>
      <c r="C31" s="173">
        <v>2148</v>
      </c>
      <c r="D31" s="174">
        <v>1112</v>
      </c>
      <c r="E31" s="174">
        <v>1036</v>
      </c>
      <c r="F31" s="40"/>
      <c r="G31" s="39" t="s">
        <v>551</v>
      </c>
      <c r="H31" s="175">
        <v>2917</v>
      </c>
      <c r="I31" s="174">
        <v>1479</v>
      </c>
      <c r="J31" s="174">
        <v>1438</v>
      </c>
    </row>
    <row r="32" spans="1:10" ht="14.25" customHeight="1">
      <c r="A32" s="38" t="s">
        <v>552</v>
      </c>
      <c r="B32" s="38"/>
      <c r="C32" s="173">
        <v>2171</v>
      </c>
      <c r="D32" s="174">
        <v>1097</v>
      </c>
      <c r="E32" s="174">
        <v>1074</v>
      </c>
      <c r="F32" s="40"/>
      <c r="G32" s="39" t="s">
        <v>553</v>
      </c>
      <c r="H32" s="175">
        <v>2760</v>
      </c>
      <c r="I32" s="174">
        <v>1404</v>
      </c>
      <c r="J32" s="174">
        <v>1356</v>
      </c>
    </row>
    <row r="33" spans="1:10" ht="14.25" customHeight="1">
      <c r="A33" s="38"/>
      <c r="B33" s="38"/>
      <c r="C33" s="167"/>
      <c r="D33" s="165"/>
      <c r="E33" s="165"/>
      <c r="F33" s="40"/>
      <c r="G33" s="39"/>
      <c r="H33" s="177"/>
      <c r="I33" s="178"/>
      <c r="J33" s="165"/>
    </row>
    <row r="34" spans="1:10" ht="14.25" customHeight="1">
      <c r="A34" s="38" t="s">
        <v>554</v>
      </c>
      <c r="B34" s="38"/>
      <c r="C34" s="171">
        <v>10942</v>
      </c>
      <c r="D34" s="171">
        <v>5481</v>
      </c>
      <c r="E34" s="171">
        <v>5461</v>
      </c>
      <c r="F34" s="36"/>
      <c r="G34" s="39" t="s">
        <v>428</v>
      </c>
      <c r="H34" s="179">
        <v>12982</v>
      </c>
      <c r="I34" s="171">
        <v>6396</v>
      </c>
      <c r="J34" s="171">
        <v>6586</v>
      </c>
    </row>
    <row r="35" spans="1:10" ht="14.25" customHeight="1">
      <c r="A35" s="38" t="s">
        <v>555</v>
      </c>
      <c r="B35" s="38"/>
      <c r="C35" s="173">
        <v>2061</v>
      </c>
      <c r="D35" s="174">
        <v>1005</v>
      </c>
      <c r="E35" s="174">
        <v>1056</v>
      </c>
      <c r="F35" s="40"/>
      <c r="G35" s="39" t="s">
        <v>556</v>
      </c>
      <c r="H35" s="175">
        <v>2684</v>
      </c>
      <c r="I35" s="174">
        <v>1341</v>
      </c>
      <c r="J35" s="174">
        <v>1343</v>
      </c>
    </row>
    <row r="36" spans="1:10" ht="14.25" customHeight="1">
      <c r="A36" s="38" t="s">
        <v>557</v>
      </c>
      <c r="B36" s="38"/>
      <c r="C36" s="173">
        <v>2220</v>
      </c>
      <c r="D36" s="174">
        <v>1116</v>
      </c>
      <c r="E36" s="174">
        <v>1104</v>
      </c>
      <c r="F36" s="40"/>
      <c r="G36" s="39" t="s">
        <v>558</v>
      </c>
      <c r="H36" s="175">
        <v>2717</v>
      </c>
      <c r="I36" s="174">
        <v>1360</v>
      </c>
      <c r="J36" s="174">
        <v>1357</v>
      </c>
    </row>
    <row r="37" spans="1:10" ht="14.25" customHeight="1">
      <c r="A37" s="38" t="s">
        <v>559</v>
      </c>
      <c r="B37" s="38"/>
      <c r="C37" s="173">
        <v>2290</v>
      </c>
      <c r="D37" s="174">
        <v>1146</v>
      </c>
      <c r="E37" s="174">
        <v>1144</v>
      </c>
      <c r="F37" s="40"/>
      <c r="G37" s="39" t="s">
        <v>560</v>
      </c>
      <c r="H37" s="175">
        <v>2457</v>
      </c>
      <c r="I37" s="174">
        <v>1216</v>
      </c>
      <c r="J37" s="174">
        <v>1241</v>
      </c>
    </row>
    <row r="38" spans="1:10" ht="14.25" customHeight="1">
      <c r="A38" s="38" t="s">
        <v>561</v>
      </c>
      <c r="B38" s="38"/>
      <c r="C38" s="173">
        <v>2156</v>
      </c>
      <c r="D38" s="174">
        <v>1114</v>
      </c>
      <c r="E38" s="174">
        <v>1042</v>
      </c>
      <c r="F38" s="40"/>
      <c r="G38" s="39" t="s">
        <v>562</v>
      </c>
      <c r="H38" s="175">
        <v>2568</v>
      </c>
      <c r="I38" s="174">
        <v>1238</v>
      </c>
      <c r="J38" s="174">
        <v>1330</v>
      </c>
    </row>
    <row r="39" spans="1:10" ht="14.25" customHeight="1" thickBot="1">
      <c r="A39" s="38" t="s">
        <v>563</v>
      </c>
      <c r="B39" s="38"/>
      <c r="C39" s="173">
        <v>2215</v>
      </c>
      <c r="D39" s="174">
        <v>1100</v>
      </c>
      <c r="E39" s="174">
        <v>1115</v>
      </c>
      <c r="F39" s="40"/>
      <c r="G39" s="39" t="s">
        <v>564</v>
      </c>
      <c r="H39" s="187">
        <v>2556</v>
      </c>
      <c r="I39" s="188">
        <v>1241</v>
      </c>
      <c r="J39" s="188">
        <v>1315</v>
      </c>
    </row>
    <row r="40" spans="1:10" ht="14.25" customHeight="1" thickTop="1">
      <c r="A40" s="38"/>
      <c r="B40" s="38"/>
      <c r="C40" s="167"/>
      <c r="D40" s="165"/>
      <c r="E40" s="165"/>
      <c r="F40" s="40"/>
      <c r="G40" s="39"/>
      <c r="H40" s="35"/>
      <c r="I40" s="40"/>
      <c r="J40" s="40"/>
    </row>
    <row r="41" spans="1:10" ht="14.25" customHeight="1">
      <c r="A41" s="41" t="s">
        <v>565</v>
      </c>
      <c r="B41" s="41"/>
      <c r="C41" s="171">
        <v>11525</v>
      </c>
      <c r="D41" s="171">
        <v>5817</v>
      </c>
      <c r="E41" s="171">
        <v>5708</v>
      </c>
      <c r="F41" s="36"/>
      <c r="G41" s="39" t="s">
        <v>429</v>
      </c>
      <c r="H41" s="172">
        <v>14680</v>
      </c>
      <c r="I41" s="190">
        <v>7083</v>
      </c>
      <c r="J41" s="191">
        <v>7597</v>
      </c>
    </row>
    <row r="42" spans="1:10" ht="14.25" customHeight="1">
      <c r="A42" s="38" t="s">
        <v>566</v>
      </c>
      <c r="B42" s="38"/>
      <c r="C42" s="173">
        <v>2221</v>
      </c>
      <c r="D42" s="174">
        <v>1108</v>
      </c>
      <c r="E42" s="174">
        <v>1113</v>
      </c>
      <c r="F42" s="40"/>
      <c r="G42" s="39" t="s">
        <v>567</v>
      </c>
      <c r="H42" s="175">
        <v>2566</v>
      </c>
      <c r="I42" s="174">
        <v>1285</v>
      </c>
      <c r="J42" s="194">
        <v>1281</v>
      </c>
    </row>
    <row r="43" spans="1:10" ht="14.25" customHeight="1">
      <c r="A43" s="38" t="s">
        <v>568</v>
      </c>
      <c r="B43" s="38"/>
      <c r="C43" s="173">
        <v>2308</v>
      </c>
      <c r="D43" s="174">
        <v>1184</v>
      </c>
      <c r="E43" s="174">
        <v>1124</v>
      </c>
      <c r="F43" s="40"/>
      <c r="G43" s="39" t="s">
        <v>569</v>
      </c>
      <c r="H43" s="175">
        <v>2674</v>
      </c>
      <c r="I43" s="174">
        <v>1317</v>
      </c>
      <c r="J43" s="194">
        <v>1357</v>
      </c>
    </row>
    <row r="44" spans="1:10" ht="14.25" customHeight="1">
      <c r="A44" s="38" t="s">
        <v>570</v>
      </c>
      <c r="B44" s="38"/>
      <c r="C44" s="173">
        <v>2249</v>
      </c>
      <c r="D44" s="174">
        <v>1158</v>
      </c>
      <c r="E44" s="174">
        <v>1091</v>
      </c>
      <c r="F44" s="40"/>
      <c r="G44" s="39" t="s">
        <v>571</v>
      </c>
      <c r="H44" s="175">
        <v>2927</v>
      </c>
      <c r="I44" s="174">
        <v>1351</v>
      </c>
      <c r="J44" s="194">
        <v>1576</v>
      </c>
    </row>
    <row r="45" spans="1:10" ht="14.25" customHeight="1">
      <c r="A45" s="38" t="s">
        <v>572</v>
      </c>
      <c r="B45" s="38"/>
      <c r="C45" s="173">
        <v>2321</v>
      </c>
      <c r="D45" s="174">
        <v>1134</v>
      </c>
      <c r="E45" s="174">
        <v>1187</v>
      </c>
      <c r="F45" s="40"/>
      <c r="G45" s="39" t="s">
        <v>573</v>
      </c>
      <c r="H45" s="175">
        <v>3136</v>
      </c>
      <c r="I45" s="174">
        <v>1504</v>
      </c>
      <c r="J45" s="194">
        <v>1632</v>
      </c>
    </row>
    <row r="46" spans="1:10" ht="14.25" customHeight="1">
      <c r="A46" s="38" t="s">
        <v>574</v>
      </c>
      <c r="B46" s="38"/>
      <c r="C46" s="173">
        <v>2426</v>
      </c>
      <c r="D46" s="174">
        <v>1233</v>
      </c>
      <c r="E46" s="174">
        <v>1193</v>
      </c>
      <c r="F46" s="40"/>
      <c r="G46" s="39" t="s">
        <v>575</v>
      </c>
      <c r="H46" s="175">
        <v>3377</v>
      </c>
      <c r="I46" s="174">
        <v>1626</v>
      </c>
      <c r="J46" s="194">
        <v>1751</v>
      </c>
    </row>
    <row r="47" spans="1:10" ht="14.25" customHeight="1">
      <c r="A47" s="38"/>
      <c r="B47" s="38"/>
      <c r="C47" s="164"/>
      <c r="D47" s="165"/>
      <c r="E47" s="165"/>
      <c r="F47" s="40"/>
      <c r="G47" s="39"/>
      <c r="H47" s="169"/>
      <c r="I47" s="165"/>
      <c r="J47" s="197"/>
    </row>
    <row r="48" spans="1:10" ht="14.25" customHeight="1">
      <c r="A48" s="38" t="s">
        <v>420</v>
      </c>
      <c r="B48" s="38"/>
      <c r="C48" s="171">
        <v>11214</v>
      </c>
      <c r="D48" s="185">
        <v>5708</v>
      </c>
      <c r="E48" s="171">
        <v>5506</v>
      </c>
      <c r="F48" s="36"/>
      <c r="G48" s="39" t="s">
        <v>430</v>
      </c>
      <c r="H48" s="199">
        <v>16749</v>
      </c>
      <c r="I48" s="200">
        <v>7789</v>
      </c>
      <c r="J48" s="201">
        <v>8960</v>
      </c>
    </row>
    <row r="49" spans="1:10" ht="14.25" customHeight="1">
      <c r="A49" s="38" t="s">
        <v>576</v>
      </c>
      <c r="B49" s="38"/>
      <c r="C49" s="173">
        <v>2270</v>
      </c>
      <c r="D49" s="166">
        <v>1120</v>
      </c>
      <c r="E49" s="174">
        <v>1150</v>
      </c>
      <c r="F49" s="40"/>
      <c r="G49" s="39" t="s">
        <v>577</v>
      </c>
      <c r="H49" s="175">
        <v>3860</v>
      </c>
      <c r="I49" s="174">
        <v>1840</v>
      </c>
      <c r="J49" s="194">
        <v>2020</v>
      </c>
    </row>
    <row r="50" spans="1:10" ht="14.25" customHeight="1">
      <c r="A50" s="38" t="s">
        <v>578</v>
      </c>
      <c r="B50" s="38"/>
      <c r="C50" s="173">
        <v>2253</v>
      </c>
      <c r="D50" s="166">
        <v>1186</v>
      </c>
      <c r="E50" s="174">
        <v>1067</v>
      </c>
      <c r="F50" s="40"/>
      <c r="G50" s="39" t="s">
        <v>579</v>
      </c>
      <c r="H50" s="175">
        <v>3807</v>
      </c>
      <c r="I50" s="174">
        <v>1714</v>
      </c>
      <c r="J50" s="194">
        <v>2093</v>
      </c>
    </row>
    <row r="51" spans="1:10" ht="14.25" customHeight="1">
      <c r="A51" s="38" t="s">
        <v>580</v>
      </c>
      <c r="B51" s="38"/>
      <c r="C51" s="173">
        <v>2313</v>
      </c>
      <c r="D51" s="166">
        <v>1151</v>
      </c>
      <c r="E51" s="174">
        <v>1162</v>
      </c>
      <c r="F51" s="40"/>
      <c r="G51" s="39" t="s">
        <v>581</v>
      </c>
      <c r="H51" s="175">
        <v>3806</v>
      </c>
      <c r="I51" s="174">
        <v>1771</v>
      </c>
      <c r="J51" s="194">
        <v>2035</v>
      </c>
    </row>
    <row r="52" spans="1:10" ht="14.25" customHeight="1">
      <c r="A52" s="38" t="s">
        <v>582</v>
      </c>
      <c r="B52" s="38"/>
      <c r="C52" s="173">
        <v>2122</v>
      </c>
      <c r="D52" s="166">
        <v>1134</v>
      </c>
      <c r="E52" s="174">
        <v>988</v>
      </c>
      <c r="F52" s="40"/>
      <c r="G52" s="39" t="s">
        <v>583</v>
      </c>
      <c r="H52" s="175">
        <v>2782</v>
      </c>
      <c r="I52" s="174">
        <v>1299</v>
      </c>
      <c r="J52" s="194">
        <v>1483</v>
      </c>
    </row>
    <row r="53" spans="1:10" ht="14.25" customHeight="1">
      <c r="A53" s="38" t="s">
        <v>584</v>
      </c>
      <c r="B53" s="38"/>
      <c r="C53" s="173">
        <v>2256</v>
      </c>
      <c r="D53" s="166">
        <v>1117</v>
      </c>
      <c r="E53" s="174">
        <v>1139</v>
      </c>
      <c r="F53" s="40"/>
      <c r="G53" s="39" t="s">
        <v>585</v>
      </c>
      <c r="H53" s="175">
        <v>2494</v>
      </c>
      <c r="I53" s="174">
        <v>1165</v>
      </c>
      <c r="J53" s="194">
        <v>1329</v>
      </c>
    </row>
    <row r="54" spans="1:10" ht="14.25" customHeight="1">
      <c r="A54" s="38"/>
      <c r="B54" s="38"/>
      <c r="C54" s="167"/>
      <c r="D54" s="165"/>
      <c r="E54" s="165"/>
      <c r="F54" s="40"/>
      <c r="G54" s="39"/>
      <c r="H54" s="169"/>
      <c r="I54" s="165"/>
      <c r="J54" s="197"/>
    </row>
    <row r="55" spans="1:10" ht="14.25" customHeight="1">
      <c r="A55" s="38" t="s">
        <v>421</v>
      </c>
      <c r="B55" s="38"/>
      <c r="C55" s="171">
        <v>10856</v>
      </c>
      <c r="D55" s="171">
        <v>5484</v>
      </c>
      <c r="E55" s="171">
        <v>5372</v>
      </c>
      <c r="F55" s="36"/>
      <c r="G55" s="39" t="s">
        <v>431</v>
      </c>
      <c r="H55" s="199">
        <v>15029</v>
      </c>
      <c r="I55" s="200">
        <v>7025</v>
      </c>
      <c r="J55" s="201">
        <v>8004</v>
      </c>
    </row>
    <row r="56" spans="1:10" ht="14.25" customHeight="1">
      <c r="A56" s="38" t="s">
        <v>586</v>
      </c>
      <c r="B56" s="38"/>
      <c r="C56" s="173">
        <v>2188</v>
      </c>
      <c r="D56" s="174">
        <v>1122</v>
      </c>
      <c r="E56" s="174">
        <v>1066</v>
      </c>
      <c r="F56" s="40"/>
      <c r="G56" s="39" t="s">
        <v>587</v>
      </c>
      <c r="H56" s="175">
        <v>2947</v>
      </c>
      <c r="I56" s="174">
        <v>1358</v>
      </c>
      <c r="J56" s="194">
        <v>1589</v>
      </c>
    </row>
    <row r="57" spans="1:10" ht="14.25" customHeight="1">
      <c r="A57" s="38" t="s">
        <v>588</v>
      </c>
      <c r="B57" s="38"/>
      <c r="C57" s="173">
        <v>2224</v>
      </c>
      <c r="D57" s="174">
        <v>1145</v>
      </c>
      <c r="E57" s="174">
        <v>1079</v>
      </c>
      <c r="F57" s="40"/>
      <c r="G57" s="39" t="s">
        <v>589</v>
      </c>
      <c r="H57" s="175">
        <v>3132</v>
      </c>
      <c r="I57" s="174">
        <v>1465</v>
      </c>
      <c r="J57" s="194">
        <v>1667</v>
      </c>
    </row>
    <row r="58" spans="1:10" ht="14.25" customHeight="1">
      <c r="A58" s="38" t="s">
        <v>590</v>
      </c>
      <c r="B58" s="38"/>
      <c r="C58" s="173">
        <v>2147</v>
      </c>
      <c r="D58" s="174">
        <v>1084</v>
      </c>
      <c r="E58" s="174">
        <v>1063</v>
      </c>
      <c r="F58" s="40"/>
      <c r="G58" s="39" t="s">
        <v>591</v>
      </c>
      <c r="H58" s="175">
        <v>3062</v>
      </c>
      <c r="I58" s="174">
        <v>1430</v>
      </c>
      <c r="J58" s="194">
        <v>1632</v>
      </c>
    </row>
    <row r="59" spans="1:10" ht="14.25" customHeight="1">
      <c r="A59" s="38" t="s">
        <v>592</v>
      </c>
      <c r="B59" s="38"/>
      <c r="C59" s="173">
        <v>2126</v>
      </c>
      <c r="D59" s="174">
        <v>1057</v>
      </c>
      <c r="E59" s="174">
        <v>1069</v>
      </c>
      <c r="F59" s="40"/>
      <c r="G59" s="39" t="s">
        <v>593</v>
      </c>
      <c r="H59" s="175">
        <v>3053</v>
      </c>
      <c r="I59" s="174">
        <v>1429</v>
      </c>
      <c r="J59" s="194">
        <v>1624</v>
      </c>
    </row>
    <row r="60" spans="1:10" ht="14.25" customHeight="1">
      <c r="A60" s="38" t="s">
        <v>594</v>
      </c>
      <c r="B60" s="38"/>
      <c r="C60" s="173">
        <v>2171</v>
      </c>
      <c r="D60" s="174">
        <v>1076</v>
      </c>
      <c r="E60" s="174">
        <v>1095</v>
      </c>
      <c r="F60" s="40"/>
      <c r="G60" s="39" t="s">
        <v>595</v>
      </c>
      <c r="H60" s="175">
        <v>2835</v>
      </c>
      <c r="I60" s="174">
        <v>1343</v>
      </c>
      <c r="J60" s="194">
        <v>1492</v>
      </c>
    </row>
    <row r="61" spans="1:10" ht="14.25" customHeight="1">
      <c r="A61" s="38"/>
      <c r="B61" s="38"/>
      <c r="C61" s="167"/>
      <c r="D61" s="186"/>
      <c r="E61" s="165"/>
      <c r="F61" s="40"/>
      <c r="G61" s="39"/>
      <c r="H61" s="206"/>
      <c r="I61" s="184"/>
      <c r="J61" s="207"/>
    </row>
    <row r="62" spans="1:10" ht="14.25" customHeight="1">
      <c r="A62" s="38" t="s">
        <v>422</v>
      </c>
      <c r="B62" s="38"/>
      <c r="C62" s="171">
        <v>10745</v>
      </c>
      <c r="D62" s="171">
        <v>5443</v>
      </c>
      <c r="E62" s="171">
        <v>5302</v>
      </c>
      <c r="F62" s="36"/>
      <c r="G62" s="39" t="s">
        <v>432</v>
      </c>
      <c r="H62" s="199">
        <v>11521</v>
      </c>
      <c r="I62" s="200">
        <v>5380</v>
      </c>
      <c r="J62" s="201">
        <v>6141</v>
      </c>
    </row>
    <row r="63" spans="1:10" ht="14.25" customHeight="1">
      <c r="A63" s="38" t="s">
        <v>596</v>
      </c>
      <c r="B63" s="38"/>
      <c r="C63" s="173">
        <v>2030</v>
      </c>
      <c r="D63" s="174">
        <v>1029</v>
      </c>
      <c r="E63" s="174">
        <v>1001</v>
      </c>
      <c r="F63" s="40"/>
      <c r="G63" s="39" t="s">
        <v>597</v>
      </c>
      <c r="H63" s="175">
        <v>2370</v>
      </c>
      <c r="I63" s="174">
        <v>1105</v>
      </c>
      <c r="J63" s="194">
        <v>1265</v>
      </c>
    </row>
    <row r="64" spans="1:10" ht="14.25" customHeight="1">
      <c r="A64" s="38" t="s">
        <v>598</v>
      </c>
      <c r="B64" s="38"/>
      <c r="C64" s="173">
        <v>2138</v>
      </c>
      <c r="D64" s="174">
        <v>1060</v>
      </c>
      <c r="E64" s="174">
        <v>1078</v>
      </c>
      <c r="F64" s="40"/>
      <c r="G64" s="39" t="s">
        <v>599</v>
      </c>
      <c r="H64" s="175">
        <v>2199</v>
      </c>
      <c r="I64" s="174">
        <v>1041</v>
      </c>
      <c r="J64" s="194">
        <v>1158</v>
      </c>
    </row>
    <row r="65" spans="1:10" ht="14.25" customHeight="1">
      <c r="A65" s="38" t="s">
        <v>600</v>
      </c>
      <c r="B65" s="38"/>
      <c r="C65" s="173">
        <v>2095</v>
      </c>
      <c r="D65" s="174">
        <v>1081</v>
      </c>
      <c r="E65" s="174">
        <v>1014</v>
      </c>
      <c r="F65" s="40"/>
      <c r="G65" s="39" t="s">
        <v>601</v>
      </c>
      <c r="H65" s="175">
        <v>2487</v>
      </c>
      <c r="I65" s="174">
        <v>1180</v>
      </c>
      <c r="J65" s="194">
        <v>1307</v>
      </c>
    </row>
    <row r="66" spans="1:10" ht="14.25" customHeight="1">
      <c r="A66" s="38" t="s">
        <v>602</v>
      </c>
      <c r="B66" s="38"/>
      <c r="C66" s="173">
        <v>2163</v>
      </c>
      <c r="D66" s="174">
        <v>1118</v>
      </c>
      <c r="E66" s="174">
        <v>1045</v>
      </c>
      <c r="F66" s="40"/>
      <c r="G66" s="39" t="s">
        <v>603</v>
      </c>
      <c r="H66" s="175">
        <v>2257</v>
      </c>
      <c r="I66" s="174">
        <v>1032</v>
      </c>
      <c r="J66" s="194">
        <v>1225</v>
      </c>
    </row>
    <row r="67" spans="1:10" ht="14.25" customHeight="1" thickBot="1">
      <c r="A67" s="38" t="s">
        <v>604</v>
      </c>
      <c r="B67" s="38"/>
      <c r="C67" s="187">
        <v>2319</v>
      </c>
      <c r="D67" s="188">
        <v>1155</v>
      </c>
      <c r="E67" s="189">
        <v>1164</v>
      </c>
      <c r="F67" s="40"/>
      <c r="G67" s="39" t="s">
        <v>605</v>
      </c>
      <c r="H67" s="175">
        <v>2208</v>
      </c>
      <c r="I67" s="174">
        <v>1022</v>
      </c>
      <c r="J67" s="194">
        <v>1186</v>
      </c>
    </row>
    <row r="68" spans="1:10" ht="14.25" customHeight="1" thickTop="1">
      <c r="A68" s="38"/>
      <c r="B68" s="38"/>
      <c r="C68" s="35"/>
      <c r="D68" s="40"/>
      <c r="E68" s="40"/>
      <c r="F68" s="40"/>
      <c r="G68" s="39"/>
      <c r="H68" s="206"/>
      <c r="I68" s="184"/>
      <c r="J68" s="207"/>
    </row>
    <row r="69" spans="1:10" ht="14.25" customHeight="1">
      <c r="A69" s="38" t="s">
        <v>423</v>
      </c>
      <c r="B69" s="38"/>
      <c r="C69" s="172">
        <v>13580</v>
      </c>
      <c r="D69" s="171">
        <v>6680</v>
      </c>
      <c r="E69" s="171">
        <v>6900</v>
      </c>
      <c r="F69" s="36"/>
      <c r="G69" s="39" t="s">
        <v>433</v>
      </c>
      <c r="H69" s="199">
        <v>7865</v>
      </c>
      <c r="I69" s="200">
        <v>3262</v>
      </c>
      <c r="J69" s="201">
        <v>4603</v>
      </c>
    </row>
    <row r="70" spans="1:10" ht="14.25" customHeight="1">
      <c r="A70" s="38" t="s">
        <v>606</v>
      </c>
      <c r="B70" s="38"/>
      <c r="C70" s="175">
        <v>2474</v>
      </c>
      <c r="D70" s="174">
        <v>1204</v>
      </c>
      <c r="E70" s="174">
        <v>1270</v>
      </c>
      <c r="F70" s="40"/>
      <c r="G70" s="39" t="s">
        <v>607</v>
      </c>
      <c r="H70" s="175">
        <v>1868</v>
      </c>
      <c r="I70" s="174">
        <v>810</v>
      </c>
      <c r="J70" s="194">
        <v>1058</v>
      </c>
    </row>
    <row r="71" spans="1:10" ht="14.25" customHeight="1">
      <c r="A71" s="38" t="s">
        <v>608</v>
      </c>
      <c r="B71" s="38"/>
      <c r="C71" s="175">
        <v>2723</v>
      </c>
      <c r="D71" s="174">
        <v>1404</v>
      </c>
      <c r="E71" s="174">
        <v>1319</v>
      </c>
      <c r="F71" s="40"/>
      <c r="G71" s="39" t="s">
        <v>609</v>
      </c>
      <c r="H71" s="175">
        <v>1671</v>
      </c>
      <c r="I71" s="174">
        <v>700</v>
      </c>
      <c r="J71" s="194">
        <v>971</v>
      </c>
    </row>
    <row r="72" spans="1:10" ht="14.25" customHeight="1">
      <c r="A72" s="38" t="s">
        <v>610</v>
      </c>
      <c r="B72" s="38"/>
      <c r="C72" s="175">
        <v>2702</v>
      </c>
      <c r="D72" s="174">
        <v>1322</v>
      </c>
      <c r="E72" s="174">
        <v>1380</v>
      </c>
      <c r="F72" s="40"/>
      <c r="G72" s="39" t="s">
        <v>611</v>
      </c>
      <c r="H72" s="175">
        <v>1525</v>
      </c>
      <c r="I72" s="174">
        <v>637</v>
      </c>
      <c r="J72" s="194">
        <v>888</v>
      </c>
    </row>
    <row r="73" spans="1:10" ht="14.25" customHeight="1">
      <c r="A73" s="38" t="s">
        <v>612</v>
      </c>
      <c r="B73" s="38"/>
      <c r="C73" s="175">
        <v>2711</v>
      </c>
      <c r="D73" s="174">
        <v>1329</v>
      </c>
      <c r="E73" s="174">
        <v>1382</v>
      </c>
      <c r="F73" s="40"/>
      <c r="G73" s="39" t="s">
        <v>613</v>
      </c>
      <c r="H73" s="175">
        <v>1542</v>
      </c>
      <c r="I73" s="174">
        <v>633</v>
      </c>
      <c r="J73" s="194">
        <v>909</v>
      </c>
    </row>
    <row r="74" spans="1:10" ht="14.25" customHeight="1">
      <c r="A74" s="38" t="s">
        <v>614</v>
      </c>
      <c r="B74" s="38"/>
      <c r="C74" s="175">
        <v>2970</v>
      </c>
      <c r="D74" s="174">
        <v>1421</v>
      </c>
      <c r="E74" s="174">
        <v>1549</v>
      </c>
      <c r="F74" s="40"/>
      <c r="G74" s="39" t="s">
        <v>615</v>
      </c>
      <c r="H74" s="175">
        <v>1259</v>
      </c>
      <c r="I74" s="174">
        <v>482</v>
      </c>
      <c r="J74" s="194">
        <v>777</v>
      </c>
    </row>
    <row r="75" spans="1:10" ht="14.25" customHeight="1">
      <c r="A75" s="38"/>
      <c r="B75" s="38"/>
      <c r="C75" s="177"/>
      <c r="D75" s="178"/>
      <c r="E75" s="165"/>
      <c r="F75" s="40"/>
      <c r="G75" s="39"/>
      <c r="H75" s="198"/>
      <c r="I75" s="170"/>
      <c r="J75" s="208"/>
    </row>
    <row r="76" spans="1:10" ht="14.25" customHeight="1">
      <c r="A76" s="38" t="s">
        <v>424</v>
      </c>
      <c r="B76" s="38"/>
      <c r="C76" s="179">
        <v>17312</v>
      </c>
      <c r="D76" s="171">
        <v>8648</v>
      </c>
      <c r="E76" s="171">
        <v>8664</v>
      </c>
      <c r="F76" s="36"/>
      <c r="G76" s="39" t="s">
        <v>434</v>
      </c>
      <c r="H76" s="199">
        <v>4618</v>
      </c>
      <c r="I76" s="200">
        <v>1705</v>
      </c>
      <c r="J76" s="201">
        <v>2913</v>
      </c>
    </row>
    <row r="77" spans="1:10" ht="13.5">
      <c r="A77" s="38" t="s">
        <v>616</v>
      </c>
      <c r="B77" s="38"/>
      <c r="C77" s="180">
        <v>3218</v>
      </c>
      <c r="D77" s="181">
        <v>1642</v>
      </c>
      <c r="E77" s="181">
        <v>1576</v>
      </c>
      <c r="F77" s="40"/>
      <c r="G77" s="39" t="s">
        <v>617</v>
      </c>
      <c r="H77" s="175">
        <v>1139</v>
      </c>
      <c r="I77" s="174">
        <v>452</v>
      </c>
      <c r="J77" s="194">
        <v>687</v>
      </c>
    </row>
    <row r="78" spans="1:10" ht="14.25" customHeight="1">
      <c r="A78" s="38" t="s">
        <v>618</v>
      </c>
      <c r="B78" s="38"/>
      <c r="C78" s="180">
        <v>3308</v>
      </c>
      <c r="D78" s="181">
        <v>1664</v>
      </c>
      <c r="E78" s="181">
        <v>1644</v>
      </c>
      <c r="F78" s="40"/>
      <c r="G78" s="39" t="s">
        <v>619</v>
      </c>
      <c r="H78" s="175">
        <v>1033</v>
      </c>
      <c r="I78" s="174">
        <v>392</v>
      </c>
      <c r="J78" s="194">
        <v>641</v>
      </c>
    </row>
    <row r="79" spans="1:10" ht="14.25" customHeight="1">
      <c r="A79" s="38" t="s">
        <v>620</v>
      </c>
      <c r="B79" s="38"/>
      <c r="C79" s="180">
        <v>3315</v>
      </c>
      <c r="D79" s="181">
        <v>1636</v>
      </c>
      <c r="E79" s="181">
        <v>1679</v>
      </c>
      <c r="F79" s="40"/>
      <c r="G79" s="39" t="s">
        <v>621</v>
      </c>
      <c r="H79" s="175">
        <v>909</v>
      </c>
      <c r="I79" s="174">
        <v>341</v>
      </c>
      <c r="J79" s="194">
        <v>568</v>
      </c>
    </row>
    <row r="80" spans="1:10" ht="14.25" customHeight="1">
      <c r="A80" s="38" t="s">
        <v>622</v>
      </c>
      <c r="B80" s="38"/>
      <c r="C80" s="180">
        <v>3638</v>
      </c>
      <c r="D80" s="181">
        <v>1825</v>
      </c>
      <c r="E80" s="181">
        <v>1813</v>
      </c>
      <c r="F80" s="40"/>
      <c r="G80" s="39" t="s">
        <v>623</v>
      </c>
      <c r="H80" s="175">
        <v>824</v>
      </c>
      <c r="I80" s="174">
        <v>287</v>
      </c>
      <c r="J80" s="194">
        <v>537</v>
      </c>
    </row>
    <row r="81" spans="1:10" ht="14.25" customHeight="1" thickBot="1">
      <c r="A81" s="38" t="s">
        <v>624</v>
      </c>
      <c r="B81" s="38"/>
      <c r="C81" s="180">
        <v>3833</v>
      </c>
      <c r="D81" s="181">
        <v>1881</v>
      </c>
      <c r="E81" s="181">
        <v>1952</v>
      </c>
      <c r="F81" s="40"/>
      <c r="G81" s="39" t="s">
        <v>625</v>
      </c>
      <c r="H81" s="187">
        <v>713</v>
      </c>
      <c r="I81" s="188">
        <v>233</v>
      </c>
      <c r="J81" s="189">
        <v>480</v>
      </c>
    </row>
    <row r="82" spans="1:10" ht="14.25" customHeight="1" thickTop="1">
      <c r="A82" s="38"/>
      <c r="B82" s="38"/>
      <c r="C82" s="176"/>
      <c r="D82" s="183"/>
      <c r="E82" s="184"/>
      <c r="F82" s="40"/>
      <c r="G82" s="39"/>
      <c r="H82" s="71"/>
      <c r="I82" s="72"/>
      <c r="J82" s="72"/>
    </row>
    <row r="83" spans="1:10" ht="14.25" customHeight="1">
      <c r="A83" s="38" t="s">
        <v>425</v>
      </c>
      <c r="B83" s="38"/>
      <c r="C83" s="179">
        <v>20821</v>
      </c>
      <c r="D83" s="171">
        <v>10502</v>
      </c>
      <c r="E83" s="171">
        <v>10319</v>
      </c>
      <c r="F83" s="36"/>
      <c r="G83" s="39" t="s">
        <v>436</v>
      </c>
      <c r="H83" s="192">
        <v>1919</v>
      </c>
      <c r="I83" s="193">
        <v>500</v>
      </c>
      <c r="J83" s="193">
        <v>1419</v>
      </c>
    </row>
    <row r="84" spans="1:10" ht="14.25" customHeight="1">
      <c r="A84" s="38" t="s">
        <v>626</v>
      </c>
      <c r="B84" s="38"/>
      <c r="C84" s="175">
        <v>4129</v>
      </c>
      <c r="D84" s="174">
        <v>2071</v>
      </c>
      <c r="E84" s="174">
        <v>2058</v>
      </c>
      <c r="F84" s="40"/>
      <c r="G84" s="39" t="s">
        <v>627</v>
      </c>
      <c r="H84" s="195">
        <v>540</v>
      </c>
      <c r="I84" s="196">
        <v>155</v>
      </c>
      <c r="J84" s="196">
        <v>385</v>
      </c>
    </row>
    <row r="85" spans="1:10" ht="14.25" customHeight="1">
      <c r="A85" s="38" t="s">
        <v>628</v>
      </c>
      <c r="B85" s="38"/>
      <c r="C85" s="175">
        <v>4197</v>
      </c>
      <c r="D85" s="174">
        <v>2104</v>
      </c>
      <c r="E85" s="174">
        <v>2093</v>
      </c>
      <c r="F85" s="40"/>
      <c r="G85" s="39" t="s">
        <v>629</v>
      </c>
      <c r="H85" s="195">
        <v>455</v>
      </c>
      <c r="I85" s="196">
        <v>138</v>
      </c>
      <c r="J85" s="196">
        <v>317</v>
      </c>
    </row>
    <row r="86" spans="1:10" ht="14.25" customHeight="1">
      <c r="A86" s="38" t="s">
        <v>630</v>
      </c>
      <c r="B86" s="38"/>
      <c r="C86" s="175">
        <v>4252</v>
      </c>
      <c r="D86" s="174">
        <v>2104</v>
      </c>
      <c r="E86" s="174">
        <v>2148</v>
      </c>
      <c r="F86" s="40"/>
      <c r="G86" s="39" t="s">
        <v>631</v>
      </c>
      <c r="H86" s="195">
        <v>381</v>
      </c>
      <c r="I86" s="196">
        <v>92</v>
      </c>
      <c r="J86" s="196">
        <v>289</v>
      </c>
    </row>
    <row r="87" spans="1:10" ht="14.25" customHeight="1">
      <c r="A87" s="38" t="s">
        <v>632</v>
      </c>
      <c r="B87" s="38"/>
      <c r="C87" s="175">
        <v>4147</v>
      </c>
      <c r="D87" s="174">
        <v>2149</v>
      </c>
      <c r="E87" s="174">
        <v>1998</v>
      </c>
      <c r="F87" s="40"/>
      <c r="G87" s="39" t="s">
        <v>633</v>
      </c>
      <c r="H87" s="195">
        <v>314</v>
      </c>
      <c r="I87" s="196">
        <v>68</v>
      </c>
      <c r="J87" s="196">
        <v>246</v>
      </c>
    </row>
    <row r="88" spans="1:10" ht="14.25" customHeight="1">
      <c r="A88" s="38" t="s">
        <v>634</v>
      </c>
      <c r="B88" s="38"/>
      <c r="C88" s="175">
        <v>4096</v>
      </c>
      <c r="D88" s="174">
        <v>2074</v>
      </c>
      <c r="E88" s="174">
        <v>2022</v>
      </c>
      <c r="F88" s="40"/>
      <c r="G88" s="39" t="s">
        <v>635</v>
      </c>
      <c r="H88" s="195">
        <v>229</v>
      </c>
      <c r="I88" s="196">
        <v>47</v>
      </c>
      <c r="J88" s="196">
        <v>182</v>
      </c>
    </row>
    <row r="89" spans="1:10" ht="14.25" customHeight="1">
      <c r="A89" s="38"/>
      <c r="B89" s="38"/>
      <c r="C89" s="177"/>
      <c r="D89" s="178"/>
      <c r="E89" s="165"/>
      <c r="F89" s="40"/>
      <c r="G89" s="39"/>
      <c r="H89" s="198"/>
      <c r="I89" s="170"/>
      <c r="J89" s="170"/>
    </row>
    <row r="90" spans="1:10" ht="14.25" customHeight="1">
      <c r="A90" s="38" t="s">
        <v>426</v>
      </c>
      <c r="B90" s="38"/>
      <c r="C90" s="179">
        <v>18661</v>
      </c>
      <c r="D90" s="171">
        <v>9483</v>
      </c>
      <c r="E90" s="171">
        <v>9178</v>
      </c>
      <c r="F90" s="36"/>
      <c r="G90" s="39" t="s">
        <v>437</v>
      </c>
      <c r="H90" s="202">
        <v>521</v>
      </c>
      <c r="I90" s="203">
        <v>115</v>
      </c>
      <c r="J90" s="203">
        <v>406</v>
      </c>
    </row>
    <row r="91" spans="1:10" ht="14.25" customHeight="1">
      <c r="A91" s="38" t="s">
        <v>636</v>
      </c>
      <c r="B91" s="38"/>
      <c r="C91" s="175">
        <v>4140</v>
      </c>
      <c r="D91" s="174">
        <v>2061</v>
      </c>
      <c r="E91" s="174">
        <v>2079</v>
      </c>
      <c r="F91" s="40"/>
      <c r="G91" s="39" t="s">
        <v>637</v>
      </c>
      <c r="H91" s="195">
        <v>172</v>
      </c>
      <c r="I91" s="196">
        <v>45</v>
      </c>
      <c r="J91" s="196">
        <v>127</v>
      </c>
    </row>
    <row r="92" spans="1:10" ht="14.25" customHeight="1">
      <c r="A92" s="38" t="s">
        <v>638</v>
      </c>
      <c r="B92" s="38"/>
      <c r="C92" s="175">
        <v>3914</v>
      </c>
      <c r="D92" s="174">
        <v>2007</v>
      </c>
      <c r="E92" s="174">
        <v>1907</v>
      </c>
      <c r="F92" s="40"/>
      <c r="G92" s="39" t="s">
        <v>639</v>
      </c>
      <c r="H92" s="195">
        <v>150</v>
      </c>
      <c r="I92" s="196">
        <v>25</v>
      </c>
      <c r="J92" s="196">
        <v>125</v>
      </c>
    </row>
    <row r="93" spans="1:10" ht="14.25" customHeight="1">
      <c r="A93" s="38" t="s">
        <v>640</v>
      </c>
      <c r="B93" s="38"/>
      <c r="C93" s="175">
        <v>3993</v>
      </c>
      <c r="D93" s="174">
        <v>2091</v>
      </c>
      <c r="E93" s="174">
        <v>1902</v>
      </c>
      <c r="F93" s="40"/>
      <c r="G93" s="39" t="s">
        <v>641</v>
      </c>
      <c r="H93" s="195">
        <v>80</v>
      </c>
      <c r="I93" s="196">
        <v>23</v>
      </c>
      <c r="J93" s="196">
        <v>57</v>
      </c>
    </row>
    <row r="94" spans="1:10" ht="14.25" customHeight="1">
      <c r="A94" s="38" t="s">
        <v>642</v>
      </c>
      <c r="B94" s="38"/>
      <c r="C94" s="175">
        <v>2861</v>
      </c>
      <c r="D94" s="174">
        <v>1445</v>
      </c>
      <c r="E94" s="174">
        <v>1416</v>
      </c>
      <c r="F94" s="40"/>
      <c r="G94" s="39" t="s">
        <v>643</v>
      </c>
      <c r="H94" s="195">
        <v>77</v>
      </c>
      <c r="I94" s="196">
        <v>8</v>
      </c>
      <c r="J94" s="196">
        <v>69</v>
      </c>
    </row>
    <row r="95" spans="1:10" ht="14.25" customHeight="1">
      <c r="A95" s="38" t="s">
        <v>644</v>
      </c>
      <c r="B95" s="38"/>
      <c r="C95" s="175">
        <v>3753</v>
      </c>
      <c r="D95" s="174">
        <v>1879</v>
      </c>
      <c r="E95" s="174">
        <v>1874</v>
      </c>
      <c r="F95" s="40"/>
      <c r="G95" s="39" t="s">
        <v>645</v>
      </c>
      <c r="H95" s="195">
        <v>42</v>
      </c>
      <c r="I95" s="196">
        <v>14</v>
      </c>
      <c r="J95" s="196">
        <v>28</v>
      </c>
    </row>
    <row r="96" spans="1:10" ht="14.25" customHeight="1">
      <c r="A96" s="38"/>
      <c r="B96" s="38"/>
      <c r="C96" s="177"/>
      <c r="D96" s="178"/>
      <c r="E96" s="165"/>
      <c r="F96" s="40"/>
      <c r="G96" s="39"/>
      <c r="H96" s="182"/>
      <c r="I96" s="168"/>
      <c r="J96" s="168"/>
    </row>
    <row r="97" spans="1:10" ht="14.25" customHeight="1">
      <c r="A97" s="42"/>
      <c r="B97" s="42"/>
      <c r="C97" s="209"/>
      <c r="D97" s="210"/>
      <c r="E97" s="210"/>
      <c r="F97" s="43"/>
      <c r="G97" s="39" t="s">
        <v>646</v>
      </c>
      <c r="H97" s="202">
        <v>111</v>
      </c>
      <c r="I97" s="204">
        <v>14</v>
      </c>
      <c r="J97" s="204">
        <v>97</v>
      </c>
    </row>
    <row r="98" spans="1:10" ht="14.25" customHeight="1">
      <c r="A98" s="44"/>
      <c r="B98" s="44"/>
      <c r="C98" s="211"/>
      <c r="D98" s="212"/>
      <c r="E98" s="212"/>
      <c r="F98" s="44"/>
      <c r="G98" s="45" t="s">
        <v>647</v>
      </c>
      <c r="H98" s="205">
        <v>602</v>
      </c>
      <c r="I98" s="205">
        <v>383</v>
      </c>
      <c r="J98" s="205">
        <v>219</v>
      </c>
    </row>
    <row r="99" spans="3:10" ht="14.25" customHeight="1">
      <c r="C99" s="211"/>
      <c r="D99" s="212"/>
      <c r="E99" s="212"/>
      <c r="H99" s="218"/>
      <c r="I99" s="218"/>
      <c r="J99" s="218"/>
    </row>
    <row r="100" spans="3:5" ht="14.25" customHeight="1">
      <c r="C100" s="211"/>
      <c r="D100" s="212"/>
      <c r="E100" s="212"/>
    </row>
    <row r="101" spans="3:5" ht="14.25" customHeight="1">
      <c r="C101" s="211"/>
      <c r="D101" s="212"/>
      <c r="E101" s="212"/>
    </row>
    <row r="102" spans="3:5" ht="14.25" customHeight="1">
      <c r="C102" s="211"/>
      <c r="D102" s="212"/>
      <c r="E102" s="212"/>
    </row>
    <row r="103" spans="3:5" ht="14.25" customHeight="1">
      <c r="C103" s="213"/>
      <c r="D103" s="214"/>
      <c r="E103" s="215"/>
    </row>
    <row r="104" spans="3:5" ht="14.25" customHeight="1">
      <c r="C104" s="209"/>
      <c r="D104" s="210"/>
      <c r="E104" s="210"/>
    </row>
    <row r="105" spans="3:5" ht="14.25" customHeight="1">
      <c r="C105" s="211"/>
      <c r="D105" s="212"/>
      <c r="E105" s="212"/>
    </row>
    <row r="106" spans="3:5" ht="14.25" customHeight="1">
      <c r="C106" s="211"/>
      <c r="D106" s="212"/>
      <c r="E106" s="212"/>
    </row>
    <row r="107" spans="3:5" ht="14.25" customHeight="1">
      <c r="C107" s="211"/>
      <c r="D107" s="212"/>
      <c r="E107" s="212"/>
    </row>
    <row r="108" spans="3:5" ht="14.25" customHeight="1">
      <c r="C108" s="211"/>
      <c r="D108" s="212"/>
      <c r="E108" s="212"/>
    </row>
    <row r="109" spans="3:5" ht="14.25" customHeight="1" thickBot="1">
      <c r="C109" s="216"/>
      <c r="D109" s="217"/>
      <c r="E109" s="217"/>
    </row>
    <row r="110" ht="14.25" customHeight="1" thickTop="1"/>
    <row r="235" ht="14.25" customHeight="1"/>
    <row r="236" ht="14.25" customHeight="1"/>
    <row r="237" ht="14.25" customHeight="1"/>
    <row r="252" ht="14.25" customHeight="1"/>
    <row r="253" ht="14.25" customHeight="1"/>
    <row r="254" ht="14.25" customHeight="1"/>
    <row r="256" ht="14.25" customHeight="1"/>
    <row r="257" ht="14.25" customHeight="1"/>
    <row r="258" ht="14.25" customHeight="1"/>
    <row r="260" ht="14.25" customHeight="1"/>
    <row r="261" ht="14.25" customHeight="1"/>
    <row r="262" ht="14.25" customHeight="1"/>
    <row r="264" ht="14.25" customHeight="1"/>
    <row r="265" ht="14.25" customHeight="1"/>
    <row r="266" ht="14.25" customHeight="1"/>
    <row r="268" ht="14.25" customHeight="1"/>
    <row r="269" ht="14.25" customHeight="1"/>
    <row r="270" ht="14.25" customHeight="1"/>
    <row r="272" ht="14.25" customHeight="1"/>
    <row r="273" ht="14.25" customHeight="1"/>
    <row r="274" ht="14.25" customHeight="1"/>
    <row r="276" ht="14.25" customHeight="1"/>
    <row r="277" ht="14.25" customHeight="1"/>
    <row r="278" ht="14.25" customHeight="1"/>
    <row r="280" ht="14.25" customHeight="1"/>
    <row r="281" ht="14.25" customHeight="1"/>
    <row r="282" ht="14.25" customHeight="1"/>
    <row r="284" ht="14.25" customHeight="1"/>
    <row r="285" ht="14.25" customHeight="1"/>
    <row r="286" ht="14.25" customHeight="1"/>
    <row r="288" ht="14.25" customHeight="1"/>
    <row r="289" ht="14.25" customHeight="1"/>
    <row r="290" ht="14.25" customHeight="1"/>
    <row r="292" ht="14.25" customHeight="1"/>
    <row r="293" ht="14.25" customHeight="1"/>
    <row r="294" ht="14.25" customHeight="1"/>
    <row r="296" ht="14.25" customHeight="1"/>
    <row r="297" ht="14.25" customHeight="1"/>
    <row r="298" ht="14.25" customHeight="1"/>
    <row r="300" ht="14.25" customHeight="1"/>
    <row r="301" ht="14.25" customHeight="1"/>
    <row r="302" ht="14.25" customHeight="1"/>
    <row r="304" ht="14.25" customHeight="1"/>
    <row r="305" ht="14.25" customHeight="1"/>
    <row r="306" ht="14.25" customHeight="1"/>
    <row r="308" ht="14.25" customHeight="1"/>
    <row r="309" ht="14.25" customHeight="1"/>
    <row r="310" ht="14.25" customHeight="1"/>
    <row r="312" ht="14.25" customHeight="1"/>
    <row r="313" ht="14.25" customHeight="1"/>
    <row r="314" ht="14.25" customHeight="1"/>
    <row r="316" ht="14.25" customHeight="1"/>
    <row r="317" ht="14.25" customHeight="1"/>
    <row r="318" ht="14.25" customHeight="1"/>
    <row r="320" ht="14.25" customHeight="1"/>
    <row r="321" ht="14.25" customHeight="1"/>
    <row r="322" ht="14.25" customHeight="1"/>
    <row r="324" ht="14.25" customHeight="1"/>
    <row r="325" ht="14.25" customHeight="1"/>
    <row r="326" ht="14.25" customHeight="1"/>
    <row r="328" ht="14.25" customHeight="1"/>
    <row r="329" ht="14.25" customHeight="1"/>
    <row r="330" ht="14.25" customHeight="1"/>
    <row r="332" ht="14.25" customHeight="1"/>
    <row r="333" ht="14.25" customHeight="1"/>
    <row r="334" ht="14.25" customHeight="1"/>
    <row r="336" ht="14.25" customHeight="1"/>
    <row r="337" ht="14.25" customHeight="1"/>
    <row r="338" ht="14.25" customHeight="1"/>
    <row r="340" ht="14.25" customHeight="1"/>
    <row r="341" ht="14.25" customHeight="1"/>
    <row r="342" ht="14.25" customHeight="1"/>
    <row r="344" ht="14.25" customHeight="1"/>
    <row r="345" ht="14.25" customHeight="1"/>
    <row r="346" ht="14.25" customHeight="1"/>
    <row r="347" ht="14.25" customHeight="1"/>
    <row r="348" ht="14.25" customHeight="1"/>
    <row r="349" ht="14.25" customHeight="1"/>
    <row r="351" ht="14.25" customHeight="1"/>
    <row r="352" ht="14.25" customHeight="1"/>
    <row r="353" ht="14.25" customHeight="1"/>
    <row r="355" ht="14.25" customHeight="1"/>
    <row r="356" ht="14.25" customHeight="1"/>
    <row r="357" ht="14.25" customHeight="1"/>
    <row r="359" ht="14.25" customHeight="1"/>
    <row r="360" ht="14.25" customHeight="1"/>
    <row r="361" ht="14.25" customHeight="1"/>
    <row r="363" ht="14.25" customHeight="1"/>
    <row r="364" ht="14.25" customHeight="1"/>
    <row r="365" ht="14.25" customHeight="1"/>
    <row r="367" ht="14.25" customHeight="1"/>
    <row r="368" ht="14.25" customHeight="1"/>
    <row r="369" ht="14.25" customHeight="1"/>
    <row r="371" ht="14.25" customHeight="1"/>
    <row r="372" ht="14.25" customHeight="1"/>
    <row r="373" ht="14.25" customHeight="1"/>
    <row r="526" ht="14.25" customHeight="1"/>
    <row r="527" ht="14.25" customHeight="1"/>
    <row r="528" ht="14.25" customHeight="1"/>
    <row r="543" ht="14.25" customHeight="1"/>
    <row r="544" ht="14.25" customHeight="1"/>
    <row r="545" ht="14.25" customHeight="1"/>
    <row r="547" ht="14.25" customHeight="1"/>
    <row r="548" ht="14.25" customHeight="1"/>
    <row r="549" ht="14.25" customHeight="1"/>
    <row r="551" ht="14.25" customHeight="1"/>
    <row r="552" ht="14.25" customHeight="1"/>
    <row r="553" ht="14.25" customHeight="1"/>
    <row r="555" ht="14.25" customHeight="1"/>
    <row r="556" ht="14.25" customHeight="1"/>
    <row r="557" ht="14.25" customHeight="1"/>
    <row r="559" ht="14.25" customHeight="1"/>
    <row r="560" ht="14.25" customHeight="1"/>
    <row r="561" ht="14.25" customHeight="1"/>
    <row r="563" ht="14.25" customHeight="1"/>
    <row r="564" ht="14.25" customHeight="1"/>
    <row r="565" ht="14.25" customHeight="1"/>
    <row r="567" ht="14.25" customHeight="1"/>
    <row r="568" ht="14.25" customHeight="1"/>
    <row r="569" ht="14.25" customHeight="1"/>
    <row r="571" ht="14.25" customHeight="1"/>
    <row r="572" ht="14.25" customHeight="1"/>
    <row r="573" ht="14.25" customHeight="1"/>
    <row r="575" ht="14.25" customHeight="1"/>
    <row r="576" ht="14.25" customHeight="1"/>
    <row r="577" ht="14.25" customHeight="1"/>
    <row r="579" ht="14.25" customHeight="1"/>
    <row r="580" ht="14.25" customHeight="1"/>
    <row r="581" ht="14.25" customHeight="1"/>
    <row r="583" ht="14.25" customHeight="1"/>
    <row r="584" ht="14.25" customHeight="1"/>
    <row r="585" ht="14.25" customHeight="1"/>
    <row r="587" ht="14.25" customHeight="1"/>
    <row r="588" ht="14.25" customHeight="1"/>
    <row r="589" ht="14.25" customHeight="1"/>
    <row r="591" ht="14.25" customHeight="1"/>
    <row r="592" ht="14.25" customHeight="1"/>
    <row r="593" ht="14.25" customHeight="1"/>
    <row r="595" ht="14.25" customHeight="1"/>
    <row r="596" ht="14.25" customHeight="1"/>
    <row r="597" ht="14.25" customHeight="1"/>
    <row r="599" ht="14.25" customHeight="1"/>
    <row r="600" ht="14.25" customHeight="1"/>
    <row r="601" ht="14.25" customHeight="1"/>
    <row r="603" ht="14.25" customHeight="1"/>
    <row r="604" ht="14.25" customHeight="1"/>
    <row r="605" ht="14.25" customHeight="1"/>
    <row r="607" ht="14.25" customHeight="1"/>
    <row r="608" ht="14.25" customHeight="1"/>
    <row r="609" ht="14.25" customHeight="1"/>
    <row r="611" ht="14.25" customHeight="1"/>
    <row r="612" ht="14.25" customHeight="1"/>
    <row r="613" ht="14.25" customHeight="1"/>
    <row r="615" ht="14.25" customHeight="1"/>
    <row r="616" ht="14.25" customHeight="1"/>
    <row r="617" ht="14.25" customHeight="1"/>
    <row r="619" ht="14.25" customHeight="1"/>
    <row r="620" ht="14.25" customHeight="1"/>
    <row r="621" ht="14.25" customHeight="1"/>
    <row r="623" ht="14.25" customHeight="1"/>
    <row r="624" ht="14.25" customHeight="1"/>
    <row r="625" ht="14.25" customHeight="1"/>
    <row r="627" ht="14.25" customHeight="1"/>
    <row r="628" ht="14.25" customHeight="1"/>
    <row r="629" ht="14.25" customHeight="1"/>
    <row r="631" ht="14.25" customHeight="1"/>
    <row r="632" ht="14.25" customHeight="1"/>
    <row r="633" ht="14.25" customHeight="1"/>
    <row r="635" ht="14.25" customHeight="1"/>
    <row r="636" ht="14.25" customHeight="1"/>
    <row r="637" ht="14.25" customHeight="1"/>
    <row r="638" ht="14.25" customHeight="1"/>
    <row r="639" ht="14.25" customHeight="1"/>
    <row r="640" ht="14.25" customHeight="1"/>
    <row r="642" ht="14.25" customHeight="1"/>
    <row r="643" ht="14.25" customHeight="1"/>
    <row r="644" ht="14.25" customHeight="1"/>
    <row r="646" ht="14.25" customHeight="1"/>
    <row r="647" ht="14.25" customHeight="1"/>
    <row r="648" ht="14.25" customHeight="1"/>
    <row r="650" ht="14.25" customHeight="1"/>
    <row r="651" ht="14.25" customHeight="1"/>
    <row r="652" ht="14.25" customHeight="1"/>
    <row r="654" ht="14.25" customHeight="1"/>
    <row r="655" ht="14.25" customHeight="1"/>
    <row r="656" ht="14.25" customHeight="1"/>
    <row r="658" ht="14.25" customHeight="1"/>
    <row r="659" ht="14.25" customHeight="1"/>
    <row r="660" ht="14.25" customHeight="1"/>
    <row r="662" ht="14.25" customHeight="1"/>
    <row r="663" ht="14.25" customHeight="1"/>
    <row r="664" ht="14.25" customHeight="1"/>
    <row r="817" ht="14.25" customHeight="1"/>
    <row r="818" ht="14.25" customHeight="1"/>
    <row r="819" ht="14.25" customHeight="1"/>
    <row r="834" ht="14.25" customHeight="1"/>
    <row r="835" ht="14.25" customHeight="1"/>
    <row r="836" ht="14.25" customHeight="1"/>
    <row r="838" ht="14.25" customHeight="1"/>
    <row r="839" ht="14.25" customHeight="1"/>
    <row r="840" ht="14.25" customHeight="1"/>
    <row r="842" ht="14.25" customHeight="1"/>
    <row r="843" ht="14.25" customHeight="1"/>
    <row r="844" ht="14.25" customHeight="1"/>
    <row r="846" ht="14.25" customHeight="1"/>
    <row r="847" ht="14.25" customHeight="1"/>
    <row r="848" ht="14.25" customHeight="1"/>
    <row r="850" ht="14.25" customHeight="1"/>
    <row r="851" ht="14.25" customHeight="1"/>
    <row r="852" ht="14.25" customHeight="1"/>
    <row r="854" ht="14.25" customHeight="1"/>
    <row r="855" ht="14.25" customHeight="1"/>
    <row r="856" ht="14.25" customHeight="1"/>
    <row r="858" ht="14.25" customHeight="1"/>
    <row r="859" ht="14.25" customHeight="1"/>
    <row r="860" ht="14.25" customHeight="1"/>
    <row r="862" ht="14.25" customHeight="1"/>
    <row r="863" ht="14.25" customHeight="1"/>
    <row r="864" ht="14.25" customHeight="1"/>
    <row r="866" ht="14.25" customHeight="1"/>
    <row r="867" ht="14.25" customHeight="1"/>
    <row r="868" ht="14.25" customHeight="1"/>
    <row r="870" ht="14.25" customHeight="1"/>
    <row r="871" ht="14.25" customHeight="1"/>
    <row r="872" ht="14.25" customHeight="1"/>
    <row r="874" ht="14.25" customHeight="1"/>
    <row r="875" ht="14.25" customHeight="1"/>
    <row r="876" ht="14.25" customHeight="1"/>
    <row r="878" ht="14.25" customHeight="1"/>
    <row r="879" ht="14.25" customHeight="1"/>
    <row r="880" ht="14.25" customHeight="1"/>
    <row r="882" ht="14.25" customHeight="1"/>
    <row r="883" ht="14.25" customHeight="1"/>
    <row r="884" ht="14.25" customHeight="1"/>
    <row r="886" ht="14.25" customHeight="1"/>
    <row r="887" ht="14.25" customHeight="1"/>
    <row r="888" ht="14.25" customHeight="1"/>
    <row r="890" ht="14.25" customHeight="1"/>
    <row r="891" ht="14.25" customHeight="1"/>
    <row r="892" ht="14.25" customHeight="1"/>
    <row r="894" ht="14.25" customHeight="1"/>
    <row r="895" ht="14.25" customHeight="1"/>
    <row r="896" ht="14.25" customHeight="1"/>
    <row r="898" ht="14.25" customHeight="1"/>
    <row r="899" ht="14.25" customHeight="1"/>
    <row r="900" ht="14.25" customHeight="1"/>
    <row r="902" ht="14.25" customHeight="1"/>
    <row r="903" ht="14.25" customHeight="1"/>
    <row r="904" ht="14.25" customHeight="1"/>
    <row r="906" ht="14.25" customHeight="1"/>
    <row r="907" ht="14.25" customHeight="1"/>
    <row r="908" ht="14.25" customHeight="1"/>
    <row r="910" ht="14.25" customHeight="1"/>
    <row r="911" ht="14.25" customHeight="1"/>
    <row r="912" ht="14.25" customHeight="1"/>
    <row r="914" ht="14.25" customHeight="1"/>
    <row r="915" ht="14.25" customHeight="1"/>
    <row r="916" ht="14.25" customHeight="1"/>
    <row r="918" ht="14.25" customHeight="1"/>
    <row r="919" ht="14.25" customHeight="1"/>
    <row r="920" ht="14.25" customHeight="1"/>
    <row r="922" ht="14.25" customHeight="1"/>
    <row r="923" ht="14.25" customHeight="1"/>
    <row r="924" ht="14.25" customHeight="1"/>
    <row r="926" ht="14.25" customHeight="1"/>
    <row r="927" ht="14.25" customHeight="1"/>
    <row r="928" ht="14.25" customHeight="1"/>
    <row r="929" ht="14.25" customHeight="1"/>
    <row r="930" ht="14.25" customHeight="1"/>
    <row r="931" ht="14.25" customHeight="1"/>
    <row r="933" ht="14.25" customHeight="1"/>
    <row r="934" ht="14.25" customHeight="1"/>
    <row r="935" ht="14.25" customHeight="1"/>
    <row r="937" ht="14.25" customHeight="1"/>
    <row r="938" ht="14.25" customHeight="1"/>
    <row r="939" ht="14.25" customHeight="1"/>
    <row r="941" ht="14.25" customHeight="1"/>
    <row r="942" ht="14.25" customHeight="1"/>
    <row r="943" ht="14.25" customHeight="1"/>
    <row r="945" ht="14.25" customHeight="1"/>
    <row r="946" ht="14.25" customHeight="1"/>
    <row r="947" ht="14.25" customHeight="1"/>
    <row r="949" ht="14.25" customHeight="1"/>
    <row r="950" ht="14.25" customHeight="1"/>
    <row r="951" ht="14.25" customHeight="1"/>
    <row r="953" ht="14.25" customHeight="1"/>
    <row r="954" ht="14.25" customHeight="1"/>
    <row r="955" ht="14.25" customHeight="1"/>
    <row r="1108" ht="14.25" customHeight="1"/>
    <row r="1109" ht="14.25" customHeight="1"/>
    <row r="1110" ht="14.25" customHeight="1"/>
    <row r="1125" ht="14.25" customHeight="1"/>
    <row r="1126" ht="14.25" customHeight="1"/>
    <row r="1127" ht="14.25" customHeight="1"/>
    <row r="1129" ht="14.25" customHeight="1"/>
    <row r="1130" ht="14.25" customHeight="1"/>
    <row r="1131" ht="14.25" customHeight="1"/>
    <row r="1133" ht="14.25" customHeight="1"/>
    <row r="1134" ht="14.25" customHeight="1"/>
    <row r="1135" ht="14.25" customHeight="1"/>
    <row r="1137" ht="14.25" customHeight="1"/>
    <row r="1138" ht="14.25" customHeight="1"/>
    <row r="1139" ht="14.25" customHeight="1"/>
    <row r="1141" ht="14.25" customHeight="1"/>
    <row r="1142" ht="14.25" customHeight="1"/>
    <row r="1143" ht="14.25" customHeight="1"/>
    <row r="1145" ht="14.25" customHeight="1"/>
    <row r="1146" ht="14.25" customHeight="1"/>
    <row r="1147" ht="14.25" customHeight="1"/>
    <row r="1149" ht="14.25" customHeight="1"/>
    <row r="1150" ht="14.25" customHeight="1"/>
    <row r="1151" ht="14.25" customHeight="1"/>
    <row r="1153" ht="14.25" customHeight="1"/>
    <row r="1154" ht="14.25" customHeight="1"/>
    <row r="1155" ht="14.25" customHeight="1"/>
    <row r="1157" ht="14.25" customHeight="1"/>
    <row r="1158" ht="14.25" customHeight="1"/>
    <row r="1159" ht="14.25" customHeight="1"/>
    <row r="1161" ht="14.25" customHeight="1"/>
    <row r="1162" ht="14.25" customHeight="1"/>
    <row r="1163" ht="14.25" customHeight="1"/>
    <row r="1165" ht="14.25" customHeight="1"/>
    <row r="1166" ht="14.25" customHeight="1"/>
    <row r="1167" ht="14.25" customHeight="1"/>
    <row r="1169" ht="14.25" customHeight="1"/>
    <row r="1170" ht="14.25" customHeight="1"/>
    <row r="1171" ht="14.25" customHeight="1"/>
    <row r="1173" ht="14.25" customHeight="1"/>
    <row r="1174" ht="14.25" customHeight="1"/>
    <row r="1175" ht="14.25" customHeight="1"/>
    <row r="1177" ht="14.25" customHeight="1"/>
    <row r="1178" ht="14.25" customHeight="1"/>
    <row r="1179" ht="14.25" customHeight="1"/>
    <row r="1181" ht="14.25" customHeight="1"/>
    <row r="1182" ht="14.25" customHeight="1"/>
    <row r="1183" ht="14.25" customHeight="1"/>
    <row r="1185" ht="14.25" customHeight="1"/>
    <row r="1186" ht="14.25" customHeight="1"/>
    <row r="1187" ht="14.25" customHeight="1"/>
    <row r="1189" ht="14.25" customHeight="1"/>
    <row r="1190" ht="14.25" customHeight="1"/>
    <row r="1191" ht="14.25" customHeight="1"/>
    <row r="1193" ht="14.25" customHeight="1"/>
    <row r="1194" ht="14.25" customHeight="1"/>
    <row r="1195" ht="14.25" customHeight="1"/>
    <row r="1197" ht="14.25" customHeight="1"/>
    <row r="1198" ht="14.25" customHeight="1"/>
    <row r="1199" ht="14.25" customHeight="1"/>
    <row r="1201" ht="14.25" customHeight="1"/>
    <row r="1202" ht="14.25" customHeight="1"/>
    <row r="1203" ht="14.25" customHeight="1"/>
    <row r="1205" ht="14.25" customHeight="1"/>
    <row r="1206" ht="14.25" customHeight="1"/>
    <row r="1207" ht="14.25" customHeight="1"/>
    <row r="1209" ht="14.25" customHeight="1"/>
    <row r="1210" ht="14.25" customHeight="1"/>
    <row r="1211" ht="14.25" customHeight="1"/>
    <row r="1213" ht="14.25" customHeight="1"/>
    <row r="1214" ht="14.25" customHeight="1"/>
    <row r="1215" ht="14.25" customHeight="1"/>
    <row r="1217" ht="14.25" customHeight="1"/>
    <row r="1218" ht="14.25" customHeight="1"/>
    <row r="1219" ht="14.25" customHeight="1"/>
    <row r="1220" ht="14.25" customHeight="1"/>
    <row r="1221" ht="14.25" customHeight="1"/>
    <row r="1222" ht="14.25" customHeight="1"/>
    <row r="1224" ht="14.25" customHeight="1"/>
    <row r="1225" ht="14.25" customHeight="1"/>
    <row r="1226" ht="14.25" customHeight="1"/>
    <row r="1228" ht="14.25" customHeight="1"/>
    <row r="1229" ht="14.25" customHeight="1"/>
    <row r="1230" ht="14.25" customHeight="1"/>
    <row r="1232" ht="14.25" customHeight="1"/>
    <row r="1233" ht="14.25" customHeight="1"/>
    <row r="1234" ht="14.25" customHeight="1"/>
    <row r="1236" ht="14.25" customHeight="1"/>
    <row r="1237" ht="14.25" customHeight="1"/>
    <row r="1238" ht="14.25" customHeight="1"/>
    <row r="1240" ht="14.25" customHeight="1"/>
    <row r="1241" ht="14.25" customHeight="1"/>
    <row r="1242" ht="14.25" customHeight="1"/>
    <row r="1244" ht="14.25" customHeight="1"/>
    <row r="1245" ht="14.25" customHeight="1"/>
    <row r="1246" ht="14.25" customHeight="1"/>
    <row r="1247" ht="14.25" customHeight="1"/>
    <row r="1248" ht="14.25" customHeight="1"/>
    <row r="1249" ht="14.25" customHeight="1"/>
    <row r="1251" ht="14.25" customHeight="1"/>
    <row r="1252" ht="14.25" customHeight="1"/>
    <row r="1253" ht="14.25" customHeight="1"/>
    <row r="1254" ht="14.25" customHeight="1"/>
    <row r="1255" ht="14.25" customHeight="1"/>
    <row r="1256" ht="14.25" customHeight="1"/>
    <row r="1258" ht="14.25" customHeight="1"/>
    <row r="1259" ht="14.25" customHeight="1"/>
    <row r="1260" ht="14.25" customHeight="1"/>
    <row r="1261" ht="14.25" customHeight="1"/>
    <row r="1262" ht="14.25" customHeight="1"/>
    <row r="1263" ht="14.25" customHeight="1"/>
    <row r="1265" ht="14.25" customHeight="1"/>
    <row r="1266" ht="14.25" customHeight="1"/>
    <row r="1267" ht="14.25" customHeight="1"/>
    <row r="1268" ht="14.25" customHeight="1"/>
    <row r="1269" ht="14.25" customHeight="1"/>
    <row r="1270" ht="14.25" customHeight="1"/>
    <row r="1272" ht="14.25" customHeight="1"/>
    <row r="1273" ht="14.25" customHeight="1"/>
    <row r="1274" ht="14.25" customHeight="1"/>
    <row r="1275" ht="14.25" customHeight="1"/>
    <row r="1276" ht="14.25" customHeight="1"/>
    <row r="1277" ht="14.25" customHeight="1"/>
    <row r="1278" ht="14.25" customHeight="1"/>
    <row r="1280" ht="14.25" customHeight="1"/>
    <row r="1281" ht="14.25" customHeight="1"/>
    <row r="1282" ht="14.25" customHeight="1"/>
    <row r="1283" ht="14.25" customHeight="1"/>
    <row r="1284" ht="14.25" customHeight="1"/>
    <row r="1285"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1" ht="14.25" customHeight="1"/>
    <row r="1302" ht="14.25" customHeight="1"/>
    <row r="1303" ht="14.25" customHeight="1"/>
    <row r="1304" ht="14.25" customHeight="1"/>
    <row r="1305" ht="14.25" customHeight="1"/>
    <row r="1306" ht="14.25" customHeight="1"/>
    <row r="1308" ht="14.25" customHeight="1"/>
    <row r="1309" ht="14.25" customHeight="1"/>
    <row r="1310" ht="14.25" customHeight="1"/>
    <row r="1311" ht="14.25" customHeight="1"/>
    <row r="1312" ht="14.25" customHeight="1"/>
    <row r="1313" ht="14.25" customHeight="1"/>
    <row r="1315" ht="14.25" customHeight="1"/>
    <row r="1316" ht="14.25" customHeight="1"/>
    <row r="1317" ht="14.25" customHeight="1"/>
    <row r="1318" ht="14.25" customHeight="1"/>
    <row r="1319" ht="14.25" customHeight="1"/>
    <row r="1320" ht="14.25" customHeight="1"/>
    <row r="1321" ht="14.25" customHeight="1"/>
    <row r="1323" ht="14.25" customHeight="1"/>
    <row r="1324" ht="14.25" customHeight="1"/>
    <row r="1325" ht="14.25" customHeight="1"/>
    <row r="1326" ht="14.25" customHeight="1"/>
    <row r="1327" ht="14.25" customHeight="1"/>
    <row r="1328"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6" ht="14.25" customHeight="1"/>
    <row r="1477" ht="14.25" customHeight="1"/>
    <row r="1478" ht="14.25" customHeight="1"/>
    <row r="1480" ht="14.25" customHeight="1"/>
    <row r="1481" ht="14.25" customHeight="1"/>
    <row r="1482" ht="14.25" customHeight="1"/>
    <row r="1484" ht="14.25" customHeight="1"/>
    <row r="1485" ht="14.25" customHeight="1"/>
    <row r="1486" ht="14.25" customHeight="1"/>
    <row r="1488" ht="14.25" customHeight="1"/>
    <row r="1489" ht="14.25" customHeight="1"/>
    <row r="1490" ht="14.25" customHeight="1"/>
    <row r="1492" ht="14.25" customHeight="1"/>
    <row r="1493" ht="14.25" customHeight="1"/>
    <row r="1494" ht="14.25" customHeight="1"/>
    <row r="1496" ht="14.25" customHeight="1"/>
    <row r="1497" ht="14.25" customHeight="1"/>
    <row r="1498" ht="14.25" customHeight="1"/>
    <row r="1500" ht="14.25" customHeight="1"/>
    <row r="1501" ht="14.25" customHeight="1"/>
    <row r="1502" ht="14.25" customHeight="1"/>
    <row r="1504" ht="14.25" customHeight="1"/>
    <row r="1505" ht="14.25" customHeight="1"/>
    <row r="1506" ht="14.25" customHeight="1"/>
    <row r="1508" ht="14.25" customHeight="1"/>
    <row r="1509" ht="14.25" customHeight="1"/>
    <row r="1510" ht="14.25" customHeight="1"/>
    <row r="1512" ht="14.25" customHeight="1"/>
    <row r="1513" ht="14.25" customHeight="1"/>
    <row r="1514" ht="14.25" customHeight="1"/>
    <row r="1516" ht="14.25" customHeight="1"/>
    <row r="1517" ht="14.25" customHeight="1"/>
    <row r="1518" ht="14.25" customHeight="1"/>
    <row r="1520" ht="14.25" customHeight="1"/>
    <row r="1521" ht="14.25" customHeight="1"/>
    <row r="1522" ht="14.25" customHeight="1"/>
    <row r="1524" ht="14.25" customHeight="1"/>
    <row r="1525" ht="14.25" customHeight="1"/>
    <row r="1526" ht="14.25" customHeight="1"/>
    <row r="1528" ht="14.25" customHeight="1"/>
    <row r="1529" ht="14.25" customHeight="1"/>
    <row r="1530" ht="14.25" customHeight="1"/>
    <row r="1532" ht="14.25" customHeight="1"/>
    <row r="1533" ht="14.25" customHeight="1"/>
    <row r="1534" ht="14.25" customHeight="1"/>
    <row r="1536" ht="14.25" customHeight="1"/>
    <row r="1537" ht="14.25" customHeight="1"/>
    <row r="1538" ht="14.25" customHeight="1"/>
    <row r="1540" ht="14.25" customHeight="1"/>
    <row r="1541" ht="14.25" customHeight="1"/>
    <row r="1542" ht="14.25" customHeight="1"/>
    <row r="1544" ht="14.25" customHeight="1"/>
    <row r="1545" ht="14.25" customHeight="1"/>
    <row r="1546" ht="14.25" customHeight="1"/>
    <row r="1548" ht="14.25" customHeight="1"/>
    <row r="1549" ht="14.25" customHeight="1"/>
    <row r="1550" ht="14.25" customHeight="1"/>
    <row r="1552" ht="14.25" customHeight="1"/>
    <row r="1553" ht="14.25" customHeight="1"/>
    <row r="1554" ht="14.25" customHeight="1"/>
    <row r="1555" ht="14.25" customHeight="1"/>
    <row r="1556" ht="14.25" customHeight="1"/>
    <row r="1557" ht="14.25" customHeight="1"/>
    <row r="1559" ht="14.25" customHeight="1"/>
    <row r="1560" ht="14.25" customHeight="1"/>
    <row r="1561" ht="14.25" customHeight="1"/>
    <row r="1563" ht="14.25" customHeight="1"/>
    <row r="1564" ht="14.25" customHeight="1"/>
    <row r="1565" ht="14.25" customHeight="1"/>
    <row r="1567" ht="14.25" customHeight="1"/>
    <row r="1568" ht="14.25" customHeight="1"/>
    <row r="1569" ht="14.25" customHeight="1"/>
    <row r="1571" ht="14.25" customHeight="1"/>
    <row r="1572" ht="14.25" customHeight="1"/>
    <row r="1573" ht="14.25" customHeight="1"/>
    <row r="1575" ht="14.25" customHeight="1"/>
    <row r="1576" ht="14.25" customHeight="1"/>
    <row r="1577" ht="14.25" customHeight="1"/>
    <row r="1579" ht="14.25" customHeight="1"/>
    <row r="1580" ht="14.25" customHeight="1"/>
    <row r="1581" ht="14.25" customHeight="1"/>
    <row r="1734" ht="14.25" customHeight="1"/>
    <row r="1735" ht="14.25" customHeight="1"/>
    <row r="1736" ht="14.25" customHeight="1"/>
    <row r="1751" ht="14.25" customHeight="1"/>
    <row r="1752" ht="14.25" customHeight="1"/>
    <row r="1753" ht="14.25" customHeight="1"/>
    <row r="1755" ht="14.25" customHeight="1"/>
    <row r="1756" ht="14.25" customHeight="1"/>
    <row r="1757" ht="14.25" customHeight="1"/>
    <row r="1759" ht="14.25" customHeight="1"/>
    <row r="1760" ht="14.25" customHeight="1"/>
    <row r="1761" ht="14.25" customHeight="1"/>
    <row r="1763" ht="14.25" customHeight="1"/>
    <row r="1764" ht="14.25" customHeight="1"/>
    <row r="1765" ht="14.25" customHeight="1"/>
    <row r="1767" ht="14.25" customHeight="1"/>
    <row r="1768" ht="14.25" customHeight="1"/>
    <row r="1769" ht="14.25" customHeight="1"/>
    <row r="1771" ht="14.25" customHeight="1"/>
    <row r="1772" ht="14.25" customHeight="1"/>
    <row r="1773" ht="14.25" customHeight="1"/>
    <row r="1775" ht="14.25" customHeight="1"/>
    <row r="1776" ht="14.25" customHeight="1"/>
    <row r="1777" ht="14.25" customHeight="1"/>
    <row r="1779" ht="14.25" customHeight="1"/>
    <row r="1780" ht="14.25" customHeight="1"/>
    <row r="1781" ht="14.25" customHeight="1"/>
    <row r="1783" ht="14.25" customHeight="1"/>
    <row r="1784" ht="14.25" customHeight="1"/>
    <row r="1785" ht="14.25" customHeight="1"/>
    <row r="1787" ht="14.25" customHeight="1"/>
    <row r="1788" ht="14.25" customHeight="1"/>
    <row r="1789" ht="14.25" customHeight="1"/>
    <row r="1791" ht="14.25" customHeight="1"/>
    <row r="1792" ht="14.25" customHeight="1"/>
    <row r="1793" ht="14.25" customHeight="1"/>
    <row r="1795" ht="14.25" customHeight="1"/>
    <row r="1796" ht="14.25" customHeight="1"/>
    <row r="1797" ht="14.25" customHeight="1"/>
    <row r="1799" ht="14.25" customHeight="1"/>
    <row r="1800" ht="14.25" customHeight="1"/>
    <row r="1801" ht="14.25" customHeight="1"/>
    <row r="1803" ht="14.25" customHeight="1"/>
    <row r="1804" ht="14.25" customHeight="1"/>
    <row r="1805" ht="14.25" customHeight="1"/>
    <row r="1807" ht="14.25" customHeight="1"/>
    <row r="1808" ht="14.25" customHeight="1"/>
    <row r="1809" ht="14.25" customHeight="1"/>
    <row r="1811" ht="14.25" customHeight="1"/>
    <row r="1812" ht="14.25" customHeight="1"/>
    <row r="1813" ht="14.25" customHeight="1"/>
    <row r="1815" ht="14.25" customHeight="1"/>
    <row r="1816" ht="14.25" customHeight="1"/>
    <row r="1817" ht="14.25" customHeight="1"/>
    <row r="1819" ht="14.25" customHeight="1"/>
    <row r="1820" ht="14.25" customHeight="1"/>
    <row r="1821" ht="14.25" customHeight="1"/>
    <row r="1823" ht="14.25" customHeight="1"/>
    <row r="1824" ht="14.25" customHeight="1"/>
    <row r="1825" ht="14.25" customHeight="1"/>
    <row r="1827" ht="14.25" customHeight="1"/>
    <row r="1828" ht="14.25" customHeight="1"/>
    <row r="1829" ht="14.25" customHeight="1"/>
    <row r="1831" ht="14.25" customHeight="1"/>
    <row r="1832" ht="14.25" customHeight="1"/>
    <row r="1833" ht="14.25" customHeight="1"/>
    <row r="1835" ht="14.25" customHeight="1"/>
    <row r="1836" ht="14.25" customHeight="1"/>
    <row r="1837" ht="14.25" customHeight="1"/>
    <row r="1839" ht="14.25" customHeight="1"/>
    <row r="1840" ht="14.25" customHeight="1"/>
    <row r="1841" ht="14.25" customHeight="1"/>
    <row r="1843" ht="14.25" customHeight="1"/>
    <row r="1844" ht="14.25" customHeight="1"/>
    <row r="1845" ht="14.25" customHeight="1"/>
    <row r="1846" ht="14.25" customHeight="1"/>
    <row r="1847" ht="14.25" customHeight="1"/>
    <row r="1848" ht="14.25" customHeight="1"/>
    <row r="1850" ht="14.25" customHeight="1"/>
    <row r="1851" ht="14.25" customHeight="1"/>
    <row r="1852" ht="14.25" customHeight="1"/>
    <row r="1854" ht="14.25" customHeight="1"/>
    <row r="1855" ht="14.25" customHeight="1"/>
    <row r="1856" ht="14.25" customHeight="1"/>
    <row r="1858" ht="14.25" customHeight="1"/>
    <row r="1859" ht="14.25" customHeight="1"/>
    <row r="1860" ht="14.25" customHeight="1"/>
    <row r="1862" ht="14.25" customHeight="1"/>
    <row r="1863" ht="14.25" customHeight="1"/>
    <row r="1864" ht="14.25" customHeight="1"/>
    <row r="1866" ht="14.25" customHeight="1"/>
    <row r="1867" ht="14.25" customHeight="1"/>
    <row r="1868" ht="14.25" customHeight="1"/>
    <row r="1870" ht="14.25" customHeight="1"/>
    <row r="1871" ht="14.25" customHeight="1"/>
    <row r="1872" ht="14.25" customHeight="1"/>
    <row r="2025" ht="14.25" customHeight="1"/>
    <row r="2026" ht="14.25" customHeight="1"/>
    <row r="2027" ht="14.25" customHeight="1"/>
    <row r="2042" ht="14.25" customHeight="1"/>
    <row r="2043" ht="14.25" customHeight="1"/>
    <row r="2044" ht="14.25" customHeight="1"/>
    <row r="2046" ht="14.25" customHeight="1"/>
    <row r="2047" ht="14.25" customHeight="1"/>
    <row r="2048" ht="14.25" customHeight="1"/>
    <row r="2050" ht="14.25" customHeight="1"/>
    <row r="2051" ht="14.25" customHeight="1"/>
    <row r="2052" ht="14.25" customHeight="1"/>
    <row r="2054" ht="14.25" customHeight="1"/>
    <row r="2055" ht="14.25" customHeight="1"/>
    <row r="2056" ht="14.25" customHeight="1"/>
    <row r="2058" ht="14.25" customHeight="1"/>
    <row r="2059" ht="14.25" customHeight="1"/>
    <row r="2060" ht="14.25" customHeight="1"/>
    <row r="2062" ht="14.25" customHeight="1"/>
    <row r="2063" ht="14.25" customHeight="1"/>
    <row r="2064" ht="14.25" customHeight="1"/>
    <row r="2066" ht="14.25" customHeight="1"/>
    <row r="2067" ht="14.25" customHeight="1"/>
    <row r="2068" ht="14.25" customHeight="1"/>
    <row r="2070" ht="14.25" customHeight="1"/>
    <row r="2071" ht="14.25" customHeight="1"/>
    <row r="2072" ht="14.25" customHeight="1"/>
    <row r="2074" ht="14.25" customHeight="1"/>
    <row r="2075" ht="14.25" customHeight="1"/>
    <row r="2076" ht="14.25" customHeight="1"/>
    <row r="2078" ht="14.25" customHeight="1"/>
    <row r="2079" ht="14.25" customHeight="1"/>
    <row r="2080" ht="14.25" customHeight="1"/>
    <row r="2082" ht="14.25" customHeight="1"/>
    <row r="2083" ht="14.25" customHeight="1"/>
    <row r="2084" ht="14.25" customHeight="1"/>
    <row r="2086" ht="14.25" customHeight="1"/>
    <row r="2087" ht="14.25" customHeight="1"/>
    <row r="2088" ht="14.25" customHeight="1"/>
    <row r="2090" ht="14.25" customHeight="1"/>
    <row r="2091" ht="14.25" customHeight="1"/>
    <row r="2092" ht="14.25" customHeight="1"/>
    <row r="2094" ht="14.25" customHeight="1"/>
    <row r="2095" ht="14.25" customHeight="1"/>
    <row r="2096" ht="14.25" customHeight="1"/>
    <row r="2098" ht="14.25" customHeight="1"/>
    <row r="2099" ht="14.25" customHeight="1"/>
    <row r="2100" ht="14.25" customHeight="1"/>
    <row r="2102" ht="14.25" customHeight="1"/>
    <row r="2103" ht="14.25" customHeight="1"/>
    <row r="2104" ht="14.25" customHeight="1"/>
    <row r="2106" ht="14.25" customHeight="1"/>
    <row r="2107" ht="14.25" customHeight="1"/>
    <row r="2108" ht="14.25" customHeight="1"/>
    <row r="2110" ht="14.25" customHeight="1"/>
    <row r="2111" ht="14.25" customHeight="1"/>
    <row r="2112" ht="14.25" customHeight="1"/>
    <row r="2114" ht="14.25" customHeight="1"/>
    <row r="2115" ht="14.25" customHeight="1"/>
    <row r="2116" ht="14.25" customHeight="1"/>
    <row r="2118" ht="14.25" customHeight="1"/>
    <row r="2119" ht="14.25" customHeight="1"/>
    <row r="2120" ht="14.25" customHeight="1"/>
    <row r="2122" ht="14.25" customHeight="1"/>
    <row r="2123" ht="14.25" customHeight="1"/>
    <row r="2124" ht="14.25" customHeight="1"/>
    <row r="2126" ht="14.25" customHeight="1"/>
    <row r="2127" ht="14.25" customHeight="1"/>
    <row r="2128" ht="14.25" customHeight="1"/>
    <row r="2130" ht="14.25" customHeight="1"/>
    <row r="2131" ht="14.25" customHeight="1"/>
    <row r="2132" ht="14.25" customHeight="1"/>
    <row r="2134" ht="14.25" customHeight="1"/>
    <row r="2135" ht="14.25" customHeight="1"/>
    <row r="2136" ht="14.25" customHeight="1"/>
    <row r="2137" ht="14.25" customHeight="1"/>
    <row r="2138" ht="14.25" customHeight="1"/>
    <row r="2139" ht="14.25" customHeight="1"/>
    <row r="2141" ht="14.25" customHeight="1"/>
    <row r="2142" ht="14.25" customHeight="1"/>
    <row r="2143" ht="14.25" customHeight="1"/>
    <row r="2145" ht="14.25" customHeight="1"/>
    <row r="2146" ht="14.25" customHeight="1"/>
    <row r="2147" ht="14.25" customHeight="1"/>
    <row r="2149" ht="14.25" customHeight="1"/>
    <row r="2150" ht="14.25" customHeight="1"/>
    <row r="2151" ht="14.25" customHeight="1"/>
    <row r="2153" ht="14.25" customHeight="1"/>
    <row r="2154" ht="14.25" customHeight="1"/>
    <row r="2155" ht="14.25" customHeight="1"/>
    <row r="2157" ht="14.25" customHeight="1"/>
    <row r="2158" ht="14.25" customHeight="1"/>
    <row r="2159" ht="14.25" customHeight="1"/>
    <row r="2161" ht="14.25" customHeight="1"/>
    <row r="2162" ht="14.25" customHeight="1"/>
    <row r="2163" ht="14.25" customHeight="1"/>
    <row r="2164" ht="14.25" customHeight="1"/>
    <row r="2165" ht="14.25" customHeight="1"/>
    <row r="2166" ht="14.25" customHeight="1"/>
    <row r="2168" ht="14.25" customHeight="1"/>
    <row r="2169" ht="14.25" customHeight="1"/>
    <row r="2170" ht="14.25" customHeight="1"/>
    <row r="2171" ht="14.25" customHeight="1"/>
    <row r="2172" ht="14.25" customHeight="1"/>
    <row r="2173" ht="14.25" customHeight="1"/>
    <row r="2175" ht="14.25" customHeight="1"/>
    <row r="2176" ht="14.25" customHeight="1"/>
    <row r="2177" ht="14.25" customHeight="1"/>
    <row r="2178" ht="14.25" customHeight="1"/>
    <row r="2179" ht="14.25" customHeight="1"/>
    <row r="2180" ht="14.25" customHeight="1"/>
    <row r="2182" ht="14.25" customHeight="1"/>
    <row r="2183" ht="14.25" customHeight="1"/>
    <row r="2184" ht="14.25" customHeight="1"/>
    <row r="2185" ht="14.25" customHeight="1"/>
    <row r="2186" ht="14.25" customHeight="1"/>
    <row r="2187" ht="14.25" customHeight="1"/>
    <row r="2189" ht="14.25" customHeight="1"/>
    <row r="2190" ht="14.25" customHeight="1"/>
    <row r="2191" ht="14.25" customHeight="1"/>
    <row r="2192" ht="14.25" customHeight="1"/>
    <row r="2193" ht="14.25" customHeight="1"/>
    <row r="2194" ht="14.25" customHeight="1"/>
    <row r="2195" ht="14.25" customHeight="1"/>
    <row r="2197" ht="14.25" customHeight="1"/>
    <row r="2198" ht="14.25" customHeight="1"/>
    <row r="2199" ht="14.25" customHeight="1"/>
    <row r="2200" ht="14.25" customHeight="1"/>
    <row r="2201" ht="14.25" customHeight="1"/>
    <row r="2202"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8" ht="14.25" customHeight="1"/>
    <row r="2219" ht="14.25" customHeight="1"/>
    <row r="2220" ht="14.25" customHeight="1"/>
    <row r="2221" ht="14.25" customHeight="1"/>
    <row r="2222" ht="14.25" customHeight="1"/>
    <row r="2223" ht="14.25" customHeight="1"/>
    <row r="2225" ht="14.25" customHeight="1"/>
    <row r="2226" ht="14.25" customHeight="1"/>
    <row r="2227" ht="14.25" customHeight="1"/>
    <row r="2228" ht="14.25" customHeight="1"/>
    <row r="2229" ht="14.25" customHeight="1"/>
    <row r="2230" ht="14.25" customHeight="1"/>
    <row r="2232" ht="14.25" customHeight="1"/>
    <row r="2233" ht="14.25" customHeight="1"/>
    <row r="2234" ht="14.25" customHeight="1"/>
    <row r="2235" ht="14.25" customHeight="1"/>
    <row r="2236" ht="14.25" customHeight="1"/>
    <row r="2237" ht="14.25" customHeight="1"/>
    <row r="2238" ht="14.25" customHeight="1"/>
    <row r="2240" ht="14.25" customHeight="1"/>
    <row r="2241" ht="14.25" customHeight="1"/>
    <row r="2242" ht="14.25" customHeight="1"/>
    <row r="2243" ht="14.25" customHeight="1"/>
    <row r="2244" ht="14.25" customHeight="1"/>
    <row r="2245"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sheetData>
  <sheetProtection/>
  <printOptions/>
  <pageMargins left="0.38" right="0.2" top="0.31" bottom="0.25" header="0.2" footer="0.2"/>
  <pageSetup horizontalDpi="600" verticalDpi="600" orientation="portrait" pageOrder="overThenDown" paperSize="9" r:id="rId4"/>
  <drawing r:id="rId3"/>
  <legacyDrawing r:id="rId2"/>
</worksheet>
</file>

<file path=xl/worksheets/sheet28.xml><?xml version="1.0" encoding="utf-8"?>
<worksheet xmlns="http://schemas.openxmlformats.org/spreadsheetml/2006/main" xmlns:r="http://schemas.openxmlformats.org/officeDocument/2006/relationships">
  <dimension ref="A2:K48"/>
  <sheetViews>
    <sheetView zoomScalePageLayoutView="0" workbookViewId="0" topLeftCell="A1">
      <selection activeCell="H48" sqref="H48"/>
    </sheetView>
  </sheetViews>
  <sheetFormatPr defaultColWidth="9.00390625" defaultRowHeight="13.5"/>
  <sheetData>
    <row r="2" spans="1:4" ht="13.5">
      <c r="A2" t="s">
        <v>448</v>
      </c>
      <c r="B2" t="s">
        <v>60</v>
      </c>
      <c r="C2" t="s">
        <v>61</v>
      </c>
      <c r="D2" t="s">
        <v>525</v>
      </c>
    </row>
    <row r="3" spans="1:4" ht="13.5">
      <c r="A3" t="s">
        <v>526</v>
      </c>
      <c r="B3">
        <v>3119</v>
      </c>
      <c r="C3">
        <v>608</v>
      </c>
      <c r="D3">
        <v>2511</v>
      </c>
    </row>
    <row r="4" spans="1:4" ht="13.5">
      <c r="A4" t="s">
        <v>527</v>
      </c>
      <c r="B4">
        <v>2630</v>
      </c>
      <c r="C4">
        <v>621</v>
      </c>
      <c r="D4">
        <v>2009</v>
      </c>
    </row>
    <row r="5" spans="1:4" ht="13.5">
      <c r="A5" t="s">
        <v>528</v>
      </c>
      <c r="B5">
        <v>2344</v>
      </c>
      <c r="C5">
        <v>711</v>
      </c>
      <c r="D5">
        <v>1633</v>
      </c>
    </row>
    <row r="6" spans="1:4" ht="13.5">
      <c r="A6" t="s">
        <v>529</v>
      </c>
      <c r="B6">
        <v>2032</v>
      </c>
      <c r="C6">
        <v>675</v>
      </c>
      <c r="D6">
        <v>1357</v>
      </c>
    </row>
    <row r="7" spans="1:4" ht="13.5">
      <c r="A7" t="s">
        <v>530</v>
      </c>
      <c r="B7">
        <v>1805</v>
      </c>
      <c r="C7">
        <v>841</v>
      </c>
      <c r="D7">
        <v>964</v>
      </c>
    </row>
    <row r="8" spans="1:4" ht="13.5">
      <c r="A8" t="s">
        <v>531</v>
      </c>
      <c r="B8">
        <v>1810</v>
      </c>
      <c r="C8">
        <v>893</v>
      </c>
      <c r="D8">
        <v>917</v>
      </c>
    </row>
    <row r="9" spans="1:4" ht="13.5">
      <c r="A9" t="s">
        <v>532</v>
      </c>
      <c r="B9">
        <v>1772</v>
      </c>
      <c r="C9">
        <v>1067</v>
      </c>
      <c r="D9">
        <v>705</v>
      </c>
    </row>
    <row r="10" spans="1:4" ht="13.5">
      <c r="A10" t="s">
        <v>533</v>
      </c>
      <c r="B10">
        <v>1946</v>
      </c>
      <c r="C10">
        <v>1190</v>
      </c>
      <c r="D10">
        <v>756</v>
      </c>
    </row>
    <row r="11" spans="1:4" ht="13.5">
      <c r="A11" t="s">
        <v>534</v>
      </c>
      <c r="B11">
        <v>1906</v>
      </c>
      <c r="C11">
        <v>1238</v>
      </c>
      <c r="D11">
        <v>668</v>
      </c>
    </row>
    <row r="12" spans="1:4" ht="13.5">
      <c r="A12" t="s">
        <v>535</v>
      </c>
      <c r="B12">
        <v>2080</v>
      </c>
      <c r="C12">
        <v>1333</v>
      </c>
      <c r="D12">
        <v>747</v>
      </c>
    </row>
    <row r="13" spans="1:4" ht="13.5">
      <c r="A13" t="s">
        <v>536</v>
      </c>
      <c r="B13">
        <v>2041</v>
      </c>
      <c r="C13">
        <v>1453</v>
      </c>
      <c r="D13">
        <v>588</v>
      </c>
    </row>
    <row r="14" spans="1:4" ht="13.5">
      <c r="A14" t="s">
        <v>730</v>
      </c>
      <c r="B14">
        <v>1943</v>
      </c>
      <c r="C14">
        <v>1622</v>
      </c>
      <c r="D14">
        <v>321</v>
      </c>
    </row>
    <row r="15" spans="1:4" ht="13.5">
      <c r="A15" t="s">
        <v>653</v>
      </c>
      <c r="B15">
        <v>1998</v>
      </c>
      <c r="C15">
        <v>1708</v>
      </c>
      <c r="D15">
        <v>290</v>
      </c>
    </row>
    <row r="16" spans="1:4" ht="13.5">
      <c r="A16" t="s">
        <v>731</v>
      </c>
      <c r="B16">
        <v>2015</v>
      </c>
      <c r="C16">
        <v>1774</v>
      </c>
      <c r="D16">
        <v>241</v>
      </c>
    </row>
    <row r="17" spans="1:4" ht="13.5">
      <c r="A17" t="s">
        <v>698</v>
      </c>
      <c r="B17">
        <v>2035</v>
      </c>
      <c r="C17">
        <v>1926</v>
      </c>
      <c r="D17">
        <v>109</v>
      </c>
    </row>
    <row r="18" spans="1:4" ht="13.5">
      <c r="A18" t="s">
        <v>709</v>
      </c>
      <c r="B18">
        <v>1953</v>
      </c>
      <c r="C18">
        <v>1923</v>
      </c>
      <c r="D18">
        <v>30</v>
      </c>
    </row>
    <row r="19" spans="1:4" ht="13.5">
      <c r="A19" t="s">
        <v>732</v>
      </c>
      <c r="B19">
        <v>2044</v>
      </c>
      <c r="C19">
        <v>1971</v>
      </c>
      <c r="D19">
        <v>73</v>
      </c>
    </row>
    <row r="20" spans="1:4" ht="13.5">
      <c r="A20" t="s">
        <v>733</v>
      </c>
      <c r="B20">
        <v>1891</v>
      </c>
      <c r="C20">
        <v>1923</v>
      </c>
      <c r="D20">
        <v>-32</v>
      </c>
    </row>
    <row r="21" spans="1:4" ht="14.25" thickBot="1">
      <c r="A21" t="s">
        <v>734</v>
      </c>
      <c r="B21" s="163">
        <v>1881</v>
      </c>
      <c r="C21" s="163">
        <v>1912</v>
      </c>
      <c r="D21">
        <v>-31</v>
      </c>
    </row>
    <row r="22" spans="1:4" ht="14.25" thickTop="1">
      <c r="A22" t="s">
        <v>448</v>
      </c>
      <c r="B22" t="s">
        <v>523</v>
      </c>
      <c r="C22" t="s">
        <v>524</v>
      </c>
      <c r="D22" t="s">
        <v>525</v>
      </c>
    </row>
    <row r="23" spans="1:4" ht="13.5">
      <c r="A23" t="s">
        <v>526</v>
      </c>
      <c r="B23">
        <v>13312</v>
      </c>
      <c r="C23">
        <v>11334</v>
      </c>
      <c r="D23">
        <f aca="true" t="shared" si="0" ref="D23:D41">+B23-C23</f>
        <v>1978</v>
      </c>
    </row>
    <row r="24" spans="1:4" ht="13.5">
      <c r="A24" t="s">
        <v>527</v>
      </c>
      <c r="B24">
        <v>12359</v>
      </c>
      <c r="C24">
        <v>10091</v>
      </c>
      <c r="D24">
        <f t="shared" si="0"/>
        <v>2268</v>
      </c>
    </row>
    <row r="25" spans="1:4" ht="13.5">
      <c r="A25" t="s">
        <v>528</v>
      </c>
      <c r="B25">
        <v>12107</v>
      </c>
      <c r="C25">
        <v>9822</v>
      </c>
      <c r="D25">
        <f t="shared" si="0"/>
        <v>2285</v>
      </c>
    </row>
    <row r="26" spans="1:4" ht="13.5">
      <c r="A26" t="s">
        <v>529</v>
      </c>
      <c r="B26">
        <v>10395</v>
      </c>
      <c r="C26">
        <v>8793</v>
      </c>
      <c r="D26">
        <f t="shared" si="0"/>
        <v>1602</v>
      </c>
    </row>
    <row r="27" spans="1:4" ht="13.5">
      <c r="A27" t="s">
        <v>530</v>
      </c>
      <c r="B27">
        <v>10257</v>
      </c>
      <c r="C27">
        <v>8560</v>
      </c>
      <c r="D27">
        <f t="shared" si="0"/>
        <v>1697</v>
      </c>
    </row>
    <row r="28" spans="1:4" ht="13.5">
      <c r="A28" t="s">
        <v>531</v>
      </c>
      <c r="B28">
        <v>11332</v>
      </c>
      <c r="C28">
        <v>8856</v>
      </c>
      <c r="D28">
        <f t="shared" si="0"/>
        <v>2476</v>
      </c>
    </row>
    <row r="29" spans="1:4" ht="13.5">
      <c r="A29" t="s">
        <v>532</v>
      </c>
      <c r="B29">
        <v>10693</v>
      </c>
      <c r="C29">
        <v>9408</v>
      </c>
      <c r="D29">
        <f t="shared" si="0"/>
        <v>1285</v>
      </c>
    </row>
    <row r="30" spans="1:4" ht="13.5">
      <c r="A30" t="s">
        <v>533</v>
      </c>
      <c r="B30">
        <v>12478</v>
      </c>
      <c r="C30">
        <v>10512</v>
      </c>
      <c r="D30">
        <f t="shared" si="0"/>
        <v>1966</v>
      </c>
    </row>
    <row r="31" spans="1:4" ht="13.5">
      <c r="A31" t="s">
        <v>534</v>
      </c>
      <c r="B31">
        <v>11474</v>
      </c>
      <c r="C31">
        <v>10594</v>
      </c>
      <c r="D31">
        <f t="shared" si="0"/>
        <v>880</v>
      </c>
    </row>
    <row r="32" spans="1:4" ht="13.5">
      <c r="A32" t="s">
        <v>535</v>
      </c>
      <c r="B32">
        <v>11388</v>
      </c>
      <c r="C32">
        <v>10330</v>
      </c>
      <c r="D32">
        <f t="shared" si="0"/>
        <v>1058</v>
      </c>
    </row>
    <row r="33" spans="1:4" ht="13.5">
      <c r="A33" t="s">
        <v>536</v>
      </c>
      <c r="B33">
        <v>11109</v>
      </c>
      <c r="C33">
        <v>9862</v>
      </c>
      <c r="D33">
        <f t="shared" si="0"/>
        <v>1247</v>
      </c>
    </row>
    <row r="34" spans="1:4" ht="13.5">
      <c r="A34" t="s">
        <v>537</v>
      </c>
      <c r="B34">
        <v>10121</v>
      </c>
      <c r="C34">
        <v>9709</v>
      </c>
      <c r="D34">
        <f t="shared" si="0"/>
        <v>412</v>
      </c>
    </row>
    <row r="35" spans="1:4" ht="13.5">
      <c r="A35" t="s">
        <v>653</v>
      </c>
      <c r="B35">
        <v>9920</v>
      </c>
      <c r="C35">
        <v>8575</v>
      </c>
      <c r="D35">
        <f t="shared" si="0"/>
        <v>1345</v>
      </c>
    </row>
    <row r="36" spans="1:4" ht="13.5">
      <c r="A36" t="s">
        <v>657</v>
      </c>
      <c r="B36" s="56">
        <v>9190</v>
      </c>
      <c r="C36" s="56">
        <v>8494</v>
      </c>
      <c r="D36">
        <f t="shared" si="0"/>
        <v>696</v>
      </c>
    </row>
    <row r="37" spans="1:4" ht="13.5">
      <c r="A37" t="s">
        <v>698</v>
      </c>
      <c r="B37">
        <v>9398</v>
      </c>
      <c r="C37">
        <v>8710</v>
      </c>
      <c r="D37">
        <f t="shared" si="0"/>
        <v>688</v>
      </c>
    </row>
    <row r="38" spans="1:4" ht="13.5">
      <c r="A38" t="s">
        <v>709</v>
      </c>
      <c r="B38">
        <v>9370</v>
      </c>
      <c r="C38">
        <v>8871</v>
      </c>
      <c r="D38">
        <f t="shared" si="0"/>
        <v>499</v>
      </c>
    </row>
    <row r="39" spans="1:4" ht="13.5">
      <c r="A39" t="s">
        <v>718</v>
      </c>
      <c r="B39">
        <v>8983</v>
      </c>
      <c r="C39">
        <v>8441</v>
      </c>
      <c r="D39">
        <f t="shared" si="0"/>
        <v>542</v>
      </c>
    </row>
    <row r="40" spans="1:4" ht="14.25" thickBot="1">
      <c r="A40" t="s">
        <v>722</v>
      </c>
      <c r="B40" s="163">
        <v>8821</v>
      </c>
      <c r="C40" s="163">
        <v>8161</v>
      </c>
      <c r="D40">
        <f t="shared" si="0"/>
        <v>660</v>
      </c>
    </row>
    <row r="41" spans="1:4" ht="15" thickBot="1" thickTop="1">
      <c r="A41" t="s">
        <v>734</v>
      </c>
      <c r="B41" s="163">
        <v>10316</v>
      </c>
      <c r="C41" s="163">
        <v>8095</v>
      </c>
      <c r="D41">
        <f t="shared" si="0"/>
        <v>2221</v>
      </c>
    </row>
    <row r="42" spans="1:11" ht="14.25" thickTop="1">
      <c r="A42" s="874" t="s">
        <v>315</v>
      </c>
      <c r="B42" s="872" t="s">
        <v>479</v>
      </c>
      <c r="C42" s="871" t="s">
        <v>332</v>
      </c>
      <c r="D42" s="871"/>
      <c r="E42" s="871"/>
      <c r="F42" s="868" t="s">
        <v>333</v>
      </c>
      <c r="G42" s="869"/>
      <c r="H42" s="870"/>
      <c r="I42" s="868" t="s">
        <v>480</v>
      </c>
      <c r="J42" s="869"/>
      <c r="K42" s="869"/>
    </row>
    <row r="43" spans="1:11" ht="13.5">
      <c r="A43" s="875"/>
      <c r="B43" s="873"/>
      <c r="C43" s="303" t="s">
        <v>481</v>
      </c>
      <c r="D43" s="303" t="s">
        <v>81</v>
      </c>
      <c r="E43" s="303" t="s">
        <v>84</v>
      </c>
      <c r="F43" s="303" t="s">
        <v>481</v>
      </c>
      <c r="G43" s="303" t="s">
        <v>488</v>
      </c>
      <c r="H43" s="303" t="s">
        <v>489</v>
      </c>
      <c r="I43" s="303" t="s">
        <v>331</v>
      </c>
      <c r="J43" s="303" t="s">
        <v>332</v>
      </c>
      <c r="K43" s="304" t="s">
        <v>333</v>
      </c>
    </row>
    <row r="44" spans="1:11" ht="13.5">
      <c r="A44" s="295" t="s">
        <v>662</v>
      </c>
      <c r="B44" s="248">
        <f>C44+F44</f>
        <v>797</v>
      </c>
      <c r="C44" s="317">
        <f>D44-E44</f>
        <v>109</v>
      </c>
      <c r="D44" s="250">
        <v>2035</v>
      </c>
      <c r="E44" s="250">
        <v>1926</v>
      </c>
      <c r="F44" s="249">
        <f>G44-H44</f>
        <v>688</v>
      </c>
      <c r="G44" s="250">
        <v>9398</v>
      </c>
      <c r="H44" s="250">
        <v>8710</v>
      </c>
      <c r="I44" s="305">
        <v>0.34</v>
      </c>
      <c r="J44" s="305">
        <v>0.05</v>
      </c>
      <c r="K44" s="305">
        <v>0.29</v>
      </c>
    </row>
    <row r="45" spans="1:11" ht="13.5">
      <c r="A45" s="295" t="s">
        <v>704</v>
      </c>
      <c r="B45" s="248">
        <f>C45+F45</f>
        <v>529</v>
      </c>
      <c r="C45" s="317">
        <f>D45-E45</f>
        <v>30</v>
      </c>
      <c r="D45" s="250">
        <v>1953</v>
      </c>
      <c r="E45" s="250">
        <v>1923</v>
      </c>
      <c r="F45" s="249">
        <f>G45-H45</f>
        <v>499</v>
      </c>
      <c r="G45" s="250">
        <v>9370</v>
      </c>
      <c r="H45" s="250">
        <v>8871</v>
      </c>
      <c r="I45" s="305">
        <v>0.2246503904839963</v>
      </c>
      <c r="J45" s="305">
        <v>0.012740097759016803</v>
      </c>
      <c r="K45" s="305">
        <v>0.2119102927249795</v>
      </c>
    </row>
    <row r="46" spans="1:11" ht="13.5">
      <c r="A46" s="295" t="s">
        <v>717</v>
      </c>
      <c r="B46" s="248">
        <f>C46+F46</f>
        <v>615</v>
      </c>
      <c r="C46" s="317">
        <f>D46-E46</f>
        <v>73</v>
      </c>
      <c r="D46" s="250">
        <v>2044</v>
      </c>
      <c r="E46" s="250">
        <v>1971</v>
      </c>
      <c r="F46" s="249">
        <f>G46-H46</f>
        <v>542</v>
      </c>
      <c r="G46" s="250">
        <v>8983</v>
      </c>
      <c r="H46" s="250">
        <v>8441</v>
      </c>
      <c r="I46" s="305">
        <f>J46+K46</f>
        <v>0.2611720040598445</v>
      </c>
      <c r="J46" s="305">
        <f>C46/235477*100</f>
        <v>0.03100090454694089</v>
      </c>
      <c r="K46" s="305">
        <f>F46/235477*100</f>
        <v>0.23017109951290357</v>
      </c>
    </row>
    <row r="47" spans="1:11" ht="13.5">
      <c r="A47" s="295" t="s">
        <v>721</v>
      </c>
      <c r="B47" s="248">
        <f>C47+F47</f>
        <v>628</v>
      </c>
      <c r="C47" s="317">
        <f>D47-E47</f>
        <v>-32</v>
      </c>
      <c r="D47" s="250">
        <v>1891</v>
      </c>
      <c r="E47" s="250">
        <v>1923</v>
      </c>
      <c r="F47" s="249">
        <f>G47-H47</f>
        <v>660</v>
      </c>
      <c r="G47" s="250">
        <v>8821</v>
      </c>
      <c r="H47" s="250">
        <v>8161</v>
      </c>
      <c r="I47" s="305">
        <f>J47+K47</f>
        <v>0.2645123790108585</v>
      </c>
      <c r="J47" s="305">
        <f>C47/237418*100</f>
        <v>-0.013478337783992789</v>
      </c>
      <c r="K47" s="305">
        <f>F47/237418*100</f>
        <v>0.27799071679485127</v>
      </c>
    </row>
    <row r="48" spans="1:11" ht="14.25" thickBot="1">
      <c r="A48" s="311" t="s">
        <v>724</v>
      </c>
      <c r="B48" s="312">
        <f>C48+F48</f>
        <v>2190</v>
      </c>
      <c r="C48" s="316">
        <f>D48-E48</f>
        <v>-31</v>
      </c>
      <c r="D48" s="313">
        <v>1881</v>
      </c>
      <c r="E48" s="313">
        <v>1912</v>
      </c>
      <c r="F48" s="314">
        <f>G48-H48</f>
        <v>2221</v>
      </c>
      <c r="G48" s="313">
        <v>10316</v>
      </c>
      <c r="H48" s="313">
        <v>8095</v>
      </c>
      <c r="I48" s="315">
        <f>J48+K48</f>
        <v>0.9202221979444168</v>
      </c>
      <c r="J48" s="315">
        <f>C48/237986*100</f>
        <v>-0.013025976317934668</v>
      </c>
      <c r="K48" s="315">
        <f>F48/237986*100</f>
        <v>0.9332481742623515</v>
      </c>
    </row>
    <row r="49" ht="14.25" thickTop="1"/>
  </sheetData>
  <sheetProtection/>
  <mergeCells count="5">
    <mergeCell ref="I42:K42"/>
    <mergeCell ref="A42:A43"/>
    <mergeCell ref="B42:B43"/>
    <mergeCell ref="C42:E42"/>
    <mergeCell ref="F42:H42"/>
  </mergeCells>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68"/>
  <sheetViews>
    <sheetView showZeros="0" workbookViewId="0" topLeftCell="A1">
      <selection activeCell="A1" sqref="A1"/>
    </sheetView>
  </sheetViews>
  <sheetFormatPr defaultColWidth="9.00390625" defaultRowHeight="13.5"/>
  <cols>
    <col min="1" max="1" width="10.625" style="1" customWidth="1"/>
    <col min="2" max="2" width="10.625" style="2" customWidth="1"/>
    <col min="3" max="5" width="10.75390625" style="2" customWidth="1"/>
    <col min="6" max="6" width="10.625" style="3" customWidth="1"/>
    <col min="7" max="7" width="22.875" style="1" customWidth="1"/>
    <col min="8" max="16384" width="9.00390625" style="1" customWidth="1"/>
  </cols>
  <sheetData>
    <row r="5" spans="1:7" s="5" customFormat="1" ht="26.25" customHeight="1">
      <c r="A5" s="858" t="s">
        <v>964</v>
      </c>
      <c r="B5" s="859"/>
      <c r="C5" s="859"/>
      <c r="D5" s="859"/>
      <c r="E5" s="859"/>
      <c r="F5" s="859"/>
      <c r="G5" s="859"/>
    </row>
    <row r="6" ht="15" customHeight="1" thickBot="1">
      <c r="G6" s="756" t="s">
        <v>794</v>
      </c>
    </row>
    <row r="7" spans="1:7" ht="18.75" customHeight="1" thickTop="1">
      <c r="A7" s="853" t="s">
        <v>315</v>
      </c>
      <c r="B7" s="855" t="s">
        <v>63</v>
      </c>
      <c r="C7" s="857" t="s">
        <v>64</v>
      </c>
      <c r="D7" s="857"/>
      <c r="E7" s="857"/>
      <c r="F7" s="219" t="s">
        <v>65</v>
      </c>
      <c r="G7" s="851" t="s">
        <v>69</v>
      </c>
    </row>
    <row r="8" spans="1:7" ht="18.75" customHeight="1">
      <c r="A8" s="854"/>
      <c r="B8" s="856"/>
      <c r="C8" s="220" t="s">
        <v>66</v>
      </c>
      <c r="D8" s="220" t="s">
        <v>56</v>
      </c>
      <c r="E8" s="220" t="s">
        <v>57</v>
      </c>
      <c r="F8" s="221" t="s">
        <v>67</v>
      </c>
      <c r="G8" s="852"/>
    </row>
    <row r="9" spans="1:7" ht="15" customHeight="1">
      <c r="A9" s="222" t="s">
        <v>768</v>
      </c>
      <c r="B9" s="223">
        <v>57377</v>
      </c>
      <c r="C9" s="223">
        <f>SUM(D9:E9)</f>
        <v>185030</v>
      </c>
      <c r="D9" s="223">
        <v>92444</v>
      </c>
      <c r="E9" s="223">
        <v>92586</v>
      </c>
      <c r="F9" s="224">
        <f>D9/E9*100</f>
        <v>99.84662907999049</v>
      </c>
      <c r="G9" s="225" t="s">
        <v>68</v>
      </c>
    </row>
    <row r="10" spans="1:7" ht="15" customHeight="1">
      <c r="A10" s="226" t="s">
        <v>0</v>
      </c>
      <c r="B10" s="227">
        <v>59076</v>
      </c>
      <c r="C10" s="227">
        <f>SUM(D10:E10)</f>
        <v>188217</v>
      </c>
      <c r="D10" s="227">
        <v>94077</v>
      </c>
      <c r="E10" s="227">
        <v>94140</v>
      </c>
      <c r="F10" s="228">
        <f>D10/E10*100</f>
        <v>99.93307839388146</v>
      </c>
      <c r="G10" s="49"/>
    </row>
    <row r="11" spans="1:7" ht="15" customHeight="1">
      <c r="A11" s="226" t="s">
        <v>35</v>
      </c>
      <c r="B11" s="227">
        <v>61254</v>
      </c>
      <c r="C11" s="227">
        <f>SUM(D11:E11)</f>
        <v>193052</v>
      </c>
      <c r="D11" s="227">
        <v>96480</v>
      </c>
      <c r="E11" s="227">
        <v>96572</v>
      </c>
      <c r="F11" s="228">
        <f>D11/E11*100</f>
        <v>99.90473429151307</v>
      </c>
      <c r="G11" s="49"/>
    </row>
    <row r="12" spans="1:7" ht="15" customHeight="1">
      <c r="A12" s="226" t="s">
        <v>36</v>
      </c>
      <c r="B12" s="227">
        <v>63328</v>
      </c>
      <c r="C12" s="227">
        <f>SUM(D12:E12)</f>
        <v>196487</v>
      </c>
      <c r="D12" s="227">
        <v>98266</v>
      </c>
      <c r="E12" s="227">
        <v>98221</v>
      </c>
      <c r="F12" s="228">
        <f>D12/E12*100</f>
        <v>100.04581504973477</v>
      </c>
      <c r="G12" s="49"/>
    </row>
    <row r="13" spans="1:7" ht="15" customHeight="1">
      <c r="A13" s="226" t="s">
        <v>769</v>
      </c>
      <c r="B13" s="227">
        <v>65052</v>
      </c>
      <c r="C13" s="227">
        <f>SUM(D13:E13)</f>
        <v>198972</v>
      </c>
      <c r="D13" s="227">
        <v>99607</v>
      </c>
      <c r="E13" s="227">
        <v>99365</v>
      </c>
      <c r="F13" s="228">
        <f>D13/E13*100</f>
        <v>100.24354652040456</v>
      </c>
      <c r="G13" s="49"/>
    </row>
    <row r="14" spans="1:7" ht="15" customHeight="1">
      <c r="A14" s="49"/>
      <c r="B14" s="233"/>
      <c r="C14" s="227"/>
      <c r="D14" s="227"/>
      <c r="E14" s="227"/>
      <c r="F14" s="228"/>
      <c r="G14" s="49"/>
    </row>
    <row r="15" spans="1:7" ht="15" customHeight="1">
      <c r="A15" s="222" t="s">
        <v>79</v>
      </c>
      <c r="B15" s="223">
        <v>66729</v>
      </c>
      <c r="C15" s="223">
        <f>SUM(D15:E15)</f>
        <v>201675</v>
      </c>
      <c r="D15" s="223">
        <v>100820</v>
      </c>
      <c r="E15" s="223">
        <v>100855</v>
      </c>
      <c r="F15" s="224">
        <f>D15/E15*100</f>
        <v>99.96529671310297</v>
      </c>
      <c r="G15" s="225" t="s">
        <v>68</v>
      </c>
    </row>
    <row r="16" spans="1:7" ht="15" customHeight="1">
      <c r="A16" s="226" t="s">
        <v>37</v>
      </c>
      <c r="B16" s="227">
        <v>68539</v>
      </c>
      <c r="C16" s="227">
        <f>SUM(D16:E16)</f>
        <v>203848</v>
      </c>
      <c r="D16" s="227">
        <v>101908</v>
      </c>
      <c r="E16" s="227">
        <v>101940</v>
      </c>
      <c r="F16" s="228">
        <f>D16/E16*100</f>
        <v>99.96860898567786</v>
      </c>
      <c r="G16" s="49"/>
    </row>
    <row r="17" spans="1:7" ht="15" customHeight="1">
      <c r="A17" s="226" t="s">
        <v>38</v>
      </c>
      <c r="B17" s="227">
        <v>70619</v>
      </c>
      <c r="C17" s="227">
        <f>SUM(D17:E17)</f>
        <v>207237</v>
      </c>
      <c r="D17" s="227">
        <v>103668</v>
      </c>
      <c r="E17" s="227">
        <v>103569</v>
      </c>
      <c r="F17" s="228">
        <f>D17/E17*100</f>
        <v>100.09558844828086</v>
      </c>
      <c r="G17" s="49"/>
    </row>
    <row r="18" spans="1:7" ht="15" customHeight="1">
      <c r="A18" s="226" t="s">
        <v>39</v>
      </c>
      <c r="B18" s="227">
        <v>72237</v>
      </c>
      <c r="C18" s="227">
        <f>SUM(D18:E18)</f>
        <v>209575</v>
      </c>
      <c r="D18" s="227">
        <v>104896</v>
      </c>
      <c r="E18" s="227">
        <v>104679</v>
      </c>
      <c r="F18" s="228">
        <f>D18/E18*100</f>
        <v>100.20730041364551</v>
      </c>
      <c r="G18" s="49"/>
    </row>
    <row r="19" spans="1:7" ht="15" customHeight="1">
      <c r="A19" s="226" t="s">
        <v>40</v>
      </c>
      <c r="B19" s="227">
        <v>73677</v>
      </c>
      <c r="C19" s="227">
        <f>SUM(D19:E19)</f>
        <v>211878</v>
      </c>
      <c r="D19" s="227">
        <v>105907</v>
      </c>
      <c r="E19" s="227">
        <v>105971</v>
      </c>
      <c r="F19" s="228">
        <f>D19/E19*100</f>
        <v>99.9396061186551</v>
      </c>
      <c r="G19" s="49"/>
    </row>
    <row r="20" spans="1:7" ht="15" customHeight="1">
      <c r="A20" s="49"/>
      <c r="B20" s="233"/>
      <c r="C20" s="227"/>
      <c r="D20" s="227"/>
      <c r="E20" s="227"/>
      <c r="F20" s="228"/>
      <c r="G20" s="49"/>
    </row>
    <row r="21" spans="1:7" ht="15" customHeight="1">
      <c r="A21" s="222" t="s">
        <v>80</v>
      </c>
      <c r="B21" s="223">
        <v>74032</v>
      </c>
      <c r="C21" s="223">
        <f>SUM(D21:E21)</f>
        <v>212874</v>
      </c>
      <c r="D21" s="223">
        <v>106035</v>
      </c>
      <c r="E21" s="223">
        <v>106839</v>
      </c>
      <c r="F21" s="236">
        <f>D21/E21*100</f>
        <v>99.24746581304579</v>
      </c>
      <c r="G21" s="225" t="s">
        <v>68</v>
      </c>
    </row>
    <row r="22" spans="1:7" ht="15" customHeight="1">
      <c r="A22" s="226" t="s">
        <v>41</v>
      </c>
      <c r="B22" s="227">
        <v>75547</v>
      </c>
      <c r="C22" s="227">
        <f>SUM(D22:E22)</f>
        <v>214364</v>
      </c>
      <c r="D22" s="227">
        <v>106637</v>
      </c>
      <c r="E22" s="227">
        <v>107727</v>
      </c>
      <c r="F22" s="237">
        <f>D22/E22*100</f>
        <v>98.98818309244665</v>
      </c>
      <c r="G22" s="49"/>
    </row>
    <row r="23" spans="1:7" ht="15" customHeight="1">
      <c r="A23" s="226" t="s">
        <v>42</v>
      </c>
      <c r="B23" s="234">
        <v>77019</v>
      </c>
      <c r="C23" s="234">
        <f>SUM(D23:E23)</f>
        <v>216015</v>
      </c>
      <c r="D23" s="234">
        <v>107358</v>
      </c>
      <c r="E23" s="234">
        <v>108657</v>
      </c>
      <c r="F23" s="237">
        <f>D23/E23*100</f>
        <v>98.80449487837876</v>
      </c>
      <c r="G23" s="49"/>
    </row>
    <row r="24" spans="1:7" ht="15" customHeight="1">
      <c r="A24" s="226" t="s">
        <v>70</v>
      </c>
      <c r="B24" s="234">
        <v>78747</v>
      </c>
      <c r="C24" s="227">
        <f>SUM(D24:E24)</f>
        <v>217851</v>
      </c>
      <c r="D24" s="227">
        <v>108256</v>
      </c>
      <c r="E24" s="227">
        <v>109595</v>
      </c>
      <c r="F24" s="237">
        <f>D24/E24*100</f>
        <v>98.77822893380173</v>
      </c>
      <c r="G24" s="49"/>
    </row>
    <row r="25" spans="1:7" ht="15" customHeight="1">
      <c r="A25" s="238" t="s">
        <v>328</v>
      </c>
      <c r="B25" s="233">
        <v>79901</v>
      </c>
      <c r="C25" s="234">
        <f>D25+E25</f>
        <v>218796</v>
      </c>
      <c r="D25" s="234">
        <v>108552</v>
      </c>
      <c r="E25" s="234">
        <v>110244</v>
      </c>
      <c r="F25" s="237">
        <f>D25/E25*100</f>
        <v>98.46522259714814</v>
      </c>
      <c r="G25" s="235"/>
    </row>
    <row r="26" spans="1:7" ht="15" customHeight="1">
      <c r="A26" s="239"/>
      <c r="B26" s="240"/>
      <c r="C26" s="70"/>
      <c r="D26" s="70"/>
      <c r="E26" s="70"/>
      <c r="F26" s="241"/>
      <c r="G26" s="235"/>
    </row>
    <row r="27" spans="1:7" ht="15" customHeight="1">
      <c r="A27" s="222" t="s">
        <v>408</v>
      </c>
      <c r="B27" s="568">
        <v>80959</v>
      </c>
      <c r="C27" s="568">
        <v>220809</v>
      </c>
      <c r="D27" s="568">
        <v>109494</v>
      </c>
      <c r="E27" s="223">
        <v>111315</v>
      </c>
      <c r="F27" s="236">
        <f>D27/E27*100</f>
        <v>98.36410187306292</v>
      </c>
      <c r="G27" s="225" t="s">
        <v>68</v>
      </c>
    </row>
    <row r="28" spans="1:7" ht="15" customHeight="1">
      <c r="A28" s="226" t="s">
        <v>406</v>
      </c>
      <c r="B28" s="234">
        <v>82414</v>
      </c>
      <c r="C28" s="227">
        <v>222459</v>
      </c>
      <c r="D28" s="227">
        <v>110084</v>
      </c>
      <c r="E28" s="569">
        <v>112375</v>
      </c>
      <c r="F28" s="237">
        <f>D28/E28*100</f>
        <v>97.96129032258064</v>
      </c>
      <c r="G28" s="49"/>
    </row>
    <row r="29" spans="1:7" ht="15" customHeight="1">
      <c r="A29" s="226" t="s">
        <v>407</v>
      </c>
      <c r="B29" s="233">
        <v>84161</v>
      </c>
      <c r="C29" s="234">
        <v>224469</v>
      </c>
      <c r="D29" s="234">
        <v>111016</v>
      </c>
      <c r="E29" s="234">
        <v>113453</v>
      </c>
      <c r="F29" s="237">
        <f>D29/E29*100</f>
        <v>97.85197394515791</v>
      </c>
      <c r="G29" s="235"/>
    </row>
    <row r="30" spans="1:7" ht="15" customHeight="1">
      <c r="A30" s="226" t="s">
        <v>412</v>
      </c>
      <c r="B30" s="234">
        <v>85737</v>
      </c>
      <c r="C30" s="234">
        <v>226106</v>
      </c>
      <c r="D30" s="234">
        <v>111691</v>
      </c>
      <c r="E30" s="234">
        <v>114415</v>
      </c>
      <c r="F30" s="237">
        <f>D30/E30*100</f>
        <v>97.6191932875934</v>
      </c>
      <c r="G30" s="235"/>
    </row>
    <row r="31" spans="1:7" ht="15" customHeight="1">
      <c r="A31" s="226" t="s">
        <v>468</v>
      </c>
      <c r="B31" s="234">
        <v>87273</v>
      </c>
      <c r="C31" s="234">
        <v>227659</v>
      </c>
      <c r="D31" s="234">
        <v>112369</v>
      </c>
      <c r="E31" s="234">
        <v>115290</v>
      </c>
      <c r="F31" s="237">
        <f>D31/E31*100</f>
        <v>97.46638910573337</v>
      </c>
      <c r="G31" s="235"/>
    </row>
    <row r="32" spans="1:7" ht="15" customHeight="1">
      <c r="A32" s="226"/>
      <c r="B32" s="234"/>
      <c r="C32" s="234"/>
      <c r="D32" s="234"/>
      <c r="E32" s="234"/>
      <c r="F32" s="237"/>
      <c r="G32" s="235"/>
    </row>
    <row r="33" spans="1:7" ht="15" customHeight="1">
      <c r="A33" s="222" t="s">
        <v>485</v>
      </c>
      <c r="B33" s="223">
        <v>87992</v>
      </c>
      <c r="C33" s="223">
        <v>228420</v>
      </c>
      <c r="D33" s="223">
        <v>113272</v>
      </c>
      <c r="E33" s="223">
        <v>115148</v>
      </c>
      <c r="F33" s="236">
        <f>D33/E33*100</f>
        <v>98.3707923715566</v>
      </c>
      <c r="G33" s="225" t="s">
        <v>68</v>
      </c>
    </row>
    <row r="34" spans="1:7" ht="15" customHeight="1">
      <c r="A34" s="226" t="s">
        <v>495</v>
      </c>
      <c r="B34" s="234">
        <v>89240</v>
      </c>
      <c r="C34" s="227">
        <v>228879</v>
      </c>
      <c r="D34" s="227">
        <v>113443</v>
      </c>
      <c r="E34" s="569">
        <v>115436</v>
      </c>
      <c r="F34" s="237">
        <f>D34/E34*100</f>
        <v>98.27350220035345</v>
      </c>
      <c r="G34" s="235"/>
    </row>
    <row r="35" spans="1:7" ht="15" customHeight="1">
      <c r="A35" s="226" t="s">
        <v>540</v>
      </c>
      <c r="B35" s="233">
        <v>90732</v>
      </c>
      <c r="C35" s="234">
        <v>230565</v>
      </c>
      <c r="D35" s="234">
        <v>114292</v>
      </c>
      <c r="E35" s="234">
        <v>116273</v>
      </c>
      <c r="F35" s="237">
        <f>D35/E35*100</f>
        <v>98.29625106430557</v>
      </c>
      <c r="G35" s="235"/>
    </row>
    <row r="36" spans="1:7" ht="15" customHeight="1">
      <c r="A36" s="243" t="s">
        <v>650</v>
      </c>
      <c r="B36" s="234">
        <v>91984</v>
      </c>
      <c r="C36" s="234">
        <v>232237</v>
      </c>
      <c r="D36" s="234">
        <v>114963</v>
      </c>
      <c r="E36" s="234">
        <v>117274</v>
      </c>
      <c r="F36" s="237">
        <f>D36/E36*100</f>
        <v>98.02940123130448</v>
      </c>
      <c r="G36" s="244"/>
    </row>
    <row r="37" spans="1:7" ht="15" customHeight="1">
      <c r="A37" s="226" t="s">
        <v>651</v>
      </c>
      <c r="B37" s="234">
        <v>93505</v>
      </c>
      <c r="C37" s="234">
        <v>234114</v>
      </c>
      <c r="D37" s="234">
        <v>115740</v>
      </c>
      <c r="E37" s="234">
        <v>118374</v>
      </c>
      <c r="F37" s="237">
        <f>D37/E37*100</f>
        <v>97.77484920675148</v>
      </c>
      <c r="G37" s="235"/>
    </row>
    <row r="38" spans="1:7" ht="15" customHeight="1">
      <c r="A38" s="243"/>
      <c r="B38" s="70"/>
      <c r="C38" s="70"/>
      <c r="D38" s="70"/>
      <c r="E38" s="70"/>
      <c r="F38" s="236"/>
      <c r="G38" s="244"/>
    </row>
    <row r="39" spans="1:7" ht="15" customHeight="1">
      <c r="A39" s="222" t="s">
        <v>654</v>
      </c>
      <c r="B39" s="245">
        <v>93445</v>
      </c>
      <c r="C39" s="245">
        <v>235081</v>
      </c>
      <c r="D39" s="246">
        <v>115245</v>
      </c>
      <c r="E39" s="246">
        <v>119836</v>
      </c>
      <c r="F39" s="850">
        <f aca="true" t="shared" si="0" ref="F39:F49">D39/E39*100</f>
        <v>96.16893087219199</v>
      </c>
      <c r="G39" s="225" t="s">
        <v>68</v>
      </c>
    </row>
    <row r="40" spans="1:7" ht="17.25" customHeight="1">
      <c r="A40" s="226" t="s">
        <v>661</v>
      </c>
      <c r="B40" s="70">
        <v>94324</v>
      </c>
      <c r="C40" s="70">
        <v>235659</v>
      </c>
      <c r="D40" s="247">
        <v>115358</v>
      </c>
      <c r="E40" s="247">
        <v>120301</v>
      </c>
      <c r="F40" s="237">
        <f t="shared" si="0"/>
        <v>95.89113972452432</v>
      </c>
      <c r="G40" s="225"/>
    </row>
    <row r="41" spans="1:7" ht="17.25" customHeight="1">
      <c r="A41" s="226" t="s">
        <v>706</v>
      </c>
      <c r="B41" s="70">
        <v>95262</v>
      </c>
      <c r="C41" s="70">
        <v>236093</v>
      </c>
      <c r="D41" s="247">
        <v>115414</v>
      </c>
      <c r="E41" s="247">
        <v>120679</v>
      </c>
      <c r="F41" s="237">
        <f t="shared" si="0"/>
        <v>95.6371862544436</v>
      </c>
      <c r="G41" s="225"/>
    </row>
    <row r="42" spans="1:7" ht="17.25" customHeight="1">
      <c r="A42" s="226" t="s">
        <v>716</v>
      </c>
      <c r="B42" s="240">
        <v>96339</v>
      </c>
      <c r="C42" s="70">
        <v>237065</v>
      </c>
      <c r="D42" s="70">
        <v>115785</v>
      </c>
      <c r="E42" s="70">
        <v>121280</v>
      </c>
      <c r="F42" s="237">
        <f t="shared" si="0"/>
        <v>95.4691622691293</v>
      </c>
      <c r="G42" s="225"/>
    </row>
    <row r="43" spans="1:7" ht="17.25" customHeight="1">
      <c r="A43" s="226" t="s">
        <v>720</v>
      </c>
      <c r="B43" s="240">
        <v>97479</v>
      </c>
      <c r="C43" s="70">
        <v>237826</v>
      </c>
      <c r="D43" s="70">
        <v>116126</v>
      </c>
      <c r="E43" s="70">
        <v>121700</v>
      </c>
      <c r="F43" s="242">
        <f t="shared" si="0"/>
        <v>95.41988496302383</v>
      </c>
      <c r="G43" s="225"/>
    </row>
    <row r="44" spans="1:7" ht="17.25" customHeight="1">
      <c r="A44" s="226"/>
      <c r="B44" s="240"/>
      <c r="C44" s="70"/>
      <c r="D44" s="70"/>
      <c r="E44" s="70"/>
      <c r="F44" s="237"/>
      <c r="G44" s="225"/>
    </row>
    <row r="45" spans="1:7" s="49" customFormat="1" ht="17.25" customHeight="1">
      <c r="A45" s="222" t="s">
        <v>723</v>
      </c>
      <c r="B45" s="415">
        <v>97951</v>
      </c>
      <c r="C45" s="245">
        <v>239348</v>
      </c>
      <c r="D45" s="245">
        <v>116894</v>
      </c>
      <c r="E45" s="245">
        <v>122454</v>
      </c>
      <c r="F45" s="850">
        <f t="shared" si="0"/>
        <v>95.45951949303412</v>
      </c>
      <c r="G45" s="416" t="s">
        <v>750</v>
      </c>
    </row>
    <row r="46" spans="1:7" s="49" customFormat="1" ht="17.25" customHeight="1">
      <c r="A46" s="226" t="s">
        <v>751</v>
      </c>
      <c r="B46" s="435">
        <v>99112</v>
      </c>
      <c r="C46" s="70">
        <v>240046</v>
      </c>
      <c r="D46" s="70">
        <v>117071</v>
      </c>
      <c r="E46" s="70">
        <v>122975</v>
      </c>
      <c r="F46" s="237">
        <f t="shared" si="0"/>
        <v>95.19902419190892</v>
      </c>
      <c r="G46" s="235"/>
    </row>
    <row r="47" spans="1:7" s="49" customFormat="1" ht="17.25" customHeight="1">
      <c r="A47" s="226" t="s">
        <v>752</v>
      </c>
      <c r="B47" s="435">
        <v>100278</v>
      </c>
      <c r="C47" s="70">
        <v>240618</v>
      </c>
      <c r="D47" s="70">
        <v>117254</v>
      </c>
      <c r="E47" s="70">
        <v>123364</v>
      </c>
      <c r="F47" s="237">
        <f t="shared" si="0"/>
        <v>95.04717745857786</v>
      </c>
      <c r="G47" s="235"/>
    </row>
    <row r="48" spans="1:7" s="49" customFormat="1" ht="17.25" customHeight="1">
      <c r="A48" s="238" t="s">
        <v>756</v>
      </c>
      <c r="B48" s="435">
        <v>101862</v>
      </c>
      <c r="C48" s="70">
        <v>242003</v>
      </c>
      <c r="D48" s="70">
        <v>117872</v>
      </c>
      <c r="E48" s="70">
        <v>124131</v>
      </c>
      <c r="F48" s="242">
        <f t="shared" si="0"/>
        <v>94.9577462519435</v>
      </c>
      <c r="G48" s="235"/>
    </row>
    <row r="49" spans="1:7" s="49" customFormat="1" ht="17.25" customHeight="1">
      <c r="A49" s="238" t="s">
        <v>770</v>
      </c>
      <c r="B49" s="435">
        <v>102867</v>
      </c>
      <c r="C49" s="70">
        <v>241887</v>
      </c>
      <c r="D49" s="70">
        <v>117749</v>
      </c>
      <c r="E49" s="70">
        <v>124138</v>
      </c>
      <c r="F49" s="237">
        <f t="shared" si="0"/>
        <v>94.85330841482866</v>
      </c>
      <c r="G49" s="235"/>
    </row>
    <row r="50" spans="1:7" s="49" customFormat="1" ht="17.25" customHeight="1">
      <c r="A50" s="238"/>
      <c r="B50" s="435"/>
      <c r="C50" s="70"/>
      <c r="D50" s="70"/>
      <c r="E50" s="70"/>
      <c r="F50" s="237"/>
      <c r="G50" s="235"/>
    </row>
    <row r="51" spans="1:7" s="49" customFormat="1" ht="17.25" customHeight="1">
      <c r="A51" s="222" t="s">
        <v>965</v>
      </c>
      <c r="B51" s="794">
        <v>102532</v>
      </c>
      <c r="C51" s="795">
        <v>242389</v>
      </c>
      <c r="D51" s="795">
        <v>117608</v>
      </c>
      <c r="E51" s="795">
        <v>124781</v>
      </c>
      <c r="F51" s="796">
        <f>(D51/E51)*100</f>
        <v>94.25152867824428</v>
      </c>
      <c r="G51" s="416" t="s">
        <v>750</v>
      </c>
    </row>
    <row r="52" spans="1:7" s="49" customFormat="1" ht="17.25" customHeight="1" thickBot="1">
      <c r="A52" s="229" t="s">
        <v>837</v>
      </c>
      <c r="B52" s="797">
        <v>104132</v>
      </c>
      <c r="C52" s="798">
        <v>243406</v>
      </c>
      <c r="D52" s="798">
        <v>117993</v>
      </c>
      <c r="E52" s="798">
        <v>125413</v>
      </c>
      <c r="F52" s="799">
        <f>(D52/E52)*100</f>
        <v>94.08354795754826</v>
      </c>
      <c r="G52" s="416"/>
    </row>
    <row r="53" spans="1:7" s="49" customFormat="1" ht="17.25" customHeight="1" thickTop="1">
      <c r="A53" s="64" t="s">
        <v>841</v>
      </c>
      <c r="B53" s="637"/>
      <c r="C53" s="82"/>
      <c r="D53" s="82"/>
      <c r="E53" s="82"/>
      <c r="F53" s="638"/>
      <c r="G53" s="639"/>
    </row>
    <row r="54" spans="1:7" s="49" customFormat="1" ht="11.25" customHeight="1">
      <c r="A54" s="308" t="s">
        <v>840</v>
      </c>
      <c r="B54" s="640"/>
      <c r="C54" s="245"/>
      <c r="D54" s="245"/>
      <c r="E54" s="245"/>
      <c r="F54" s="236"/>
      <c r="G54" s="416"/>
    </row>
    <row r="55" s="861" customFormat="1" ht="27" customHeight="1">
      <c r="A55" s="860"/>
    </row>
    <row r="56" spans="1:7" ht="17.25" customHeight="1">
      <c r="A56" s="238"/>
      <c r="B56" s="641"/>
      <c r="C56" s="70"/>
      <c r="D56" s="70"/>
      <c r="E56" s="70"/>
      <c r="F56" s="237"/>
      <c r="G56" s="235"/>
    </row>
    <row r="57" spans="1:14" s="57" customFormat="1" ht="18" customHeight="1">
      <c r="A57" s="64"/>
      <c r="C57" s="148"/>
      <c r="I57" s="148"/>
      <c r="J57" s="148"/>
      <c r="K57" s="148"/>
      <c r="L57" s="148"/>
      <c r="N57" s="148"/>
    </row>
    <row r="58" spans="1:14" s="57" customFormat="1" ht="18" customHeight="1">
      <c r="A58" s="308"/>
      <c r="C58" s="148"/>
      <c r="I58" s="148"/>
      <c r="J58" s="148"/>
      <c r="K58" s="148"/>
      <c r="L58" s="148"/>
      <c r="N58" s="148"/>
    </row>
    <row r="59" spans="1:14" s="57" customFormat="1" ht="18" customHeight="1">
      <c r="A59" s="337"/>
      <c r="B59" s="309"/>
      <c r="C59" s="310"/>
      <c r="D59" s="309"/>
      <c r="E59" s="309"/>
      <c r="F59" s="309"/>
      <c r="G59" s="309"/>
      <c r="I59" s="148"/>
      <c r="J59" s="148"/>
      <c r="K59" s="148"/>
      <c r="L59" s="148"/>
      <c r="N59" s="148"/>
    </row>
    <row r="60" spans="1:14" s="57" customFormat="1" ht="18" customHeight="1">
      <c r="A60" s="338"/>
      <c r="C60" s="148"/>
      <c r="I60" s="148"/>
      <c r="J60" s="148"/>
      <c r="K60" s="148"/>
      <c r="L60" s="148"/>
      <c r="N60" s="148"/>
    </row>
    <row r="61" spans="1:10" ht="15" customHeight="1">
      <c r="A61" s="21"/>
      <c r="B61" s="19"/>
      <c r="C61" s="19"/>
      <c r="D61" s="19"/>
      <c r="E61" s="19"/>
      <c r="F61" s="19"/>
      <c r="G61" s="19"/>
      <c r="H61" s="19"/>
      <c r="I61" s="19"/>
      <c r="J61" s="19"/>
    </row>
    <row r="62" spans="1:10" ht="15" customHeight="1">
      <c r="A62" s="21" t="s">
        <v>656</v>
      </c>
      <c r="B62" s="19"/>
      <c r="C62" s="19"/>
      <c r="D62" s="19"/>
      <c r="E62" s="19"/>
      <c r="F62" s="19"/>
      <c r="G62" s="19"/>
      <c r="H62" s="19"/>
      <c r="I62" s="19"/>
      <c r="J62" s="19"/>
    </row>
    <row r="63" spans="1:10" ht="15" customHeight="1">
      <c r="A63" s="21"/>
      <c r="B63" s="19"/>
      <c r="C63" s="19"/>
      <c r="D63" s="19"/>
      <c r="E63" s="19"/>
      <c r="F63" s="19"/>
      <c r="G63" s="19"/>
      <c r="H63" s="19"/>
      <c r="I63" s="19"/>
      <c r="J63" s="19"/>
    </row>
    <row r="64" spans="1:10" ht="15" customHeight="1">
      <c r="A64" s="21"/>
      <c r="B64" s="19"/>
      <c r="C64" s="19"/>
      <c r="D64" s="19"/>
      <c r="E64" s="19"/>
      <c r="F64" s="19"/>
      <c r="G64" s="19"/>
      <c r="H64" s="19"/>
      <c r="I64" s="19"/>
      <c r="J64" s="19"/>
    </row>
    <row r="65" ht="15" customHeight="1"/>
    <row r="66" ht="15" customHeight="1"/>
    <row r="67" ht="15" customHeight="1">
      <c r="A67" s="2"/>
    </row>
    <row r="68" ht="15" customHeight="1">
      <c r="A68" s="2"/>
    </row>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sheetProtection/>
  <mergeCells count="6">
    <mergeCell ref="A5:G5"/>
    <mergeCell ref="A7:A8"/>
    <mergeCell ref="B7:B8"/>
    <mergeCell ref="C7:E7"/>
    <mergeCell ref="G7:G8"/>
    <mergeCell ref="A55:IV55"/>
  </mergeCells>
  <printOptions/>
  <pageMargins left="0.7086614173228347" right="0.7086614173228347" top="0" bottom="0" header="0.31496062992125984" footer="0.31496062992125984"/>
  <pageSetup blackAndWhite="1" horizontalDpi="600" verticalDpi="600" orientation="portrait" paperSize="9" scale="98" r:id="rId1"/>
  <rowBreaks count="1" manualBreakCount="1">
    <brk id="60" max="255" man="1"/>
  </rowBreaks>
</worksheet>
</file>

<file path=xl/worksheets/sheet4.xml><?xml version="1.0" encoding="utf-8"?>
<worksheet xmlns="http://schemas.openxmlformats.org/spreadsheetml/2006/main" xmlns:r="http://schemas.openxmlformats.org/officeDocument/2006/relationships">
  <dimension ref="A1:N61"/>
  <sheetViews>
    <sheetView zoomScaleSheetLayoutView="110" workbookViewId="0" topLeftCell="A1">
      <selection activeCell="A1" sqref="A1"/>
    </sheetView>
  </sheetViews>
  <sheetFormatPr defaultColWidth="9.00390625" defaultRowHeight="13.5"/>
  <cols>
    <col min="1" max="1" width="5.125" style="75" bestFit="1" customWidth="1"/>
    <col min="2" max="2" width="4.875" style="75" customWidth="1"/>
    <col min="3" max="3" width="1.4921875" style="75" customWidth="1"/>
    <col min="4" max="11" width="10.375" style="75" customWidth="1"/>
    <col min="12" max="12" width="7.875" style="75" customWidth="1"/>
    <col min="13" max="16384" width="9.00390625" style="75" customWidth="1"/>
  </cols>
  <sheetData>
    <row r="1" ht="26.25" customHeight="1">
      <c r="A1" s="706" t="s">
        <v>836</v>
      </c>
    </row>
    <row r="2" spans="1:11" ht="19.5" customHeight="1" thickBot="1">
      <c r="A2" s="74" t="s">
        <v>394</v>
      </c>
      <c r="J2" s="866" t="s">
        <v>395</v>
      </c>
      <c r="K2" s="866"/>
    </row>
    <row r="3" spans="1:12" ht="15" customHeight="1" thickTop="1">
      <c r="A3" s="865" t="s">
        <v>410</v>
      </c>
      <c r="B3" s="865"/>
      <c r="C3" s="707"/>
      <c r="D3" s="708" t="s">
        <v>818</v>
      </c>
      <c r="E3" s="708" t="s">
        <v>819</v>
      </c>
      <c r="F3" s="708" t="s">
        <v>820</v>
      </c>
      <c r="G3" s="708" t="s">
        <v>821</v>
      </c>
      <c r="H3" s="708" t="s">
        <v>822</v>
      </c>
      <c r="I3" s="709" t="s">
        <v>773</v>
      </c>
      <c r="J3" s="709" t="s">
        <v>817</v>
      </c>
      <c r="K3" s="710" t="s">
        <v>835</v>
      </c>
      <c r="L3" s="711"/>
    </row>
    <row r="4" spans="1:12" ht="15" customHeight="1">
      <c r="A4" s="862" t="s">
        <v>396</v>
      </c>
      <c r="B4" s="862"/>
      <c r="C4" s="713"/>
      <c r="D4" s="714">
        <v>96618</v>
      </c>
      <c r="E4" s="714">
        <v>97621</v>
      </c>
      <c r="F4" s="714">
        <v>98078</v>
      </c>
      <c r="G4" s="715">
        <v>99269</v>
      </c>
      <c r="H4" s="715">
        <v>100544</v>
      </c>
      <c r="I4" s="715">
        <v>102035</v>
      </c>
      <c r="J4" s="715">
        <v>103077</v>
      </c>
      <c r="K4" s="800">
        <v>102768</v>
      </c>
      <c r="L4" s="711"/>
    </row>
    <row r="5" spans="1:12" ht="15" customHeight="1">
      <c r="A5" s="862" t="s">
        <v>43</v>
      </c>
      <c r="B5" s="862"/>
      <c r="C5" s="713"/>
      <c r="D5" s="714">
        <v>96619</v>
      </c>
      <c r="E5" s="714">
        <v>97626</v>
      </c>
      <c r="F5" s="714">
        <v>98104</v>
      </c>
      <c r="G5" s="715">
        <v>99313</v>
      </c>
      <c r="H5" s="715">
        <v>100559</v>
      </c>
      <c r="I5" s="715">
        <v>102033</v>
      </c>
      <c r="J5" s="715">
        <v>103052</v>
      </c>
      <c r="K5" s="800">
        <v>102761</v>
      </c>
      <c r="L5" s="711"/>
    </row>
    <row r="6" spans="1:12" ht="15" customHeight="1">
      <c r="A6" s="862" t="s">
        <v>44</v>
      </c>
      <c r="B6" s="862"/>
      <c r="C6" s="713"/>
      <c r="D6" s="714">
        <v>96671</v>
      </c>
      <c r="E6" s="714">
        <v>97722</v>
      </c>
      <c r="F6" s="714">
        <v>98195</v>
      </c>
      <c r="G6" s="715">
        <v>99300</v>
      </c>
      <c r="H6" s="715">
        <v>100866</v>
      </c>
      <c r="I6" s="715">
        <v>102111</v>
      </c>
      <c r="J6" s="715">
        <v>103091</v>
      </c>
      <c r="K6" s="800">
        <v>102875</v>
      </c>
      <c r="L6" s="711"/>
    </row>
    <row r="7" spans="1:12" ht="15" customHeight="1">
      <c r="A7" s="862" t="s">
        <v>45</v>
      </c>
      <c r="B7" s="862"/>
      <c r="C7" s="713"/>
      <c r="D7" s="714">
        <v>96867</v>
      </c>
      <c r="E7" s="714">
        <v>98096</v>
      </c>
      <c r="F7" s="714">
        <v>98443</v>
      </c>
      <c r="G7" s="715">
        <v>99583</v>
      </c>
      <c r="H7" s="715">
        <v>101149</v>
      </c>
      <c r="I7" s="715">
        <v>102286</v>
      </c>
      <c r="J7" s="715">
        <v>103428</v>
      </c>
      <c r="K7" s="800">
        <v>103179</v>
      </c>
      <c r="L7" s="711"/>
    </row>
    <row r="8" spans="1:12" ht="15" customHeight="1">
      <c r="A8" s="862" t="s">
        <v>46</v>
      </c>
      <c r="B8" s="862"/>
      <c r="C8" s="713"/>
      <c r="D8" s="714">
        <v>97105</v>
      </c>
      <c r="E8" s="714">
        <v>98323</v>
      </c>
      <c r="F8" s="714">
        <v>98708</v>
      </c>
      <c r="G8" s="715">
        <v>99846</v>
      </c>
      <c r="H8" s="715">
        <v>101390</v>
      </c>
      <c r="I8" s="715">
        <v>102522</v>
      </c>
      <c r="J8" s="715">
        <v>103778</v>
      </c>
      <c r="K8" s="800">
        <v>103424</v>
      </c>
      <c r="L8" s="711"/>
    </row>
    <row r="9" spans="1:12" ht="15" customHeight="1">
      <c r="A9" s="862" t="s">
        <v>391</v>
      </c>
      <c r="B9" s="862"/>
      <c r="C9" s="713"/>
      <c r="D9" s="714">
        <v>97175</v>
      </c>
      <c r="E9" s="714">
        <v>98406</v>
      </c>
      <c r="F9" s="714">
        <v>98761</v>
      </c>
      <c r="G9" s="715">
        <v>99878</v>
      </c>
      <c r="H9" s="715">
        <v>101473</v>
      </c>
      <c r="I9" s="715">
        <v>102658</v>
      </c>
      <c r="J9" s="715">
        <v>103806</v>
      </c>
      <c r="K9" s="800">
        <v>103552</v>
      </c>
      <c r="L9" s="711"/>
    </row>
    <row r="10" spans="1:12" ht="15" customHeight="1">
      <c r="A10" s="862" t="s">
        <v>47</v>
      </c>
      <c r="B10" s="862"/>
      <c r="C10" s="713"/>
      <c r="D10" s="714">
        <v>97262</v>
      </c>
      <c r="E10" s="714">
        <v>98488</v>
      </c>
      <c r="F10" s="714">
        <v>98835</v>
      </c>
      <c r="G10" s="715">
        <v>100005</v>
      </c>
      <c r="H10" s="715">
        <v>101587</v>
      </c>
      <c r="I10" s="715">
        <v>102696</v>
      </c>
      <c r="J10" s="715">
        <v>103868</v>
      </c>
      <c r="K10" s="800">
        <v>103731</v>
      </c>
      <c r="L10" s="711"/>
    </row>
    <row r="11" spans="1:12" ht="15" customHeight="1">
      <c r="A11" s="862" t="s">
        <v>48</v>
      </c>
      <c r="B11" s="862"/>
      <c r="C11" s="713"/>
      <c r="D11" s="714">
        <v>97343</v>
      </c>
      <c r="E11" s="714">
        <v>98532</v>
      </c>
      <c r="F11" s="714">
        <v>98948</v>
      </c>
      <c r="G11" s="715">
        <v>100117</v>
      </c>
      <c r="H11" s="715">
        <v>101744</v>
      </c>
      <c r="I11" s="715">
        <v>102783</v>
      </c>
      <c r="J11" s="715">
        <v>103974</v>
      </c>
      <c r="K11" s="800">
        <v>103824</v>
      </c>
      <c r="L11" s="711"/>
    </row>
    <row r="12" spans="1:12" ht="15" customHeight="1">
      <c r="A12" s="862" t="s">
        <v>49</v>
      </c>
      <c r="B12" s="862"/>
      <c r="C12" s="713"/>
      <c r="D12" s="714">
        <v>97397</v>
      </c>
      <c r="E12" s="714">
        <v>98622</v>
      </c>
      <c r="F12" s="714">
        <v>98999</v>
      </c>
      <c r="G12" s="715">
        <v>100210</v>
      </c>
      <c r="H12" s="715">
        <v>101812</v>
      </c>
      <c r="I12" s="715">
        <v>102827</v>
      </c>
      <c r="J12" s="715">
        <v>104040</v>
      </c>
      <c r="K12" s="800">
        <v>103978</v>
      </c>
      <c r="L12" s="711"/>
    </row>
    <row r="13" spans="1:12" ht="15" customHeight="1">
      <c r="A13" s="862" t="s">
        <v>735</v>
      </c>
      <c r="B13" s="862"/>
      <c r="C13" s="716"/>
      <c r="D13" s="714">
        <v>97479</v>
      </c>
      <c r="E13" s="714">
        <v>97951</v>
      </c>
      <c r="F13" s="714">
        <v>99112</v>
      </c>
      <c r="G13" s="717">
        <v>100278</v>
      </c>
      <c r="H13" s="717">
        <v>101862</v>
      </c>
      <c r="I13" s="717">
        <v>102867</v>
      </c>
      <c r="J13" s="717">
        <v>102532</v>
      </c>
      <c r="K13" s="801">
        <v>104132</v>
      </c>
      <c r="L13" s="753"/>
    </row>
    <row r="14" spans="1:12" ht="15" customHeight="1">
      <c r="A14" s="862" t="s">
        <v>736</v>
      </c>
      <c r="B14" s="862"/>
      <c r="C14" s="716"/>
      <c r="D14" s="714">
        <v>97518</v>
      </c>
      <c r="E14" s="714">
        <v>97987</v>
      </c>
      <c r="F14" s="714">
        <v>99172</v>
      </c>
      <c r="G14" s="717">
        <v>100388</v>
      </c>
      <c r="H14" s="717">
        <v>101941</v>
      </c>
      <c r="I14" s="717">
        <v>102959</v>
      </c>
      <c r="J14" s="717">
        <v>102652</v>
      </c>
      <c r="K14" s="801">
        <v>104285</v>
      </c>
      <c r="L14" s="753"/>
    </row>
    <row r="15" spans="1:12" ht="15" customHeight="1" thickBot="1">
      <c r="A15" s="863" t="s">
        <v>737</v>
      </c>
      <c r="B15" s="863"/>
      <c r="C15" s="719"/>
      <c r="D15" s="720">
        <v>97636</v>
      </c>
      <c r="E15" s="720">
        <v>98036</v>
      </c>
      <c r="F15" s="720">
        <v>99223</v>
      </c>
      <c r="G15" s="721">
        <v>100435</v>
      </c>
      <c r="H15" s="721">
        <v>101991</v>
      </c>
      <c r="I15" s="721">
        <v>103041</v>
      </c>
      <c r="J15" s="721">
        <v>102708</v>
      </c>
      <c r="K15" s="802">
        <v>104424</v>
      </c>
      <c r="L15" s="753"/>
    </row>
    <row r="16" spans="1:12" ht="8.25" customHeight="1" thickTop="1">
      <c r="A16" s="76"/>
      <c r="B16" s="711"/>
      <c r="C16" s="711"/>
      <c r="D16" s="711"/>
      <c r="E16" s="711"/>
      <c r="F16" s="711"/>
      <c r="G16" s="711"/>
      <c r="H16" s="711"/>
      <c r="I16" s="711"/>
      <c r="J16" s="711"/>
      <c r="K16" s="711"/>
      <c r="L16" s="711"/>
    </row>
    <row r="17" spans="1:12" ht="19.5" customHeight="1" thickBot="1">
      <c r="A17" s="74" t="s">
        <v>397</v>
      </c>
      <c r="B17" s="711"/>
      <c r="C17" s="711"/>
      <c r="D17" s="711"/>
      <c r="E17" s="711"/>
      <c r="F17" s="711"/>
      <c r="G17" s="711"/>
      <c r="H17" s="711"/>
      <c r="I17" s="711"/>
      <c r="J17" s="864" t="s">
        <v>395</v>
      </c>
      <c r="K17" s="864"/>
      <c r="L17" s="711"/>
    </row>
    <row r="18" spans="1:12" ht="15" customHeight="1" thickTop="1">
      <c r="A18" s="865" t="s">
        <v>410</v>
      </c>
      <c r="B18" s="865"/>
      <c r="C18" s="865"/>
      <c r="D18" s="708" t="s">
        <v>818</v>
      </c>
      <c r="E18" s="708" t="s">
        <v>819</v>
      </c>
      <c r="F18" s="708" t="s">
        <v>820</v>
      </c>
      <c r="G18" s="708" t="s">
        <v>821</v>
      </c>
      <c r="H18" s="708" t="s">
        <v>822</v>
      </c>
      <c r="I18" s="708" t="s">
        <v>773</v>
      </c>
      <c r="J18" s="709" t="s">
        <v>823</v>
      </c>
      <c r="K18" s="710" t="s">
        <v>835</v>
      </c>
      <c r="L18" s="711"/>
    </row>
    <row r="19" spans="1:12" ht="15" customHeight="1">
      <c r="A19" s="712" t="s">
        <v>396</v>
      </c>
      <c r="B19" s="722" t="s">
        <v>398</v>
      </c>
      <c r="C19" s="723"/>
      <c r="D19" s="714">
        <v>237418</v>
      </c>
      <c r="E19" s="714">
        <v>237986</v>
      </c>
      <c r="F19" s="714">
        <v>239477</v>
      </c>
      <c r="G19" s="714">
        <v>240155</v>
      </c>
      <c r="H19" s="714">
        <v>240951</v>
      </c>
      <c r="I19" s="714">
        <v>242079</v>
      </c>
      <c r="J19" s="714">
        <f>SUM(J20:J21)</f>
        <v>242012</v>
      </c>
      <c r="K19" s="724">
        <f>SUM(K20:K21)</f>
        <v>242470</v>
      </c>
      <c r="L19" s="711"/>
    </row>
    <row r="20" spans="1:12" ht="15" customHeight="1">
      <c r="A20" s="712"/>
      <c r="B20" s="722" t="s">
        <v>399</v>
      </c>
      <c r="C20" s="723"/>
      <c r="D20" s="714">
        <v>115955</v>
      </c>
      <c r="E20" s="714">
        <v>116181</v>
      </c>
      <c r="F20" s="714">
        <v>116882</v>
      </c>
      <c r="G20" s="714">
        <v>117073</v>
      </c>
      <c r="H20" s="714">
        <v>117421</v>
      </c>
      <c r="I20" s="714">
        <v>117892</v>
      </c>
      <c r="J20" s="714">
        <v>117768</v>
      </c>
      <c r="K20" s="724">
        <v>117594</v>
      </c>
      <c r="L20" s="711"/>
    </row>
    <row r="21" spans="1:12" ht="15" customHeight="1">
      <c r="A21" s="712"/>
      <c r="B21" s="722" t="s">
        <v>400</v>
      </c>
      <c r="C21" s="723"/>
      <c r="D21" s="714">
        <v>121463</v>
      </c>
      <c r="E21" s="714">
        <v>121805</v>
      </c>
      <c r="F21" s="714">
        <v>122595</v>
      </c>
      <c r="G21" s="714">
        <v>123082</v>
      </c>
      <c r="H21" s="714">
        <v>123530</v>
      </c>
      <c r="I21" s="714">
        <v>124187</v>
      </c>
      <c r="J21" s="714">
        <v>124244</v>
      </c>
      <c r="K21" s="724">
        <v>124876</v>
      </c>
      <c r="L21" s="711"/>
    </row>
    <row r="22" spans="1:12" ht="15" customHeight="1">
      <c r="A22" s="725" t="s">
        <v>401</v>
      </c>
      <c r="B22" s="726" t="s">
        <v>398</v>
      </c>
      <c r="C22" s="727"/>
      <c r="D22" s="728">
        <v>237384</v>
      </c>
      <c r="E22" s="728">
        <v>237911</v>
      </c>
      <c r="F22" s="728">
        <v>239400</v>
      </c>
      <c r="G22" s="728">
        <v>240127</v>
      </c>
      <c r="H22" s="728">
        <v>240934</v>
      </c>
      <c r="I22" s="728">
        <v>242069</v>
      </c>
      <c r="J22" s="728">
        <f>SUM(J23:J24)</f>
        <v>241886</v>
      </c>
      <c r="K22" s="729">
        <f>SUM(K23:K24)</f>
        <v>242336</v>
      </c>
      <c r="L22" s="711"/>
    </row>
    <row r="23" spans="1:12" ht="15" customHeight="1">
      <c r="A23" s="712"/>
      <c r="B23" s="722" t="s">
        <v>399</v>
      </c>
      <c r="C23" s="723"/>
      <c r="D23" s="714">
        <v>115912</v>
      </c>
      <c r="E23" s="714">
        <v>116127</v>
      </c>
      <c r="F23" s="714">
        <v>116816</v>
      </c>
      <c r="G23" s="714">
        <v>117039</v>
      </c>
      <c r="H23" s="714">
        <v>117409</v>
      </c>
      <c r="I23" s="714">
        <v>117879</v>
      </c>
      <c r="J23" s="714">
        <v>117692</v>
      </c>
      <c r="K23" s="724">
        <v>117544</v>
      </c>
      <c r="L23" s="711"/>
    </row>
    <row r="24" spans="1:12" ht="15" customHeight="1">
      <c r="A24" s="730"/>
      <c r="B24" s="731" t="s">
        <v>400</v>
      </c>
      <c r="C24" s="732"/>
      <c r="D24" s="733">
        <v>121472</v>
      </c>
      <c r="E24" s="733">
        <v>121784</v>
      </c>
      <c r="F24" s="733">
        <v>122584</v>
      </c>
      <c r="G24" s="733">
        <v>123088</v>
      </c>
      <c r="H24" s="733">
        <v>123525</v>
      </c>
      <c r="I24" s="733">
        <v>124190</v>
      </c>
      <c r="J24" s="733">
        <v>124194</v>
      </c>
      <c r="K24" s="803">
        <v>124792</v>
      </c>
      <c r="L24" s="711"/>
    </row>
    <row r="25" spans="1:12" ht="15" customHeight="1">
      <c r="A25" s="712" t="s">
        <v>402</v>
      </c>
      <c r="B25" s="722" t="s">
        <v>398</v>
      </c>
      <c r="C25" s="723"/>
      <c r="D25" s="714">
        <v>237389</v>
      </c>
      <c r="E25" s="714">
        <v>237943</v>
      </c>
      <c r="F25" s="714">
        <v>239547</v>
      </c>
      <c r="G25" s="714">
        <v>239993</v>
      </c>
      <c r="H25" s="714">
        <v>241485</v>
      </c>
      <c r="I25" s="714">
        <v>242023</v>
      </c>
      <c r="J25" s="714">
        <f>SUM(J26:J27)</f>
        <v>241854</v>
      </c>
      <c r="K25" s="729">
        <f>SUM(K26:K27)</f>
        <v>242317</v>
      </c>
      <c r="L25" s="711"/>
    </row>
    <row r="26" spans="1:12" ht="15" customHeight="1">
      <c r="A26" s="712"/>
      <c r="B26" s="722" t="s">
        <v>399</v>
      </c>
      <c r="C26" s="723"/>
      <c r="D26" s="714">
        <v>115933</v>
      </c>
      <c r="E26" s="714">
        <v>116089</v>
      </c>
      <c r="F26" s="714">
        <v>116888</v>
      </c>
      <c r="G26" s="714">
        <v>116975</v>
      </c>
      <c r="H26" s="714">
        <v>117680</v>
      </c>
      <c r="I26" s="714">
        <v>117831</v>
      </c>
      <c r="J26" s="714">
        <v>117650</v>
      </c>
      <c r="K26" s="724">
        <v>117519</v>
      </c>
      <c r="L26" s="711"/>
    </row>
    <row r="27" spans="1:12" ht="15" customHeight="1">
      <c r="A27" s="712"/>
      <c r="B27" s="722" t="s">
        <v>400</v>
      </c>
      <c r="C27" s="723"/>
      <c r="D27" s="714">
        <v>121456</v>
      </c>
      <c r="E27" s="714">
        <v>121854</v>
      </c>
      <c r="F27" s="714">
        <v>122659</v>
      </c>
      <c r="G27" s="714">
        <v>123018</v>
      </c>
      <c r="H27" s="714">
        <v>123805</v>
      </c>
      <c r="I27" s="714">
        <v>124192</v>
      </c>
      <c r="J27" s="714">
        <v>124204</v>
      </c>
      <c r="K27" s="724">
        <v>124798</v>
      </c>
      <c r="L27" s="711"/>
    </row>
    <row r="28" spans="1:12" ht="15" customHeight="1">
      <c r="A28" s="725" t="s">
        <v>45</v>
      </c>
      <c r="B28" s="726" t="s">
        <v>398</v>
      </c>
      <c r="C28" s="727"/>
      <c r="D28" s="728">
        <v>237269</v>
      </c>
      <c r="E28" s="728">
        <v>238213</v>
      </c>
      <c r="F28" s="728">
        <v>239476</v>
      </c>
      <c r="G28" s="728">
        <v>239891</v>
      </c>
      <c r="H28" s="728">
        <v>241532</v>
      </c>
      <c r="I28" s="728">
        <v>241723</v>
      </c>
      <c r="J28" s="728">
        <f>SUM(J29:J30)</f>
        <v>241925</v>
      </c>
      <c r="K28" s="729">
        <f>SUM(K29:K30)</f>
        <v>242371</v>
      </c>
      <c r="L28" s="711"/>
    </row>
    <row r="29" spans="1:12" ht="15" customHeight="1">
      <c r="A29" s="712"/>
      <c r="B29" s="722" t="s">
        <v>399</v>
      </c>
      <c r="C29" s="723"/>
      <c r="D29" s="714">
        <v>115864</v>
      </c>
      <c r="E29" s="714">
        <v>116186</v>
      </c>
      <c r="F29" s="714">
        <v>116796</v>
      </c>
      <c r="G29" s="714">
        <v>116888</v>
      </c>
      <c r="H29" s="714">
        <v>117648</v>
      </c>
      <c r="I29" s="714">
        <v>117637</v>
      </c>
      <c r="J29" s="714">
        <v>117625</v>
      </c>
      <c r="K29" s="724">
        <v>117533</v>
      </c>
      <c r="L29" s="711"/>
    </row>
    <row r="30" spans="1:12" ht="15" customHeight="1">
      <c r="A30" s="730"/>
      <c r="B30" s="731" t="s">
        <v>400</v>
      </c>
      <c r="C30" s="732"/>
      <c r="D30" s="733">
        <v>121405</v>
      </c>
      <c r="E30" s="733">
        <v>122027</v>
      </c>
      <c r="F30" s="733">
        <v>122680</v>
      </c>
      <c r="G30" s="733">
        <v>123003</v>
      </c>
      <c r="H30" s="733">
        <v>123884</v>
      </c>
      <c r="I30" s="733">
        <v>124086</v>
      </c>
      <c r="J30" s="733">
        <v>124300</v>
      </c>
      <c r="K30" s="803">
        <v>124838</v>
      </c>
      <c r="L30" s="711"/>
    </row>
    <row r="31" spans="1:12" ht="15" customHeight="1">
      <c r="A31" s="712" t="s">
        <v>46</v>
      </c>
      <c r="B31" s="722" t="s">
        <v>398</v>
      </c>
      <c r="C31" s="723"/>
      <c r="D31" s="714">
        <v>237531</v>
      </c>
      <c r="E31" s="714">
        <v>238451</v>
      </c>
      <c r="F31" s="714">
        <v>239743</v>
      </c>
      <c r="G31" s="714">
        <v>240220</v>
      </c>
      <c r="H31" s="714">
        <v>241775</v>
      </c>
      <c r="I31" s="714">
        <v>241862</v>
      </c>
      <c r="J31" s="714">
        <f>SUM(J32:J33)</f>
        <v>242230</v>
      </c>
      <c r="K31" s="724">
        <f>SUM(K32:K33)</f>
        <v>242542</v>
      </c>
      <c r="L31" s="711"/>
    </row>
    <row r="32" spans="1:12" ht="15" customHeight="1">
      <c r="A32" s="712"/>
      <c r="B32" s="722" t="s">
        <v>399</v>
      </c>
      <c r="C32" s="723"/>
      <c r="D32" s="714">
        <v>116001</v>
      </c>
      <c r="E32" s="714">
        <v>116292</v>
      </c>
      <c r="F32" s="714">
        <v>116907</v>
      </c>
      <c r="G32" s="714">
        <v>117011</v>
      </c>
      <c r="H32" s="714">
        <v>117751</v>
      </c>
      <c r="I32" s="714">
        <v>117674</v>
      </c>
      <c r="J32" s="714">
        <v>117765</v>
      </c>
      <c r="K32" s="724">
        <v>117601</v>
      </c>
      <c r="L32" s="711"/>
    </row>
    <row r="33" spans="1:12" ht="15" customHeight="1">
      <c r="A33" s="712"/>
      <c r="B33" s="722" t="s">
        <v>400</v>
      </c>
      <c r="C33" s="723"/>
      <c r="D33" s="714">
        <v>121530</v>
      </c>
      <c r="E33" s="714">
        <v>122159</v>
      </c>
      <c r="F33" s="714">
        <v>122836</v>
      </c>
      <c r="G33" s="714">
        <v>123209</v>
      </c>
      <c r="H33" s="714">
        <v>124024</v>
      </c>
      <c r="I33" s="714">
        <v>124188</v>
      </c>
      <c r="J33" s="714">
        <v>124465</v>
      </c>
      <c r="K33" s="724">
        <v>124941</v>
      </c>
      <c r="L33" s="711"/>
    </row>
    <row r="34" spans="1:12" ht="15" customHeight="1">
      <c r="A34" s="725" t="s">
        <v>391</v>
      </c>
      <c r="B34" s="726" t="s">
        <v>398</v>
      </c>
      <c r="C34" s="727"/>
      <c r="D34" s="728">
        <v>237534</v>
      </c>
      <c r="E34" s="728">
        <v>238511</v>
      </c>
      <c r="F34" s="728">
        <v>239748</v>
      </c>
      <c r="G34" s="728">
        <v>240210</v>
      </c>
      <c r="H34" s="728">
        <v>241804</v>
      </c>
      <c r="I34" s="728">
        <v>241945</v>
      </c>
      <c r="J34" s="728">
        <f>SUM(J35:J36)</f>
        <v>242235</v>
      </c>
      <c r="K34" s="729">
        <f>SUM(K35:K36)</f>
        <v>242682</v>
      </c>
      <c r="L34" s="711"/>
    </row>
    <row r="35" spans="1:12" ht="15" customHeight="1">
      <c r="A35" s="712"/>
      <c r="B35" s="722" t="s">
        <v>399</v>
      </c>
      <c r="C35" s="723"/>
      <c r="D35" s="714">
        <v>115987</v>
      </c>
      <c r="E35" s="714">
        <v>116340</v>
      </c>
      <c r="F35" s="714">
        <v>116898</v>
      </c>
      <c r="G35" s="714">
        <v>117012</v>
      </c>
      <c r="H35" s="714">
        <v>117748</v>
      </c>
      <c r="I35" s="714">
        <v>117735</v>
      </c>
      <c r="J35" s="714">
        <v>117756</v>
      </c>
      <c r="K35" s="724">
        <v>117672</v>
      </c>
      <c r="L35" s="711"/>
    </row>
    <row r="36" spans="1:12" ht="15" customHeight="1">
      <c r="A36" s="730"/>
      <c r="B36" s="731" t="s">
        <v>400</v>
      </c>
      <c r="C36" s="732"/>
      <c r="D36" s="733">
        <v>121547</v>
      </c>
      <c r="E36" s="733">
        <v>122171</v>
      </c>
      <c r="F36" s="733">
        <v>122850</v>
      </c>
      <c r="G36" s="733">
        <v>123198</v>
      </c>
      <c r="H36" s="733">
        <v>124056</v>
      </c>
      <c r="I36" s="733">
        <v>124210</v>
      </c>
      <c r="J36" s="733">
        <v>124479</v>
      </c>
      <c r="K36" s="803">
        <v>125010</v>
      </c>
      <c r="L36" s="711"/>
    </row>
    <row r="37" spans="1:12" ht="15" customHeight="1">
      <c r="A37" s="712" t="s">
        <v>47</v>
      </c>
      <c r="B37" s="722" t="s">
        <v>398</v>
      </c>
      <c r="C37" s="723"/>
      <c r="D37" s="714">
        <v>237607</v>
      </c>
      <c r="E37" s="714">
        <v>238551</v>
      </c>
      <c r="F37" s="714">
        <v>239798</v>
      </c>
      <c r="G37" s="714">
        <v>240372</v>
      </c>
      <c r="H37" s="714">
        <v>241889</v>
      </c>
      <c r="I37" s="714">
        <v>241991</v>
      </c>
      <c r="J37" s="714">
        <f>SUM(J38:J39)</f>
        <v>242280</v>
      </c>
      <c r="K37" s="729">
        <f>SUM(K38:K39)</f>
        <v>242901</v>
      </c>
      <c r="L37" s="711"/>
    </row>
    <row r="38" spans="1:12" ht="15" customHeight="1">
      <c r="A38" s="712"/>
      <c r="B38" s="722" t="s">
        <v>399</v>
      </c>
      <c r="C38" s="723"/>
      <c r="D38" s="714">
        <v>116061</v>
      </c>
      <c r="E38" s="714">
        <v>116354</v>
      </c>
      <c r="F38" s="714">
        <v>116891</v>
      </c>
      <c r="G38" s="714">
        <v>117125</v>
      </c>
      <c r="H38" s="714">
        <v>117778</v>
      </c>
      <c r="I38" s="714">
        <v>117731</v>
      </c>
      <c r="J38" s="714">
        <v>117743</v>
      </c>
      <c r="K38" s="724">
        <v>117770</v>
      </c>
      <c r="L38" s="711"/>
    </row>
    <row r="39" spans="1:12" ht="15" customHeight="1">
      <c r="A39" s="712"/>
      <c r="B39" s="722" t="s">
        <v>400</v>
      </c>
      <c r="C39" s="723"/>
      <c r="D39" s="714">
        <v>121546</v>
      </c>
      <c r="E39" s="714">
        <v>122197</v>
      </c>
      <c r="F39" s="714">
        <v>122907</v>
      </c>
      <c r="G39" s="714">
        <v>123247</v>
      </c>
      <c r="H39" s="714">
        <v>124111</v>
      </c>
      <c r="I39" s="714">
        <v>124260</v>
      </c>
      <c r="J39" s="714">
        <v>124537</v>
      </c>
      <c r="K39" s="724">
        <v>125131</v>
      </c>
      <c r="L39" s="711"/>
    </row>
    <row r="40" spans="1:12" ht="15" customHeight="1">
      <c r="A40" s="725" t="s">
        <v>48</v>
      </c>
      <c r="B40" s="726" t="s">
        <v>398</v>
      </c>
      <c r="C40" s="727"/>
      <c r="D40" s="728">
        <v>237604</v>
      </c>
      <c r="E40" s="728">
        <v>238559</v>
      </c>
      <c r="F40" s="728">
        <v>239903</v>
      </c>
      <c r="G40" s="728">
        <v>240452</v>
      </c>
      <c r="H40" s="728">
        <v>242003</v>
      </c>
      <c r="I40" s="728">
        <v>241981</v>
      </c>
      <c r="J40" s="728">
        <f>SUM(J41:J42)</f>
        <v>242335</v>
      </c>
      <c r="K40" s="729">
        <f>SUM(K41:K42)</f>
        <v>243025</v>
      </c>
      <c r="L40" s="711"/>
    </row>
    <row r="41" spans="1:12" ht="15" customHeight="1">
      <c r="A41" s="712"/>
      <c r="B41" s="722" t="s">
        <v>399</v>
      </c>
      <c r="C41" s="723"/>
      <c r="D41" s="714">
        <v>116069</v>
      </c>
      <c r="E41" s="714">
        <v>116368</v>
      </c>
      <c r="F41" s="714">
        <v>116964</v>
      </c>
      <c r="G41" s="714">
        <v>117162</v>
      </c>
      <c r="H41" s="714">
        <v>117849</v>
      </c>
      <c r="I41" s="714">
        <v>117762</v>
      </c>
      <c r="J41" s="714">
        <v>117737</v>
      </c>
      <c r="K41" s="724">
        <v>117807</v>
      </c>
      <c r="L41" s="711"/>
    </row>
    <row r="42" spans="1:12" ht="15" customHeight="1">
      <c r="A42" s="730"/>
      <c r="B42" s="731" t="s">
        <v>400</v>
      </c>
      <c r="C42" s="732"/>
      <c r="D42" s="733">
        <v>121535</v>
      </c>
      <c r="E42" s="733">
        <v>122191</v>
      </c>
      <c r="F42" s="733">
        <v>122939</v>
      </c>
      <c r="G42" s="733">
        <v>123290</v>
      </c>
      <c r="H42" s="733">
        <v>124154</v>
      </c>
      <c r="I42" s="733">
        <v>124219</v>
      </c>
      <c r="J42" s="733">
        <v>124598</v>
      </c>
      <c r="K42" s="803">
        <v>125218</v>
      </c>
      <c r="L42" s="711"/>
    </row>
    <row r="43" spans="1:12" ht="15" customHeight="1">
      <c r="A43" s="712" t="s">
        <v>49</v>
      </c>
      <c r="B43" s="722" t="s">
        <v>398</v>
      </c>
      <c r="C43" s="723"/>
      <c r="D43" s="714">
        <v>237667</v>
      </c>
      <c r="E43" s="714">
        <v>238629</v>
      </c>
      <c r="F43" s="714">
        <v>239922</v>
      </c>
      <c r="G43" s="714">
        <v>240572</v>
      </c>
      <c r="H43" s="714">
        <v>242003</v>
      </c>
      <c r="I43" s="714">
        <v>241913</v>
      </c>
      <c r="J43" s="714">
        <f>SUM(J44:J45)</f>
        <v>242347</v>
      </c>
      <c r="K43" s="729">
        <f>SUM(K44:K45)</f>
        <v>243198</v>
      </c>
      <c r="L43" s="711"/>
    </row>
    <row r="44" spans="1:12" ht="15" customHeight="1">
      <c r="A44" s="712"/>
      <c r="B44" s="722" t="s">
        <v>399</v>
      </c>
      <c r="C44" s="723"/>
      <c r="D44" s="714">
        <v>116069</v>
      </c>
      <c r="E44" s="714">
        <v>116382</v>
      </c>
      <c r="F44" s="714">
        <v>117004</v>
      </c>
      <c r="G44" s="714">
        <v>117227</v>
      </c>
      <c r="H44" s="714">
        <v>117882</v>
      </c>
      <c r="I44" s="714">
        <v>117766</v>
      </c>
      <c r="J44" s="714">
        <v>117745</v>
      </c>
      <c r="K44" s="724">
        <v>117883</v>
      </c>
      <c r="L44" s="711"/>
    </row>
    <row r="45" spans="1:12" ht="15" customHeight="1">
      <c r="A45" s="712"/>
      <c r="B45" s="722" t="s">
        <v>400</v>
      </c>
      <c r="C45" s="723"/>
      <c r="D45" s="714">
        <v>121598</v>
      </c>
      <c r="E45" s="714">
        <v>122247</v>
      </c>
      <c r="F45" s="714">
        <v>122918</v>
      </c>
      <c r="G45" s="714">
        <v>123345</v>
      </c>
      <c r="H45" s="714">
        <v>124121</v>
      </c>
      <c r="I45" s="714">
        <v>124147</v>
      </c>
      <c r="J45" s="733">
        <v>124602</v>
      </c>
      <c r="K45" s="724">
        <v>125315</v>
      </c>
      <c r="L45" s="711"/>
    </row>
    <row r="46" spans="1:12" ht="15" customHeight="1">
      <c r="A46" s="725" t="s">
        <v>738</v>
      </c>
      <c r="B46" s="726" t="s">
        <v>398</v>
      </c>
      <c r="C46" s="727"/>
      <c r="D46" s="728">
        <v>237826</v>
      </c>
      <c r="E46" s="728">
        <v>239348</v>
      </c>
      <c r="F46" s="728">
        <v>240046</v>
      </c>
      <c r="G46" s="734">
        <v>240618</v>
      </c>
      <c r="H46" s="734">
        <v>242003</v>
      </c>
      <c r="I46" s="734">
        <v>241887</v>
      </c>
      <c r="J46" s="714">
        <v>242389</v>
      </c>
      <c r="K46" s="729">
        <f>SUM(K47:K48)</f>
        <v>243406</v>
      </c>
      <c r="L46" s="753"/>
    </row>
    <row r="47" spans="1:12" ht="15" customHeight="1">
      <c r="A47" s="735"/>
      <c r="B47" s="722" t="s">
        <v>399</v>
      </c>
      <c r="C47" s="723"/>
      <c r="D47" s="736">
        <v>116126</v>
      </c>
      <c r="E47" s="736">
        <v>116894</v>
      </c>
      <c r="F47" s="736">
        <v>117071</v>
      </c>
      <c r="G47" s="736">
        <v>117254</v>
      </c>
      <c r="H47" s="736">
        <v>117872</v>
      </c>
      <c r="I47" s="736">
        <v>117749</v>
      </c>
      <c r="J47" s="736">
        <v>117608</v>
      </c>
      <c r="K47" s="804">
        <v>117993</v>
      </c>
      <c r="L47" s="753"/>
    </row>
    <row r="48" spans="1:12" ht="15" customHeight="1">
      <c r="A48" s="730"/>
      <c r="B48" s="731" t="s">
        <v>400</v>
      </c>
      <c r="C48" s="732"/>
      <c r="D48" s="737">
        <v>121700</v>
      </c>
      <c r="E48" s="737">
        <v>122454</v>
      </c>
      <c r="F48" s="737">
        <v>122975</v>
      </c>
      <c r="G48" s="737">
        <v>123364</v>
      </c>
      <c r="H48" s="737">
        <v>124131</v>
      </c>
      <c r="I48" s="737">
        <v>124138</v>
      </c>
      <c r="J48" s="737">
        <v>124781</v>
      </c>
      <c r="K48" s="805">
        <v>125413</v>
      </c>
      <c r="L48" s="753"/>
    </row>
    <row r="49" spans="1:12" ht="15" customHeight="1">
      <c r="A49" s="712" t="s">
        <v>392</v>
      </c>
      <c r="B49" s="722" t="s">
        <v>398</v>
      </c>
      <c r="C49" s="723"/>
      <c r="D49" s="714">
        <v>237889</v>
      </c>
      <c r="E49" s="714">
        <v>239330</v>
      </c>
      <c r="F49" s="714">
        <v>240086</v>
      </c>
      <c r="G49" s="736">
        <v>240773</v>
      </c>
      <c r="H49" s="736">
        <v>242048</v>
      </c>
      <c r="I49" s="736">
        <v>241946</v>
      </c>
      <c r="J49" s="714">
        <v>242394</v>
      </c>
      <c r="K49" s="724">
        <f>SUM(K50:K51)</f>
        <v>243567</v>
      </c>
      <c r="L49" s="753"/>
    </row>
    <row r="50" spans="1:12" ht="15" customHeight="1">
      <c r="A50" s="735"/>
      <c r="B50" s="722" t="s">
        <v>399</v>
      </c>
      <c r="C50" s="723"/>
      <c r="D50" s="736">
        <v>116176</v>
      </c>
      <c r="E50" s="736">
        <v>116878</v>
      </c>
      <c r="F50" s="736">
        <v>117089</v>
      </c>
      <c r="G50" s="736">
        <v>117374</v>
      </c>
      <c r="H50" s="736">
        <v>117926</v>
      </c>
      <c r="I50" s="736">
        <v>117772</v>
      </c>
      <c r="J50" s="736">
        <v>117584</v>
      </c>
      <c r="K50" s="804">
        <v>118043</v>
      </c>
      <c r="L50" s="753"/>
    </row>
    <row r="51" spans="1:12" ht="15" customHeight="1">
      <c r="A51" s="712"/>
      <c r="B51" s="722" t="s">
        <v>400</v>
      </c>
      <c r="C51" s="723"/>
      <c r="D51" s="736">
        <v>121713</v>
      </c>
      <c r="E51" s="736">
        <v>122452</v>
      </c>
      <c r="F51" s="736">
        <v>122997</v>
      </c>
      <c r="G51" s="736">
        <v>123399</v>
      </c>
      <c r="H51" s="736">
        <v>124122</v>
      </c>
      <c r="I51" s="736">
        <v>124174</v>
      </c>
      <c r="J51" s="737">
        <v>124810</v>
      </c>
      <c r="K51" s="805">
        <v>125524</v>
      </c>
      <c r="L51" s="753"/>
    </row>
    <row r="52" spans="1:12" ht="15" customHeight="1">
      <c r="A52" s="725" t="s">
        <v>393</v>
      </c>
      <c r="B52" s="726" t="s">
        <v>398</v>
      </c>
      <c r="C52" s="727"/>
      <c r="D52" s="728">
        <v>238030</v>
      </c>
      <c r="E52" s="728">
        <v>239405</v>
      </c>
      <c r="F52" s="728">
        <v>240123</v>
      </c>
      <c r="G52" s="734">
        <v>240790</v>
      </c>
      <c r="H52" s="734">
        <v>242021</v>
      </c>
      <c r="I52" s="734">
        <v>242013</v>
      </c>
      <c r="J52" s="714">
        <v>242427</v>
      </c>
      <c r="K52" s="724">
        <f>SUM(K53:K54)</f>
        <v>243685</v>
      </c>
      <c r="L52" s="753"/>
    </row>
    <row r="53" spans="1:12" ht="15" customHeight="1">
      <c r="A53" s="735"/>
      <c r="B53" s="722" t="s">
        <v>399</v>
      </c>
      <c r="C53" s="723"/>
      <c r="D53" s="736">
        <v>116225</v>
      </c>
      <c r="E53" s="736">
        <v>116898</v>
      </c>
      <c r="F53" s="736">
        <v>117103</v>
      </c>
      <c r="G53" s="736">
        <v>117357</v>
      </c>
      <c r="H53" s="736">
        <v>117872</v>
      </c>
      <c r="I53" s="736">
        <v>117773</v>
      </c>
      <c r="J53" s="736">
        <v>117588</v>
      </c>
      <c r="K53" s="804">
        <v>118081</v>
      </c>
      <c r="L53" s="753"/>
    </row>
    <row r="54" spans="1:12" ht="15" customHeight="1" thickBot="1">
      <c r="A54" s="718"/>
      <c r="B54" s="738" t="s">
        <v>400</v>
      </c>
      <c r="C54" s="739"/>
      <c r="D54" s="721">
        <v>121805</v>
      </c>
      <c r="E54" s="721">
        <v>122507</v>
      </c>
      <c r="F54" s="721">
        <v>123020</v>
      </c>
      <c r="G54" s="721">
        <v>123433</v>
      </c>
      <c r="H54" s="721">
        <v>124149</v>
      </c>
      <c r="I54" s="721">
        <v>124240</v>
      </c>
      <c r="J54" s="721">
        <v>124839</v>
      </c>
      <c r="K54" s="802">
        <v>125604</v>
      </c>
      <c r="L54" s="753"/>
    </row>
    <row r="55" spans="1:12" ht="18" customHeight="1" thickTop="1">
      <c r="A55" s="740" t="s">
        <v>505</v>
      </c>
      <c r="B55" s="711"/>
      <c r="C55" s="711"/>
      <c r="D55" s="711"/>
      <c r="E55" s="741"/>
      <c r="F55" s="742"/>
      <c r="G55" s="742"/>
      <c r="H55" s="742"/>
      <c r="I55" s="742"/>
      <c r="J55" s="487"/>
      <c r="K55" s="711"/>
      <c r="L55" s="711"/>
    </row>
    <row r="56" spans="1:14" s="57" customFormat="1" ht="18" customHeight="1">
      <c r="A56" s="743" t="s">
        <v>838</v>
      </c>
      <c r="B56" s="744"/>
      <c r="C56" s="745"/>
      <c r="D56" s="744"/>
      <c r="E56" s="744"/>
      <c r="F56" s="744"/>
      <c r="G56" s="744"/>
      <c r="H56" s="744"/>
      <c r="I56" s="745"/>
      <c r="J56" s="745"/>
      <c r="K56" s="745"/>
      <c r="L56" s="745"/>
      <c r="N56" s="148"/>
    </row>
    <row r="57" spans="1:14" s="668" customFormat="1" ht="18" customHeight="1">
      <c r="A57" s="673" t="s">
        <v>839</v>
      </c>
      <c r="B57" s="746"/>
      <c r="C57" s="747"/>
      <c r="D57" s="746"/>
      <c r="E57" s="746"/>
      <c r="F57" s="746"/>
      <c r="G57" s="746"/>
      <c r="H57" s="746"/>
      <c r="I57" s="747"/>
      <c r="J57" s="747"/>
      <c r="K57" s="747"/>
      <c r="L57" s="747"/>
      <c r="N57" s="669"/>
    </row>
    <row r="58" spans="1:14" s="698" customFormat="1" ht="18" customHeight="1">
      <c r="A58" s="748"/>
      <c r="B58" s="749"/>
      <c r="C58" s="750"/>
      <c r="D58" s="749"/>
      <c r="E58" s="749"/>
      <c r="F58" s="749"/>
      <c r="G58" s="749"/>
      <c r="H58" s="751"/>
      <c r="I58" s="531"/>
      <c r="J58" s="531"/>
      <c r="K58" s="531"/>
      <c r="L58" s="531"/>
      <c r="N58" s="699"/>
    </row>
    <row r="59" spans="1:14" s="57" customFormat="1" ht="18" customHeight="1">
      <c r="A59" s="752"/>
      <c r="B59" s="744"/>
      <c r="C59" s="745"/>
      <c r="D59" s="744"/>
      <c r="E59" s="744"/>
      <c r="F59" s="744"/>
      <c r="G59" s="744"/>
      <c r="H59" s="744"/>
      <c r="I59" s="745"/>
      <c r="J59" s="745"/>
      <c r="K59" s="745"/>
      <c r="L59" s="745"/>
      <c r="N59" s="148"/>
    </row>
    <row r="60" spans="1:12" ht="13.5">
      <c r="A60" s="711"/>
      <c r="B60" s="711"/>
      <c r="C60" s="711"/>
      <c r="D60" s="711"/>
      <c r="E60" s="711"/>
      <c r="F60" s="711"/>
      <c r="G60" s="711"/>
      <c r="H60" s="711"/>
      <c r="I60" s="711"/>
      <c r="J60" s="711"/>
      <c r="K60" s="711"/>
      <c r="L60" s="711"/>
    </row>
    <row r="61" spans="1:12" ht="13.5">
      <c r="A61" s="711"/>
      <c r="B61" s="711"/>
      <c r="C61" s="711"/>
      <c r="D61" s="711"/>
      <c r="E61" s="711"/>
      <c r="F61" s="711"/>
      <c r="G61" s="711"/>
      <c r="H61" s="711"/>
      <c r="I61" s="711"/>
      <c r="J61" s="711"/>
      <c r="K61" s="711"/>
      <c r="L61" s="711"/>
    </row>
  </sheetData>
  <sheetProtection/>
  <mergeCells count="16">
    <mergeCell ref="J2:K2"/>
    <mergeCell ref="A3:B3"/>
    <mergeCell ref="A4:B4"/>
    <mergeCell ref="A5:B5"/>
    <mergeCell ref="A6:B6"/>
    <mergeCell ref="A7:B7"/>
    <mergeCell ref="A14:B14"/>
    <mergeCell ref="A15:B15"/>
    <mergeCell ref="J17:K17"/>
    <mergeCell ref="A18:C18"/>
    <mergeCell ref="A8:B8"/>
    <mergeCell ref="A9:B9"/>
    <mergeCell ref="A10:B10"/>
    <mergeCell ref="A11:B11"/>
    <mergeCell ref="A12:B12"/>
    <mergeCell ref="A13:B13"/>
  </mergeCells>
  <printOptions/>
  <pageMargins left="0.5905511811023623" right="0.03937007874015748" top="0.7480314960629921" bottom="0.7480314960629921" header="0.31496062992125984" footer="0.31496062992125984"/>
  <pageSetup blackAndWhite="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P62"/>
  <sheetViews>
    <sheetView showZeros="0" workbookViewId="0" topLeftCell="A1">
      <selection activeCell="A1" sqref="A1:K1"/>
    </sheetView>
  </sheetViews>
  <sheetFormatPr defaultColWidth="9.00390625" defaultRowHeight="13.5"/>
  <cols>
    <col min="1" max="1" width="9.875" style="20" customWidth="1"/>
    <col min="2" max="2" width="9.625" style="20" customWidth="1"/>
    <col min="3" max="11" width="7.625" style="18" customWidth="1"/>
    <col min="12" max="14" width="9.00390625" style="18" customWidth="1"/>
    <col min="15" max="16384" width="9.00390625" style="20" customWidth="1"/>
  </cols>
  <sheetData>
    <row r="1" spans="1:14" ht="26.25" customHeight="1">
      <c r="A1" s="867" t="s">
        <v>490</v>
      </c>
      <c r="B1" s="867"/>
      <c r="C1" s="867"/>
      <c r="D1" s="867"/>
      <c r="E1" s="867"/>
      <c r="F1" s="867"/>
      <c r="G1" s="867"/>
      <c r="H1" s="867"/>
      <c r="I1" s="867"/>
      <c r="J1" s="867"/>
      <c r="K1" s="867"/>
      <c r="M1" s="77"/>
      <c r="N1" s="77"/>
    </row>
    <row r="2" spans="1:14" ht="22.5" customHeight="1" thickBot="1">
      <c r="A2" s="677" t="s">
        <v>842</v>
      </c>
      <c r="B2" s="671"/>
      <c r="C2" s="671"/>
      <c r="D2" s="671"/>
      <c r="E2" s="671"/>
      <c r="F2" s="671"/>
      <c r="G2" s="671"/>
      <c r="H2" s="671"/>
      <c r="I2" s="671"/>
      <c r="K2" s="670"/>
      <c r="M2" s="77"/>
      <c r="N2" s="77"/>
    </row>
    <row r="3" spans="1:14" ht="16.5" customHeight="1" thickTop="1">
      <c r="A3" s="874" t="s">
        <v>315</v>
      </c>
      <c r="B3" s="872" t="s">
        <v>779</v>
      </c>
      <c r="C3" s="871" t="s">
        <v>332</v>
      </c>
      <c r="D3" s="871"/>
      <c r="E3" s="871"/>
      <c r="F3" s="868" t="s">
        <v>333</v>
      </c>
      <c r="G3" s="869"/>
      <c r="H3" s="870"/>
      <c r="I3" s="868" t="s">
        <v>778</v>
      </c>
      <c r="J3" s="869"/>
      <c r="K3" s="869"/>
      <c r="M3" s="77"/>
      <c r="N3" s="77"/>
    </row>
    <row r="4" spans="1:11" ht="16.5" customHeight="1">
      <c r="A4" s="875"/>
      <c r="B4" s="873"/>
      <c r="C4" s="303" t="s">
        <v>481</v>
      </c>
      <c r="D4" s="303" t="s">
        <v>81</v>
      </c>
      <c r="E4" s="303" t="s">
        <v>84</v>
      </c>
      <c r="F4" s="303" t="s">
        <v>481</v>
      </c>
      <c r="G4" s="303" t="s">
        <v>488</v>
      </c>
      <c r="H4" s="303" t="s">
        <v>489</v>
      </c>
      <c r="I4" s="303" t="s">
        <v>331</v>
      </c>
      <c r="J4" s="303" t="s">
        <v>332</v>
      </c>
      <c r="K4" s="304" t="s">
        <v>333</v>
      </c>
    </row>
    <row r="5" spans="1:16" ht="19.5" customHeight="1">
      <c r="A5" s="295" t="s">
        <v>799</v>
      </c>
      <c r="B5" s="248">
        <f>SUM(C5+F5)</f>
        <v>796</v>
      </c>
      <c r="C5" s="317">
        <f>D5-E5</f>
        <v>-325</v>
      </c>
      <c r="D5" s="250">
        <v>1758</v>
      </c>
      <c r="E5" s="250">
        <v>2083</v>
      </c>
      <c r="F5" s="249">
        <f>G5-H5</f>
        <v>1121</v>
      </c>
      <c r="G5" s="250">
        <v>9671</v>
      </c>
      <c r="H5" s="250">
        <v>8550</v>
      </c>
      <c r="I5" s="305">
        <f>SUM(J5:K5)</f>
        <v>0.32999999999999996</v>
      </c>
      <c r="J5" s="305">
        <v>-0.14</v>
      </c>
      <c r="K5" s="305">
        <v>0.47</v>
      </c>
      <c r="N5" s="77"/>
      <c r="O5" s="78"/>
      <c r="P5" s="78"/>
    </row>
    <row r="6" spans="1:16" ht="19.5" customHeight="1">
      <c r="A6" s="295" t="s">
        <v>800</v>
      </c>
      <c r="B6" s="248">
        <f>SUM(C6+F6)</f>
        <v>1128</v>
      </c>
      <c r="C6" s="317">
        <f>D6-E6</f>
        <v>-407</v>
      </c>
      <c r="D6" s="250">
        <v>1795</v>
      </c>
      <c r="E6" s="250">
        <v>2202</v>
      </c>
      <c r="F6" s="249">
        <f>G6-H6</f>
        <v>1535</v>
      </c>
      <c r="G6" s="250">
        <v>10110</v>
      </c>
      <c r="H6" s="250">
        <v>8575</v>
      </c>
      <c r="I6" s="305">
        <f>SUM(J6:K6)</f>
        <v>0.47</v>
      </c>
      <c r="J6" s="305">
        <v>-0.17</v>
      </c>
      <c r="K6" s="305">
        <v>0.64</v>
      </c>
      <c r="N6" s="77"/>
      <c r="O6" s="78"/>
      <c r="P6" s="78"/>
    </row>
    <row r="7" spans="1:16" ht="19.5" customHeight="1">
      <c r="A7" s="678" t="s">
        <v>771</v>
      </c>
      <c r="B7" s="679">
        <f>SUM(C7+F7)</f>
        <v>-67</v>
      </c>
      <c r="C7" s="317">
        <f>D7-E7</f>
        <v>-586</v>
      </c>
      <c r="D7" s="250">
        <v>1594</v>
      </c>
      <c r="E7" s="250">
        <v>2180</v>
      </c>
      <c r="F7" s="249">
        <f>G7-H7</f>
        <v>519</v>
      </c>
      <c r="G7" s="250">
        <v>9064</v>
      </c>
      <c r="H7" s="250">
        <v>8545</v>
      </c>
      <c r="I7" s="305">
        <f>SUM(J7:K7)</f>
        <v>-0.03</v>
      </c>
      <c r="J7" s="305">
        <v>-0.24</v>
      </c>
      <c r="K7" s="305">
        <v>0.21</v>
      </c>
      <c r="N7" s="77"/>
      <c r="O7" s="78"/>
      <c r="P7" s="78"/>
    </row>
    <row r="8" spans="1:16" ht="19.5" customHeight="1">
      <c r="A8" s="760" t="s">
        <v>787</v>
      </c>
      <c r="B8" s="248">
        <f>SUM(C8+F8)</f>
        <v>458</v>
      </c>
      <c r="C8" s="317">
        <f>D8-E8</f>
        <v>-698</v>
      </c>
      <c r="D8" s="806">
        <v>1549</v>
      </c>
      <c r="E8" s="806">
        <v>2247</v>
      </c>
      <c r="F8" s="317">
        <f>G8-H8</f>
        <v>1156</v>
      </c>
      <c r="G8" s="806">
        <v>9283</v>
      </c>
      <c r="H8" s="806">
        <v>8127</v>
      </c>
      <c r="I8" s="305">
        <f>SUM(J8:K8)</f>
        <v>0.19</v>
      </c>
      <c r="J8" s="305">
        <v>-0.29</v>
      </c>
      <c r="K8" s="305">
        <v>0.48</v>
      </c>
      <c r="M8" s="360"/>
      <c r="N8" s="77"/>
      <c r="O8" s="78"/>
      <c r="P8" s="78"/>
    </row>
    <row r="9" spans="1:16" ht="19.5" customHeight="1" thickBot="1">
      <c r="A9" s="680" t="s">
        <v>843</v>
      </c>
      <c r="B9" s="791">
        <f>SUM(C9+F9)</f>
        <v>1365</v>
      </c>
      <c r="C9" s="792">
        <f>D9-E9</f>
        <v>-793</v>
      </c>
      <c r="D9" s="807">
        <v>1525</v>
      </c>
      <c r="E9" s="807">
        <v>2318</v>
      </c>
      <c r="F9" s="792">
        <f>G9-H9</f>
        <v>2158</v>
      </c>
      <c r="G9" s="807">
        <v>10146</v>
      </c>
      <c r="H9" s="807">
        <v>7988</v>
      </c>
      <c r="I9" s="793">
        <f>SUM(J9:K9)</f>
        <v>0.56</v>
      </c>
      <c r="J9" s="793">
        <v>-0.33</v>
      </c>
      <c r="K9" s="808">
        <v>0.89</v>
      </c>
      <c r="M9" s="360"/>
      <c r="N9" s="77"/>
      <c r="O9" s="78"/>
      <c r="P9" s="78"/>
    </row>
    <row r="10" spans="1:10" ht="19.5" customHeight="1" thickTop="1">
      <c r="A10" s="64" t="s">
        <v>757</v>
      </c>
      <c r="B10" s="681"/>
      <c r="C10" s="317"/>
      <c r="J10" s="18">
        <v>0</v>
      </c>
    </row>
    <row r="11" spans="1:14" s="673" customFormat="1" ht="10.5" customHeight="1">
      <c r="A11" s="61" t="s">
        <v>656</v>
      </c>
      <c r="B11" s="682"/>
      <c r="C11" s="683"/>
      <c r="D11" s="672"/>
      <c r="E11" s="672"/>
      <c r="F11" s="672"/>
      <c r="G11" s="672"/>
      <c r="H11" s="672"/>
      <c r="I11" s="672"/>
      <c r="J11" s="672"/>
      <c r="K11" s="672"/>
      <c r="L11" s="672"/>
      <c r="M11" s="672"/>
      <c r="N11" s="672"/>
    </row>
    <row r="12" spans="1:14" s="673" customFormat="1" ht="18.75" customHeight="1">
      <c r="A12" s="308"/>
      <c r="B12" s="682"/>
      <c r="C12" s="683"/>
      <c r="D12" s="672"/>
      <c r="E12" s="672"/>
      <c r="F12" s="672"/>
      <c r="G12" s="672"/>
      <c r="H12" s="672"/>
      <c r="I12" s="672"/>
      <c r="J12" s="672"/>
      <c r="K12" s="672"/>
      <c r="L12" s="672"/>
      <c r="M12" s="672"/>
      <c r="N12" s="672"/>
    </row>
    <row r="13" spans="1:11" s="79" customFormat="1" ht="22.5" customHeight="1" thickBot="1">
      <c r="A13" s="876" t="s">
        <v>658</v>
      </c>
      <c r="B13" s="877"/>
      <c r="C13" s="877"/>
      <c r="D13" s="877"/>
      <c r="E13" s="877"/>
      <c r="F13" s="877"/>
      <c r="G13" s="877"/>
      <c r="H13" s="877"/>
      <c r="I13" s="877"/>
      <c r="J13" s="877"/>
      <c r="K13" s="877"/>
    </row>
    <row r="14" spans="1:11" s="80" customFormat="1" ht="16.5" customHeight="1" thickTop="1">
      <c r="A14" s="881" t="s">
        <v>318</v>
      </c>
      <c r="B14" s="882"/>
      <c r="C14" s="868" t="s">
        <v>59</v>
      </c>
      <c r="D14" s="869"/>
      <c r="E14" s="870"/>
      <c r="F14" s="868" t="s">
        <v>60</v>
      </c>
      <c r="G14" s="869"/>
      <c r="H14" s="870"/>
      <c r="I14" s="868" t="s">
        <v>61</v>
      </c>
      <c r="J14" s="869"/>
      <c r="K14" s="869"/>
    </row>
    <row r="15" spans="1:11" s="80" customFormat="1" ht="16.5" customHeight="1">
      <c r="A15" s="883"/>
      <c r="B15" s="884"/>
      <c r="C15" s="303" t="s">
        <v>62</v>
      </c>
      <c r="D15" s="303" t="s">
        <v>56</v>
      </c>
      <c r="E15" s="303" t="s">
        <v>57</v>
      </c>
      <c r="F15" s="303" t="s">
        <v>62</v>
      </c>
      <c r="G15" s="303" t="s">
        <v>56</v>
      </c>
      <c r="H15" s="303" t="s">
        <v>57</v>
      </c>
      <c r="I15" s="303" t="s">
        <v>62</v>
      </c>
      <c r="J15" s="303" t="s">
        <v>56</v>
      </c>
      <c r="K15" s="304" t="s">
        <v>57</v>
      </c>
    </row>
    <row r="16" spans="1:11" s="81" customFormat="1" ht="15" customHeight="1">
      <c r="A16" s="880" t="s">
        <v>843</v>
      </c>
      <c r="B16" s="885"/>
      <c r="C16" s="704">
        <f>SUM(D16:E16)</f>
        <v>-793</v>
      </c>
      <c r="D16" s="513">
        <f>G16-J16</f>
        <v>-464</v>
      </c>
      <c r="E16" s="513">
        <f>H16-K16</f>
        <v>-329</v>
      </c>
      <c r="F16" s="513">
        <f>SUM(G16:H16)</f>
        <v>1525</v>
      </c>
      <c r="G16" s="513">
        <f>SUM(G19:G30)</f>
        <v>773</v>
      </c>
      <c r="H16" s="513">
        <f>SUM(H19:H30)</f>
        <v>752</v>
      </c>
      <c r="I16" s="513">
        <f>SUM(J16:K16)</f>
        <v>2318</v>
      </c>
      <c r="J16" s="513">
        <f>SUM(J19:J30)</f>
        <v>1237</v>
      </c>
      <c r="K16" s="513">
        <f>SUM(K19:K30)</f>
        <v>1081</v>
      </c>
    </row>
    <row r="17" spans="1:11" s="81" customFormat="1" ht="15" customHeight="1">
      <c r="A17" s="878" t="s">
        <v>58</v>
      </c>
      <c r="B17" s="878"/>
      <c r="C17" s="514">
        <f>SUM(D17:E17)</f>
        <v>-66.08333333333333</v>
      </c>
      <c r="D17" s="514">
        <f>D16/12</f>
        <v>-38.666666666666664</v>
      </c>
      <c r="E17" s="514">
        <f aca="true" t="shared" si="0" ref="E17:K17">E16/12</f>
        <v>-27.416666666666668</v>
      </c>
      <c r="F17" s="514">
        <f t="shared" si="0"/>
        <v>127.08333333333333</v>
      </c>
      <c r="G17" s="514">
        <f t="shared" si="0"/>
        <v>64.41666666666667</v>
      </c>
      <c r="H17" s="514">
        <f t="shared" si="0"/>
        <v>62.666666666666664</v>
      </c>
      <c r="I17" s="514">
        <f t="shared" si="0"/>
        <v>193.16666666666666</v>
      </c>
      <c r="J17" s="514">
        <f t="shared" si="0"/>
        <v>103.08333333333333</v>
      </c>
      <c r="K17" s="514">
        <f t="shared" si="0"/>
        <v>90.08333333333333</v>
      </c>
    </row>
    <row r="18" spans="1:14" ht="11.25" customHeight="1">
      <c r="A18" s="362"/>
      <c r="B18" s="694"/>
      <c r="C18" s="511"/>
      <c r="D18" s="510"/>
      <c r="E18" s="510"/>
      <c r="F18" s="510"/>
      <c r="G18" s="510"/>
      <c r="H18" s="510"/>
      <c r="I18" s="510"/>
      <c r="J18" s="510"/>
      <c r="K18" s="510"/>
      <c r="L18" s="20"/>
      <c r="M18" s="380"/>
      <c r="N18" s="380"/>
    </row>
    <row r="19" spans="1:14" ht="13.5" customHeight="1">
      <c r="A19" s="703"/>
      <c r="B19" s="705" t="s">
        <v>826</v>
      </c>
      <c r="C19" s="510">
        <f>SUM(D19:E19)</f>
        <v>-128</v>
      </c>
      <c r="D19" s="510">
        <v>-60</v>
      </c>
      <c r="E19" s="510">
        <v>-68</v>
      </c>
      <c r="F19" s="510">
        <f>SUM(G19:H19)</f>
        <v>114</v>
      </c>
      <c r="G19" s="511">
        <v>61</v>
      </c>
      <c r="H19" s="511">
        <v>53</v>
      </c>
      <c r="I19" s="510">
        <f>SUM(J19:K19)</f>
        <v>242</v>
      </c>
      <c r="J19" s="511">
        <v>121</v>
      </c>
      <c r="K19" s="511">
        <v>121</v>
      </c>
      <c r="L19" s="20"/>
      <c r="M19" s="20"/>
      <c r="N19" s="20"/>
    </row>
    <row r="20" spans="1:14" ht="13.5" customHeight="1">
      <c r="A20" s="703"/>
      <c r="B20" s="705" t="s">
        <v>827</v>
      </c>
      <c r="C20" s="510">
        <f aca="true" t="shared" si="1" ref="C20:C30">SUM(D20:E20)</f>
        <v>-80</v>
      </c>
      <c r="D20" s="510">
        <v>-48</v>
      </c>
      <c r="E20" s="510">
        <v>-32</v>
      </c>
      <c r="F20" s="510">
        <f aca="true" t="shared" si="2" ref="F20:F30">SUM(G20:H20)</f>
        <v>102</v>
      </c>
      <c r="G20" s="511">
        <v>54</v>
      </c>
      <c r="H20" s="511">
        <v>48</v>
      </c>
      <c r="I20" s="510">
        <f aca="true" t="shared" si="3" ref="I20:I30">SUM(J20:K20)</f>
        <v>182</v>
      </c>
      <c r="J20" s="511">
        <v>102</v>
      </c>
      <c r="K20" s="511">
        <v>80</v>
      </c>
      <c r="L20" s="20"/>
      <c r="M20" s="20"/>
      <c r="N20" s="20"/>
    </row>
    <row r="21" spans="1:14" ht="13.5" customHeight="1">
      <c r="A21" s="703"/>
      <c r="B21" s="705" t="s">
        <v>828</v>
      </c>
      <c r="C21" s="510">
        <f t="shared" si="1"/>
        <v>-96</v>
      </c>
      <c r="D21" s="510">
        <v>-47</v>
      </c>
      <c r="E21" s="510">
        <v>-49</v>
      </c>
      <c r="F21" s="510">
        <f t="shared" si="2"/>
        <v>131</v>
      </c>
      <c r="G21" s="511">
        <v>73</v>
      </c>
      <c r="H21" s="510">
        <v>58</v>
      </c>
      <c r="I21" s="510">
        <f t="shared" si="3"/>
        <v>227</v>
      </c>
      <c r="J21" s="511">
        <v>120</v>
      </c>
      <c r="K21" s="511">
        <v>107</v>
      </c>
      <c r="L21" s="20"/>
      <c r="M21" s="20"/>
      <c r="N21" s="20"/>
    </row>
    <row r="22" spans="1:14" ht="13.5" customHeight="1">
      <c r="A22" s="703"/>
      <c r="B22" s="705" t="s">
        <v>829</v>
      </c>
      <c r="C22" s="510">
        <f t="shared" si="1"/>
        <v>-76</v>
      </c>
      <c r="D22" s="510">
        <v>-47</v>
      </c>
      <c r="E22" s="510">
        <v>-29</v>
      </c>
      <c r="F22" s="510">
        <f t="shared" si="2"/>
        <v>102</v>
      </c>
      <c r="G22" s="511">
        <v>53</v>
      </c>
      <c r="H22" s="511">
        <v>49</v>
      </c>
      <c r="I22" s="510">
        <f t="shared" si="3"/>
        <v>178</v>
      </c>
      <c r="J22" s="511">
        <v>100</v>
      </c>
      <c r="K22" s="511">
        <v>78</v>
      </c>
      <c r="L22" s="20"/>
      <c r="M22" s="20"/>
      <c r="N22" s="20"/>
    </row>
    <row r="23" spans="1:14" ht="13.5" customHeight="1">
      <c r="A23" s="703"/>
      <c r="B23" s="705" t="s">
        <v>834</v>
      </c>
      <c r="C23" s="510">
        <f t="shared" si="1"/>
        <v>-75</v>
      </c>
      <c r="D23" s="510">
        <v>-27</v>
      </c>
      <c r="E23" s="510">
        <v>-48</v>
      </c>
      <c r="F23" s="510">
        <f t="shared" si="2"/>
        <v>124</v>
      </c>
      <c r="G23" s="511">
        <v>69</v>
      </c>
      <c r="H23" s="511">
        <v>55</v>
      </c>
      <c r="I23" s="510">
        <f t="shared" si="3"/>
        <v>199</v>
      </c>
      <c r="J23" s="511">
        <v>96</v>
      </c>
      <c r="K23" s="511">
        <v>103</v>
      </c>
      <c r="L23" s="20"/>
      <c r="M23" s="20"/>
      <c r="N23" s="20"/>
    </row>
    <row r="24" spans="1:14" ht="13.5" customHeight="1">
      <c r="A24" s="703"/>
      <c r="B24" s="705" t="s">
        <v>833</v>
      </c>
      <c r="C24" s="510">
        <f t="shared" si="1"/>
        <v>-35</v>
      </c>
      <c r="D24" s="510">
        <v>-23</v>
      </c>
      <c r="E24" s="510">
        <v>-12</v>
      </c>
      <c r="F24" s="510">
        <f t="shared" si="2"/>
        <v>131</v>
      </c>
      <c r="G24" s="511">
        <v>64</v>
      </c>
      <c r="H24" s="511">
        <v>67</v>
      </c>
      <c r="I24" s="510">
        <f t="shared" si="3"/>
        <v>166</v>
      </c>
      <c r="J24" s="511">
        <v>87</v>
      </c>
      <c r="K24" s="511">
        <v>79</v>
      </c>
      <c r="L24" s="20"/>
      <c r="M24" s="20"/>
      <c r="N24" s="20"/>
    </row>
    <row r="25" spans="1:14" ht="13.5" customHeight="1">
      <c r="A25" s="703"/>
      <c r="B25" s="705" t="s">
        <v>832</v>
      </c>
      <c r="C25" s="510">
        <f t="shared" si="1"/>
        <v>-44</v>
      </c>
      <c r="D25" s="510">
        <v>-25</v>
      </c>
      <c r="E25" s="510">
        <v>-19</v>
      </c>
      <c r="F25" s="510">
        <f t="shared" si="2"/>
        <v>123</v>
      </c>
      <c r="G25" s="511">
        <v>60</v>
      </c>
      <c r="H25" s="511">
        <v>63</v>
      </c>
      <c r="I25" s="510">
        <f t="shared" si="3"/>
        <v>167</v>
      </c>
      <c r="J25" s="511">
        <v>85</v>
      </c>
      <c r="K25" s="511">
        <v>82</v>
      </c>
      <c r="L25" s="20"/>
      <c r="M25" s="20"/>
      <c r="N25" s="20"/>
    </row>
    <row r="26" spans="1:14" ht="13.5" customHeight="1">
      <c r="A26" s="703"/>
      <c r="B26" s="705" t="s">
        <v>831</v>
      </c>
      <c r="C26" s="510">
        <f t="shared" si="1"/>
        <v>-73</v>
      </c>
      <c r="D26" s="510">
        <v>-41</v>
      </c>
      <c r="E26" s="510">
        <v>-32</v>
      </c>
      <c r="F26" s="510">
        <f t="shared" si="2"/>
        <v>142</v>
      </c>
      <c r="G26" s="511">
        <v>77</v>
      </c>
      <c r="H26" s="511">
        <v>65</v>
      </c>
      <c r="I26" s="510">
        <f t="shared" si="3"/>
        <v>215</v>
      </c>
      <c r="J26" s="511">
        <v>118</v>
      </c>
      <c r="K26" s="511">
        <v>97</v>
      </c>
      <c r="L26" s="20"/>
      <c r="M26" s="20"/>
      <c r="N26" s="20"/>
    </row>
    <row r="27" spans="1:14" ht="13.5" customHeight="1">
      <c r="A27" s="703"/>
      <c r="B27" s="705" t="s">
        <v>830</v>
      </c>
      <c r="C27" s="510">
        <f t="shared" si="1"/>
        <v>-55</v>
      </c>
      <c r="D27" s="510">
        <v>-30</v>
      </c>
      <c r="E27" s="510">
        <v>-25</v>
      </c>
      <c r="F27" s="510">
        <f t="shared" si="2"/>
        <v>147</v>
      </c>
      <c r="G27" s="511">
        <v>74</v>
      </c>
      <c r="H27" s="511">
        <v>73</v>
      </c>
      <c r="I27" s="510">
        <f t="shared" si="3"/>
        <v>202</v>
      </c>
      <c r="J27" s="511">
        <v>104</v>
      </c>
      <c r="K27" s="511">
        <v>98</v>
      </c>
      <c r="L27" s="20"/>
      <c r="M27" s="20"/>
      <c r="N27" s="20"/>
    </row>
    <row r="28" spans="1:14" ht="13.5" customHeight="1">
      <c r="A28" s="703"/>
      <c r="B28" s="700" t="s">
        <v>844</v>
      </c>
      <c r="C28" s="510">
        <f t="shared" si="1"/>
        <v>-21</v>
      </c>
      <c r="D28" s="510">
        <v>-36</v>
      </c>
      <c r="E28" s="510">
        <v>15</v>
      </c>
      <c r="F28" s="510">
        <f t="shared" si="2"/>
        <v>129</v>
      </c>
      <c r="G28" s="511">
        <v>58</v>
      </c>
      <c r="H28" s="511">
        <v>71</v>
      </c>
      <c r="I28" s="510">
        <f t="shared" si="3"/>
        <v>150</v>
      </c>
      <c r="J28" s="511">
        <v>94</v>
      </c>
      <c r="K28" s="511">
        <v>56</v>
      </c>
      <c r="L28" s="20"/>
      <c r="M28" s="20"/>
      <c r="N28" s="20"/>
    </row>
    <row r="29" spans="1:14" ht="13.5" customHeight="1">
      <c r="A29" s="703"/>
      <c r="B29" s="700" t="s">
        <v>796</v>
      </c>
      <c r="C29" s="510">
        <f t="shared" si="1"/>
        <v>-60</v>
      </c>
      <c r="D29" s="510">
        <v>-50</v>
      </c>
      <c r="E29" s="510">
        <v>-10</v>
      </c>
      <c r="F29" s="510">
        <f t="shared" si="2"/>
        <v>146</v>
      </c>
      <c r="G29" s="511">
        <v>68</v>
      </c>
      <c r="H29" s="511">
        <v>78</v>
      </c>
      <c r="I29" s="510">
        <f t="shared" si="3"/>
        <v>206</v>
      </c>
      <c r="J29" s="511">
        <v>118</v>
      </c>
      <c r="K29" s="511">
        <v>88</v>
      </c>
      <c r="L29" s="20"/>
      <c r="M29" s="20"/>
      <c r="N29" s="20"/>
    </row>
    <row r="30" spans="1:14" ht="13.5" customHeight="1" thickBot="1">
      <c r="A30" s="701"/>
      <c r="B30" s="702" t="s">
        <v>845</v>
      </c>
      <c r="C30" s="512">
        <f t="shared" si="1"/>
        <v>-50</v>
      </c>
      <c r="D30" s="512">
        <v>-30</v>
      </c>
      <c r="E30" s="512">
        <v>-20</v>
      </c>
      <c r="F30" s="512">
        <f t="shared" si="2"/>
        <v>134</v>
      </c>
      <c r="G30" s="512">
        <v>62</v>
      </c>
      <c r="H30" s="512">
        <v>72</v>
      </c>
      <c r="I30" s="512">
        <f t="shared" si="3"/>
        <v>184</v>
      </c>
      <c r="J30" s="512">
        <v>92</v>
      </c>
      <c r="K30" s="512">
        <v>92</v>
      </c>
      <c r="L30" s="20"/>
      <c r="M30" s="20"/>
      <c r="N30" s="20"/>
    </row>
    <row r="31" spans="1:14" ht="13.5" customHeight="1" thickTop="1">
      <c r="A31" s="362"/>
      <c r="B31" s="362"/>
      <c r="C31" s="511"/>
      <c r="D31" s="511"/>
      <c r="E31" s="511"/>
      <c r="F31" s="511"/>
      <c r="G31" s="511"/>
      <c r="H31" s="511"/>
      <c r="I31" s="510"/>
      <c r="J31" s="511"/>
      <c r="K31" s="511"/>
      <c r="L31" s="20"/>
      <c r="M31" s="20"/>
      <c r="N31" s="20"/>
    </row>
    <row r="32" spans="1:9" ht="15.75" customHeight="1">
      <c r="A32" s="64"/>
      <c r="B32" s="64"/>
      <c r="C32" s="70"/>
      <c r="I32" s="70"/>
    </row>
    <row r="33" spans="1:11" ht="19.5" customHeight="1" thickBot="1">
      <c r="A33" s="876" t="s">
        <v>482</v>
      </c>
      <c r="B33" s="877"/>
      <c r="C33" s="877"/>
      <c r="D33" s="877"/>
      <c r="E33" s="877"/>
      <c r="F33" s="877"/>
      <c r="G33" s="877"/>
      <c r="H33" s="877"/>
      <c r="I33" s="877"/>
      <c r="J33" s="877"/>
      <c r="K33" s="877"/>
    </row>
    <row r="34" spans="1:11" s="80" customFormat="1" ht="16.5" customHeight="1" thickTop="1">
      <c r="A34" s="881" t="s">
        <v>318</v>
      </c>
      <c r="B34" s="882"/>
      <c r="C34" s="868" t="s">
        <v>54</v>
      </c>
      <c r="D34" s="869"/>
      <c r="E34" s="870"/>
      <c r="F34" s="868" t="s">
        <v>486</v>
      </c>
      <c r="G34" s="869"/>
      <c r="H34" s="870"/>
      <c r="I34" s="868" t="s">
        <v>487</v>
      </c>
      <c r="J34" s="869"/>
      <c r="K34" s="869"/>
    </row>
    <row r="35" spans="1:11" s="80" customFormat="1" ht="16.5" customHeight="1">
      <c r="A35" s="883"/>
      <c r="B35" s="884"/>
      <c r="C35" s="303" t="s">
        <v>55</v>
      </c>
      <c r="D35" s="303" t="s">
        <v>56</v>
      </c>
      <c r="E35" s="303" t="s">
        <v>57</v>
      </c>
      <c r="F35" s="303" t="s">
        <v>55</v>
      </c>
      <c r="G35" s="303" t="s">
        <v>56</v>
      </c>
      <c r="H35" s="303" t="s">
        <v>57</v>
      </c>
      <c r="I35" s="303" t="s">
        <v>55</v>
      </c>
      <c r="J35" s="303" t="s">
        <v>56</v>
      </c>
      <c r="K35" s="304" t="s">
        <v>57</v>
      </c>
    </row>
    <row r="36" spans="1:11" s="81" customFormat="1" ht="15" customHeight="1">
      <c r="A36" s="880" t="s">
        <v>843</v>
      </c>
      <c r="B36" s="880"/>
      <c r="C36" s="515">
        <f>SUM(D36:E36)</f>
        <v>2158</v>
      </c>
      <c r="D36" s="513">
        <f>G36-J36</f>
        <v>1025</v>
      </c>
      <c r="E36" s="513">
        <f>H36-K36</f>
        <v>1133</v>
      </c>
      <c r="F36" s="513">
        <f>SUM(G36:H36)</f>
        <v>10146</v>
      </c>
      <c r="G36" s="513">
        <f>SUM(G39:G50)</f>
        <v>5082</v>
      </c>
      <c r="H36" s="513">
        <f>SUM(H39:H50)</f>
        <v>5064</v>
      </c>
      <c r="I36" s="513">
        <f>SUM(J36:K36)</f>
        <v>7988</v>
      </c>
      <c r="J36" s="513">
        <f>SUM(J39:J50)</f>
        <v>4057</v>
      </c>
      <c r="K36" s="513">
        <f>SUM(K39:K50)</f>
        <v>3931</v>
      </c>
    </row>
    <row r="37" spans="1:11" s="81" customFormat="1" ht="15" customHeight="1">
      <c r="A37" s="878" t="s">
        <v>58</v>
      </c>
      <c r="B37" s="879"/>
      <c r="C37" s="544">
        <f>SUM(D37:E37)</f>
        <v>179.83333333333334</v>
      </c>
      <c r="D37" s="545">
        <f aca="true" t="shared" si="4" ref="D37:K37">D36/12</f>
        <v>85.41666666666667</v>
      </c>
      <c r="E37" s="545">
        <f t="shared" si="4"/>
        <v>94.41666666666667</v>
      </c>
      <c r="F37" s="545">
        <f t="shared" si="4"/>
        <v>845.5</v>
      </c>
      <c r="G37" s="545">
        <f t="shared" si="4"/>
        <v>423.5</v>
      </c>
      <c r="H37" s="545">
        <f t="shared" si="4"/>
        <v>422</v>
      </c>
      <c r="I37" s="545">
        <f t="shared" si="4"/>
        <v>665.6666666666666</v>
      </c>
      <c r="J37" s="545">
        <f t="shared" si="4"/>
        <v>338.0833333333333</v>
      </c>
      <c r="K37" s="545">
        <f t="shared" si="4"/>
        <v>327.5833333333333</v>
      </c>
    </row>
    <row r="38" spans="1:11" s="81" customFormat="1" ht="11.25" customHeight="1">
      <c r="A38" s="361"/>
      <c r="B38" s="361"/>
      <c r="C38" s="546"/>
      <c r="D38" s="542"/>
      <c r="E38" s="542"/>
      <c r="F38" s="542"/>
      <c r="G38" s="542"/>
      <c r="H38" s="542"/>
      <c r="I38" s="542"/>
      <c r="J38" s="542"/>
      <c r="K38" s="542"/>
    </row>
    <row r="39" spans="1:14" ht="13.5" customHeight="1">
      <c r="A39" s="703"/>
      <c r="B39" s="705" t="s">
        <v>826</v>
      </c>
      <c r="C39" s="542">
        <f>SUM(D39:E39)</f>
        <v>-6</v>
      </c>
      <c r="D39" s="542">
        <v>10</v>
      </c>
      <c r="E39" s="542">
        <v>-16</v>
      </c>
      <c r="F39" s="542">
        <f>SUM(G39:H39)</f>
        <v>541</v>
      </c>
      <c r="G39" s="542">
        <v>286</v>
      </c>
      <c r="H39" s="542">
        <v>255</v>
      </c>
      <c r="I39" s="542">
        <f>SUM(J39:K39)</f>
        <v>547</v>
      </c>
      <c r="J39" s="542">
        <v>276</v>
      </c>
      <c r="K39" s="542">
        <v>271</v>
      </c>
      <c r="L39" s="20"/>
      <c r="M39" s="20"/>
      <c r="N39" s="20"/>
    </row>
    <row r="40" spans="1:14" ht="13.5" customHeight="1">
      <c r="A40" s="703"/>
      <c r="B40" s="705" t="s">
        <v>827</v>
      </c>
      <c r="C40" s="542">
        <f>SUM(D40:E40)</f>
        <v>61</v>
      </c>
      <c r="D40" s="542">
        <v>23</v>
      </c>
      <c r="E40" s="542">
        <v>38</v>
      </c>
      <c r="F40" s="542">
        <f>SUM(G40:H40)</f>
        <v>704</v>
      </c>
      <c r="G40" s="809">
        <v>361</v>
      </c>
      <c r="H40" s="809">
        <v>343</v>
      </c>
      <c r="I40" s="542">
        <f>SUM(J40:K40)</f>
        <v>643</v>
      </c>
      <c r="J40" s="809">
        <v>338</v>
      </c>
      <c r="K40" s="809">
        <v>305</v>
      </c>
      <c r="L40" s="20"/>
      <c r="M40" s="20"/>
      <c r="N40" s="20"/>
    </row>
    <row r="41" spans="1:14" ht="13.5" customHeight="1">
      <c r="A41" s="703"/>
      <c r="B41" s="705" t="s">
        <v>828</v>
      </c>
      <c r="C41" s="542">
        <f>SUM(D41:E41)</f>
        <v>150</v>
      </c>
      <c r="D41" s="542">
        <v>61</v>
      </c>
      <c r="E41" s="542">
        <v>89</v>
      </c>
      <c r="F41" s="542">
        <f>SUM(G41:H41)</f>
        <v>1650</v>
      </c>
      <c r="G41" s="809">
        <v>811</v>
      </c>
      <c r="H41" s="809">
        <v>839</v>
      </c>
      <c r="I41" s="542">
        <f>SUM(J41:K41)</f>
        <v>1500</v>
      </c>
      <c r="J41" s="809">
        <v>750</v>
      </c>
      <c r="K41" s="809">
        <v>750</v>
      </c>
      <c r="L41" s="20"/>
      <c r="M41" s="20"/>
      <c r="N41" s="20"/>
    </row>
    <row r="42" spans="1:14" ht="13.5" customHeight="1">
      <c r="A42" s="703"/>
      <c r="B42" s="705" t="s">
        <v>829</v>
      </c>
      <c r="C42" s="542">
        <f aca="true" t="shared" si="5" ref="C42:C50">SUM(D42:E42)</f>
        <v>247</v>
      </c>
      <c r="D42" s="542">
        <v>115</v>
      </c>
      <c r="E42" s="542">
        <v>132</v>
      </c>
      <c r="F42" s="542">
        <f>SUM(G42:H42)</f>
        <v>1025</v>
      </c>
      <c r="G42" s="809">
        <v>517</v>
      </c>
      <c r="H42" s="809">
        <v>508</v>
      </c>
      <c r="I42" s="542">
        <f aca="true" t="shared" si="6" ref="I42:I50">SUM(J42:K42)</f>
        <v>778</v>
      </c>
      <c r="J42" s="809">
        <v>402</v>
      </c>
      <c r="K42" s="809">
        <v>376</v>
      </c>
      <c r="L42" s="20"/>
      <c r="M42" s="20"/>
      <c r="N42" s="20"/>
    </row>
    <row r="43" spans="1:14" ht="13.5" customHeight="1">
      <c r="A43" s="703"/>
      <c r="B43" s="705" t="s">
        <v>834</v>
      </c>
      <c r="C43" s="542">
        <f t="shared" si="5"/>
        <v>215</v>
      </c>
      <c r="D43" s="542">
        <v>98</v>
      </c>
      <c r="E43" s="542">
        <v>117</v>
      </c>
      <c r="F43" s="542">
        <f aca="true" t="shared" si="7" ref="F43:F50">SUM(G43:H43)</f>
        <v>766</v>
      </c>
      <c r="G43" s="809">
        <v>380</v>
      </c>
      <c r="H43" s="809">
        <v>386</v>
      </c>
      <c r="I43" s="542">
        <f t="shared" si="6"/>
        <v>551</v>
      </c>
      <c r="J43" s="809">
        <v>282</v>
      </c>
      <c r="K43" s="809">
        <v>269</v>
      </c>
      <c r="L43" s="20"/>
      <c r="M43" s="20"/>
      <c r="N43" s="20"/>
    </row>
    <row r="44" spans="1:14" ht="13.5" customHeight="1">
      <c r="A44" s="703"/>
      <c r="B44" s="705" t="s">
        <v>833</v>
      </c>
      <c r="C44" s="542">
        <f t="shared" si="5"/>
        <v>254</v>
      </c>
      <c r="D44" s="542">
        <v>121</v>
      </c>
      <c r="E44" s="542">
        <v>133</v>
      </c>
      <c r="F44" s="542">
        <f t="shared" si="7"/>
        <v>806</v>
      </c>
      <c r="G44" s="809">
        <v>407</v>
      </c>
      <c r="H44" s="809">
        <v>399</v>
      </c>
      <c r="I44" s="542">
        <f t="shared" si="6"/>
        <v>552</v>
      </c>
      <c r="J44" s="809">
        <v>286</v>
      </c>
      <c r="K44" s="809">
        <v>266</v>
      </c>
      <c r="L44" s="20"/>
      <c r="M44" s="20"/>
      <c r="N44" s="20"/>
    </row>
    <row r="45" spans="1:14" ht="13.5" customHeight="1">
      <c r="A45" s="703"/>
      <c r="B45" s="705" t="s">
        <v>832</v>
      </c>
      <c r="C45" s="542">
        <f t="shared" si="5"/>
        <v>168</v>
      </c>
      <c r="D45" s="542">
        <v>62</v>
      </c>
      <c r="E45" s="542">
        <v>106</v>
      </c>
      <c r="F45" s="542">
        <f t="shared" si="7"/>
        <v>705</v>
      </c>
      <c r="G45" s="809">
        <v>349</v>
      </c>
      <c r="H45" s="809">
        <v>356</v>
      </c>
      <c r="I45" s="542">
        <f t="shared" si="6"/>
        <v>537</v>
      </c>
      <c r="J45" s="809">
        <v>287</v>
      </c>
      <c r="K45" s="809">
        <v>250</v>
      </c>
      <c r="L45" s="20"/>
      <c r="M45" s="20"/>
      <c r="N45" s="20"/>
    </row>
    <row r="46" spans="1:14" ht="13.5" customHeight="1">
      <c r="A46" s="703"/>
      <c r="B46" s="705" t="s">
        <v>831</v>
      </c>
      <c r="C46" s="542">
        <f t="shared" si="5"/>
        <v>246</v>
      </c>
      <c r="D46" s="542">
        <v>117</v>
      </c>
      <c r="E46" s="542">
        <v>129</v>
      </c>
      <c r="F46" s="542">
        <f t="shared" si="7"/>
        <v>829</v>
      </c>
      <c r="G46" s="809">
        <v>406</v>
      </c>
      <c r="H46" s="809">
        <v>423</v>
      </c>
      <c r="I46" s="542">
        <f t="shared" si="6"/>
        <v>583</v>
      </c>
      <c r="J46" s="809">
        <v>289</v>
      </c>
      <c r="K46" s="809">
        <v>294</v>
      </c>
      <c r="L46" s="20"/>
      <c r="M46" s="83"/>
      <c r="N46" s="83"/>
    </row>
    <row r="47" spans="1:14" ht="13.5" customHeight="1">
      <c r="A47" s="703"/>
      <c r="B47" s="705" t="s">
        <v>830</v>
      </c>
      <c r="C47" s="542">
        <f t="shared" si="5"/>
        <v>263</v>
      </c>
      <c r="D47" s="542">
        <v>140</v>
      </c>
      <c r="E47" s="542">
        <v>123</v>
      </c>
      <c r="F47" s="542">
        <f t="shared" si="7"/>
        <v>783</v>
      </c>
      <c r="G47" s="809">
        <v>393</v>
      </c>
      <c r="H47" s="809">
        <v>390</v>
      </c>
      <c r="I47" s="542">
        <f t="shared" si="6"/>
        <v>520</v>
      </c>
      <c r="J47" s="809">
        <v>253</v>
      </c>
      <c r="K47" s="809">
        <v>267</v>
      </c>
      <c r="L47" s="20"/>
      <c r="M47" s="83"/>
      <c r="N47" s="83"/>
    </row>
    <row r="48" spans="1:14" ht="13.5" customHeight="1">
      <c r="A48" s="703"/>
      <c r="B48" s="700" t="s">
        <v>846</v>
      </c>
      <c r="C48" s="542">
        <f t="shared" si="5"/>
        <v>182</v>
      </c>
      <c r="D48" s="542">
        <v>86</v>
      </c>
      <c r="E48" s="542">
        <v>96</v>
      </c>
      <c r="F48" s="542">
        <f t="shared" si="7"/>
        <v>762</v>
      </c>
      <c r="G48" s="809">
        <v>382</v>
      </c>
      <c r="H48" s="809">
        <v>380</v>
      </c>
      <c r="I48" s="542">
        <f t="shared" si="6"/>
        <v>580</v>
      </c>
      <c r="J48" s="809">
        <v>296</v>
      </c>
      <c r="K48" s="809">
        <v>284</v>
      </c>
      <c r="L48" s="20"/>
      <c r="M48" s="20"/>
      <c r="N48" s="20"/>
    </row>
    <row r="49" spans="1:14" ht="13.5" customHeight="1">
      <c r="A49" s="703"/>
      <c r="B49" s="700" t="s">
        <v>847</v>
      </c>
      <c r="C49" s="542">
        <f t="shared" si="5"/>
        <v>178</v>
      </c>
      <c r="D49" s="542">
        <v>88</v>
      </c>
      <c r="E49" s="542">
        <v>90</v>
      </c>
      <c r="F49" s="542">
        <f t="shared" si="7"/>
        <v>788</v>
      </c>
      <c r="G49" s="809">
        <v>395</v>
      </c>
      <c r="H49" s="809">
        <v>393</v>
      </c>
      <c r="I49" s="542">
        <f t="shared" si="6"/>
        <v>610</v>
      </c>
      <c r="J49" s="809">
        <v>307</v>
      </c>
      <c r="K49" s="809">
        <v>303</v>
      </c>
      <c r="L49" s="20"/>
      <c r="M49" s="20"/>
      <c r="N49" s="20"/>
    </row>
    <row r="50" spans="1:11" s="49" customFormat="1" ht="13.5" customHeight="1" thickBot="1">
      <c r="A50" s="701"/>
      <c r="B50" s="702" t="s">
        <v>795</v>
      </c>
      <c r="C50" s="547">
        <f t="shared" si="5"/>
        <v>200</v>
      </c>
      <c r="D50" s="543">
        <v>104</v>
      </c>
      <c r="E50" s="543">
        <v>96</v>
      </c>
      <c r="F50" s="543">
        <f t="shared" si="7"/>
        <v>787</v>
      </c>
      <c r="G50" s="543">
        <v>395</v>
      </c>
      <c r="H50" s="543">
        <v>392</v>
      </c>
      <c r="I50" s="543">
        <f t="shared" si="6"/>
        <v>587</v>
      </c>
      <c r="J50" s="543">
        <v>291</v>
      </c>
      <c r="K50" s="543">
        <v>296</v>
      </c>
    </row>
    <row r="51" spans="1:11" ht="18" customHeight="1" thickTop="1">
      <c r="A51" s="64" t="s">
        <v>504</v>
      </c>
      <c r="B51" s="64"/>
      <c r="C51" s="70"/>
      <c r="K51" s="155"/>
    </row>
    <row r="52" spans="1:14" s="57" customFormat="1" ht="18" customHeight="1">
      <c r="A52" s="64" t="s">
        <v>841</v>
      </c>
      <c r="C52" s="148"/>
      <c r="I52" s="148"/>
      <c r="J52" s="148"/>
      <c r="K52" s="148"/>
      <c r="L52" s="148"/>
      <c r="N52" s="148"/>
    </row>
    <row r="53" spans="1:14" s="57" customFormat="1" ht="18" customHeight="1">
      <c r="A53" s="61" t="s">
        <v>848</v>
      </c>
      <c r="C53" s="148"/>
      <c r="I53" s="148"/>
      <c r="J53" s="148"/>
      <c r="K53" s="148"/>
      <c r="L53" s="148"/>
      <c r="N53" s="148"/>
    </row>
    <row r="54" spans="1:14" s="57" customFormat="1" ht="18" customHeight="1">
      <c r="A54" s="337"/>
      <c r="B54" s="309"/>
      <c r="C54" s="310"/>
      <c r="D54" s="309"/>
      <c r="E54" s="309"/>
      <c r="F54" s="309"/>
      <c r="G54" s="309"/>
      <c r="I54" s="148"/>
      <c r="J54" s="148"/>
      <c r="K54" s="148"/>
      <c r="L54" s="148"/>
      <c r="N54" s="148"/>
    </row>
    <row r="55" spans="1:14" s="57" customFormat="1" ht="18" customHeight="1">
      <c r="A55" s="338"/>
      <c r="C55" s="148"/>
      <c r="I55" s="148"/>
      <c r="J55" s="148"/>
      <c r="K55" s="148"/>
      <c r="L55" s="148"/>
      <c r="N55" s="148"/>
    </row>
    <row r="56" ht="12">
      <c r="A56" s="154" t="s">
        <v>719</v>
      </c>
    </row>
    <row r="61" ht="12">
      <c r="A61" s="18"/>
    </row>
    <row r="62" ht="12">
      <c r="A62" s="18"/>
    </row>
  </sheetData>
  <sheetProtection/>
  <mergeCells count="20">
    <mergeCell ref="A37:B37"/>
    <mergeCell ref="A36:B36"/>
    <mergeCell ref="A34:B35"/>
    <mergeCell ref="A14:B15"/>
    <mergeCell ref="A17:B17"/>
    <mergeCell ref="A16:B16"/>
    <mergeCell ref="I34:K34"/>
    <mergeCell ref="C34:E34"/>
    <mergeCell ref="F34:H34"/>
    <mergeCell ref="A33:K33"/>
    <mergeCell ref="A13:K13"/>
    <mergeCell ref="C14:E14"/>
    <mergeCell ref="F14:H14"/>
    <mergeCell ref="I14:K14"/>
    <mergeCell ref="A1:K1"/>
    <mergeCell ref="I3:K3"/>
    <mergeCell ref="F3:H3"/>
    <mergeCell ref="C3:E3"/>
    <mergeCell ref="B3:B4"/>
    <mergeCell ref="A3:A4"/>
  </mergeCells>
  <printOptions/>
  <pageMargins left="0.7086614173228347" right="0.17" top="0.35433070866141736" bottom="0.7480314960629921" header="0.31496062992125984" footer="0.31496062992125984"/>
  <pageSetup blackAndWhite="1" fitToHeight="1" fitToWidth="1" horizontalDpi="600" verticalDpi="600" orientation="portrait" paperSize="9" scale="99" r:id="rId1"/>
  <ignoredErrors>
    <ignoredError sqref="I16 I36"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P61"/>
  <sheetViews>
    <sheetView zoomScaleSheetLayoutView="100" workbookViewId="0" topLeftCell="A1">
      <selection activeCell="A1" sqref="A1"/>
    </sheetView>
  </sheetViews>
  <sheetFormatPr defaultColWidth="9.00390625" defaultRowHeight="13.5"/>
  <cols>
    <col min="1" max="1" width="15.00390625" style="87" customWidth="1"/>
    <col min="2" max="7" width="6.75390625" style="86" customWidth="1"/>
    <col min="8" max="9" width="6.75390625" style="467" customWidth="1"/>
    <col min="10" max="11" width="6.75390625" style="464" customWidth="1"/>
    <col min="12" max="16384" width="9.00390625" style="86" customWidth="1"/>
  </cols>
  <sheetData>
    <row r="1" spans="1:14" ht="21" customHeight="1">
      <c r="A1" s="85" t="s">
        <v>849</v>
      </c>
      <c r="I1" s="465"/>
      <c r="N1" s="475"/>
    </row>
    <row r="2" spans="1:13" ht="12.75" customHeight="1" thickBot="1">
      <c r="A2" s="85"/>
      <c r="I2" s="465"/>
      <c r="K2" s="761" t="s">
        <v>801</v>
      </c>
      <c r="M2" s="475"/>
    </row>
    <row r="3" spans="1:12" ht="14.25" thickTop="1">
      <c r="A3" s="892" t="s">
        <v>311</v>
      </c>
      <c r="B3" s="889" t="s">
        <v>803</v>
      </c>
      <c r="C3" s="891"/>
      <c r="D3" s="889" t="s">
        <v>804</v>
      </c>
      <c r="E3" s="891"/>
      <c r="F3" s="889" t="s">
        <v>788</v>
      </c>
      <c r="G3" s="891"/>
      <c r="H3" s="890" t="s">
        <v>850</v>
      </c>
      <c r="I3" s="891"/>
      <c r="J3" s="889" t="s">
        <v>851</v>
      </c>
      <c r="K3" s="890"/>
      <c r="L3" s="475"/>
    </row>
    <row r="4" spans="1:12" ht="13.5">
      <c r="A4" s="893"/>
      <c r="B4" s="762" t="s">
        <v>404</v>
      </c>
      <c r="C4" s="762" t="s">
        <v>305</v>
      </c>
      <c r="D4" s="503" t="s">
        <v>317</v>
      </c>
      <c r="E4" s="466" t="s">
        <v>316</v>
      </c>
      <c r="F4" s="570" t="s">
        <v>317</v>
      </c>
      <c r="G4" s="503" t="s">
        <v>316</v>
      </c>
      <c r="H4" s="503" t="s">
        <v>317</v>
      </c>
      <c r="I4" s="466" t="s">
        <v>316</v>
      </c>
      <c r="J4" s="570" t="s">
        <v>317</v>
      </c>
      <c r="K4" s="767" t="s">
        <v>316</v>
      </c>
      <c r="L4" s="475"/>
    </row>
    <row r="5" spans="1:11" ht="13.5">
      <c r="A5" s="445" t="s">
        <v>405</v>
      </c>
      <c r="B5" s="417">
        <v>100278</v>
      </c>
      <c r="C5" s="471">
        <v>240618</v>
      </c>
      <c r="D5" s="465">
        <v>101862</v>
      </c>
      <c r="E5" s="465">
        <v>242003</v>
      </c>
      <c r="F5" s="571">
        <v>102867</v>
      </c>
      <c r="G5" s="763">
        <v>241887</v>
      </c>
      <c r="H5" s="465">
        <v>102532</v>
      </c>
      <c r="I5" s="465">
        <v>242389</v>
      </c>
      <c r="J5" s="571">
        <v>104132</v>
      </c>
      <c r="K5" s="810">
        <v>243406</v>
      </c>
    </row>
    <row r="6" spans="1:11" ht="8.25" customHeight="1">
      <c r="A6" s="251"/>
      <c r="B6" s="417"/>
      <c r="C6" s="318"/>
      <c r="D6" s="467"/>
      <c r="E6" s="467"/>
      <c r="F6" s="572"/>
      <c r="G6" s="764"/>
      <c r="J6" s="572"/>
      <c r="K6" s="573"/>
    </row>
    <row r="7" spans="1:11" ht="13.5">
      <c r="A7" s="252" t="s">
        <v>192</v>
      </c>
      <c r="B7" s="319">
        <v>431</v>
      </c>
      <c r="C7" s="472">
        <v>957</v>
      </c>
      <c r="D7" s="467">
        <v>438</v>
      </c>
      <c r="E7" s="467">
        <v>959</v>
      </c>
      <c r="F7" s="572">
        <v>445</v>
      </c>
      <c r="G7" s="764">
        <v>955</v>
      </c>
      <c r="H7" s="467">
        <v>434</v>
      </c>
      <c r="I7" s="467">
        <v>942</v>
      </c>
      <c r="J7" s="572">
        <v>447</v>
      </c>
      <c r="K7" s="573">
        <v>943</v>
      </c>
    </row>
    <row r="8" spans="1:12" ht="13.5">
      <c r="A8" s="252" t="s">
        <v>196</v>
      </c>
      <c r="B8" s="319">
        <v>262</v>
      </c>
      <c r="C8" s="472">
        <v>595</v>
      </c>
      <c r="D8" s="467">
        <v>243</v>
      </c>
      <c r="E8" s="467">
        <v>497</v>
      </c>
      <c r="F8" s="572">
        <v>241</v>
      </c>
      <c r="G8" s="764">
        <v>493</v>
      </c>
      <c r="H8" s="467">
        <v>229</v>
      </c>
      <c r="I8" s="467">
        <v>453</v>
      </c>
      <c r="J8" s="572">
        <v>222</v>
      </c>
      <c r="K8" s="573">
        <v>428</v>
      </c>
      <c r="L8" s="475"/>
    </row>
    <row r="9" spans="1:11" ht="13.5">
      <c r="A9" s="252" t="s">
        <v>200</v>
      </c>
      <c r="B9" s="319">
        <v>412</v>
      </c>
      <c r="C9" s="472">
        <v>905</v>
      </c>
      <c r="D9" s="467">
        <v>412</v>
      </c>
      <c r="E9" s="467">
        <v>899</v>
      </c>
      <c r="F9" s="572">
        <v>413</v>
      </c>
      <c r="G9" s="764">
        <v>901</v>
      </c>
      <c r="H9" s="467">
        <v>413</v>
      </c>
      <c r="I9" s="467">
        <v>900</v>
      </c>
      <c r="J9" s="572">
        <v>426</v>
      </c>
      <c r="K9" s="573">
        <v>923</v>
      </c>
    </row>
    <row r="10" spans="1:12" ht="13.5">
      <c r="A10" s="252" t="s">
        <v>204</v>
      </c>
      <c r="B10" s="418" t="s">
        <v>707</v>
      </c>
      <c r="C10" s="473" t="s">
        <v>707</v>
      </c>
      <c r="D10" s="504" t="s">
        <v>707</v>
      </c>
      <c r="E10" s="521" t="s">
        <v>707</v>
      </c>
      <c r="F10" s="674" t="s">
        <v>707</v>
      </c>
      <c r="G10" s="765" t="s">
        <v>707</v>
      </c>
      <c r="H10" s="521">
        <v>8</v>
      </c>
      <c r="I10" s="521">
        <v>8</v>
      </c>
      <c r="J10" s="674">
        <v>131</v>
      </c>
      <c r="K10" s="521">
        <v>284</v>
      </c>
      <c r="L10" s="475"/>
    </row>
    <row r="11" spans="1:11" ht="13.5">
      <c r="A11" s="252"/>
      <c r="B11" s="447"/>
      <c r="C11" s="474"/>
      <c r="D11" s="467"/>
      <c r="E11" s="467"/>
      <c r="F11" s="572"/>
      <c r="G11" s="764"/>
      <c r="J11" s="572"/>
      <c r="K11" s="573"/>
    </row>
    <row r="12" spans="1:11" ht="13.5">
      <c r="A12" s="252" t="s">
        <v>208</v>
      </c>
      <c r="B12" s="319">
        <v>573</v>
      </c>
      <c r="C12" s="472">
        <v>1320</v>
      </c>
      <c r="D12" s="467">
        <v>583</v>
      </c>
      <c r="E12" s="467">
        <v>1322</v>
      </c>
      <c r="F12" s="572">
        <v>586</v>
      </c>
      <c r="G12" s="764">
        <v>1305</v>
      </c>
      <c r="H12" s="467">
        <v>607</v>
      </c>
      <c r="I12" s="467">
        <v>1347</v>
      </c>
      <c r="J12" s="572">
        <v>643</v>
      </c>
      <c r="K12" s="573">
        <v>1408</v>
      </c>
    </row>
    <row r="13" spans="1:11" ht="13.5">
      <c r="A13" s="252" t="s">
        <v>212</v>
      </c>
      <c r="B13" s="319">
        <v>425</v>
      </c>
      <c r="C13" s="472">
        <v>994</v>
      </c>
      <c r="D13" s="467">
        <v>429</v>
      </c>
      <c r="E13" s="467">
        <v>985</v>
      </c>
      <c r="F13" s="572">
        <v>430</v>
      </c>
      <c r="G13" s="764">
        <v>984</v>
      </c>
      <c r="H13" s="467">
        <v>419</v>
      </c>
      <c r="I13" s="467">
        <v>963</v>
      </c>
      <c r="J13" s="572">
        <v>431</v>
      </c>
      <c r="K13" s="573">
        <v>973</v>
      </c>
    </row>
    <row r="14" spans="1:11" ht="13.5">
      <c r="A14" s="252" t="s">
        <v>216</v>
      </c>
      <c r="B14" s="319">
        <v>509</v>
      </c>
      <c r="C14" s="472">
        <v>1323</v>
      </c>
      <c r="D14" s="467">
        <v>518</v>
      </c>
      <c r="E14" s="467">
        <v>1343</v>
      </c>
      <c r="F14" s="572">
        <v>521</v>
      </c>
      <c r="G14" s="764">
        <v>1347</v>
      </c>
      <c r="H14" s="467">
        <v>516</v>
      </c>
      <c r="I14" s="467">
        <v>1329</v>
      </c>
      <c r="J14" s="572">
        <v>529</v>
      </c>
      <c r="K14" s="573">
        <v>1337</v>
      </c>
    </row>
    <row r="15" spans="1:11" ht="13.5">
      <c r="A15" s="252" t="s">
        <v>220</v>
      </c>
      <c r="B15" s="319">
        <v>773</v>
      </c>
      <c r="C15" s="472">
        <v>1753</v>
      </c>
      <c r="D15" s="467">
        <v>782</v>
      </c>
      <c r="E15" s="467">
        <v>1757</v>
      </c>
      <c r="F15" s="572">
        <v>799</v>
      </c>
      <c r="G15" s="764">
        <v>1767</v>
      </c>
      <c r="H15" s="467">
        <v>799</v>
      </c>
      <c r="I15" s="467">
        <v>1789</v>
      </c>
      <c r="J15" s="572">
        <v>814</v>
      </c>
      <c r="K15" s="573">
        <v>1790</v>
      </c>
    </row>
    <row r="16" spans="1:11" ht="13.5">
      <c r="A16" s="252" t="s">
        <v>224</v>
      </c>
      <c r="B16" s="319">
        <v>881</v>
      </c>
      <c r="C16" s="472">
        <v>1937</v>
      </c>
      <c r="D16" s="467">
        <v>878</v>
      </c>
      <c r="E16" s="467">
        <v>1919</v>
      </c>
      <c r="F16" s="572">
        <v>886</v>
      </c>
      <c r="G16" s="764">
        <v>1905</v>
      </c>
      <c r="H16" s="467">
        <v>878</v>
      </c>
      <c r="I16" s="467">
        <v>1905</v>
      </c>
      <c r="J16" s="572">
        <v>913</v>
      </c>
      <c r="K16" s="573">
        <v>1959</v>
      </c>
    </row>
    <row r="17" spans="1:11" ht="13.5">
      <c r="A17" s="252"/>
      <c r="B17" s="319"/>
      <c r="C17" s="472"/>
      <c r="D17" s="467"/>
      <c r="E17" s="467"/>
      <c r="F17" s="572"/>
      <c r="G17" s="764"/>
      <c r="J17" s="572"/>
      <c r="K17" s="573"/>
    </row>
    <row r="18" spans="1:11" ht="13.5">
      <c r="A18" s="252" t="s">
        <v>227</v>
      </c>
      <c r="B18" s="319">
        <v>815</v>
      </c>
      <c r="C18" s="472">
        <v>1528</v>
      </c>
      <c r="D18" s="467">
        <v>881</v>
      </c>
      <c r="E18" s="467">
        <v>1647</v>
      </c>
      <c r="F18" s="572">
        <v>929</v>
      </c>
      <c r="G18" s="764">
        <v>1749</v>
      </c>
      <c r="H18" s="467">
        <v>981</v>
      </c>
      <c r="I18" s="467">
        <v>1831</v>
      </c>
      <c r="J18" s="572">
        <v>1014</v>
      </c>
      <c r="K18" s="573">
        <v>1868</v>
      </c>
    </row>
    <row r="19" spans="1:11" ht="13.5">
      <c r="A19" s="252" t="s">
        <v>230</v>
      </c>
      <c r="B19" s="319">
        <v>1104</v>
      </c>
      <c r="C19" s="472">
        <v>2615</v>
      </c>
      <c r="D19" s="467">
        <v>1129</v>
      </c>
      <c r="E19" s="467">
        <v>2634</v>
      </c>
      <c r="F19" s="572">
        <v>1098</v>
      </c>
      <c r="G19" s="764">
        <v>2566</v>
      </c>
      <c r="H19" s="467">
        <v>1109</v>
      </c>
      <c r="I19" s="467">
        <v>2594</v>
      </c>
      <c r="J19" s="572">
        <v>1119</v>
      </c>
      <c r="K19" s="573">
        <v>2602</v>
      </c>
    </row>
    <row r="20" spans="1:11" ht="13.5">
      <c r="A20" s="252" t="s">
        <v>234</v>
      </c>
      <c r="B20" s="319">
        <v>1080</v>
      </c>
      <c r="C20" s="472">
        <v>2138</v>
      </c>
      <c r="D20" s="467">
        <v>1113</v>
      </c>
      <c r="E20" s="467">
        <v>2172</v>
      </c>
      <c r="F20" s="572">
        <v>1148</v>
      </c>
      <c r="G20" s="764">
        <v>2228</v>
      </c>
      <c r="H20" s="467">
        <v>1226</v>
      </c>
      <c r="I20" s="467">
        <v>2284</v>
      </c>
      <c r="J20" s="572">
        <v>1270</v>
      </c>
      <c r="K20" s="573">
        <v>2342</v>
      </c>
    </row>
    <row r="21" spans="1:11" ht="13.5">
      <c r="A21" s="252" t="s">
        <v>238</v>
      </c>
      <c r="B21" s="319">
        <v>509</v>
      </c>
      <c r="C21" s="472">
        <v>1125</v>
      </c>
      <c r="D21" s="467">
        <v>509</v>
      </c>
      <c r="E21" s="467">
        <v>1122</v>
      </c>
      <c r="F21" s="572">
        <v>524</v>
      </c>
      <c r="G21" s="764">
        <v>1156</v>
      </c>
      <c r="H21" s="467">
        <v>544</v>
      </c>
      <c r="I21" s="467">
        <v>1150</v>
      </c>
      <c r="J21" s="572">
        <v>546</v>
      </c>
      <c r="K21" s="573">
        <v>1138</v>
      </c>
    </row>
    <row r="22" spans="1:11" ht="13.5">
      <c r="A22" s="252"/>
      <c r="B22" s="319"/>
      <c r="C22" s="472"/>
      <c r="D22" s="467"/>
      <c r="E22" s="467"/>
      <c r="F22" s="572"/>
      <c r="G22" s="764"/>
      <c r="J22" s="572"/>
      <c r="K22" s="573"/>
    </row>
    <row r="23" spans="1:11" ht="13.5">
      <c r="A23" s="252" t="s">
        <v>242</v>
      </c>
      <c r="B23" s="319">
        <v>946</v>
      </c>
      <c r="C23" s="472">
        <v>1891</v>
      </c>
      <c r="D23" s="467">
        <v>973</v>
      </c>
      <c r="E23" s="467">
        <v>1897</v>
      </c>
      <c r="F23" s="572">
        <v>989</v>
      </c>
      <c r="G23" s="764">
        <v>1915</v>
      </c>
      <c r="H23" s="467">
        <v>945</v>
      </c>
      <c r="I23" s="467">
        <v>1891</v>
      </c>
      <c r="J23" s="572">
        <v>954</v>
      </c>
      <c r="K23" s="573">
        <v>1879</v>
      </c>
    </row>
    <row r="24" spans="1:11" ht="13.5">
      <c r="A24" s="252" t="s">
        <v>245</v>
      </c>
      <c r="B24" s="319">
        <v>442</v>
      </c>
      <c r="C24" s="472">
        <v>970</v>
      </c>
      <c r="D24" s="467">
        <v>436</v>
      </c>
      <c r="E24" s="467">
        <v>972</v>
      </c>
      <c r="F24" s="572">
        <v>461</v>
      </c>
      <c r="G24" s="764">
        <v>1008</v>
      </c>
      <c r="H24" s="467">
        <v>451</v>
      </c>
      <c r="I24" s="467">
        <v>1010</v>
      </c>
      <c r="J24" s="572">
        <v>464</v>
      </c>
      <c r="K24" s="573">
        <v>1033</v>
      </c>
    </row>
    <row r="25" spans="1:11" ht="13.5">
      <c r="A25" s="252" t="s">
        <v>248</v>
      </c>
      <c r="B25" s="319">
        <v>682</v>
      </c>
      <c r="C25" s="472">
        <v>1367</v>
      </c>
      <c r="D25" s="467">
        <v>683</v>
      </c>
      <c r="E25" s="467">
        <v>1369</v>
      </c>
      <c r="F25" s="572">
        <v>689</v>
      </c>
      <c r="G25" s="764">
        <v>1368</v>
      </c>
      <c r="H25" s="467">
        <v>711</v>
      </c>
      <c r="I25" s="467">
        <v>1443</v>
      </c>
      <c r="J25" s="572">
        <v>723</v>
      </c>
      <c r="K25" s="573">
        <v>1458</v>
      </c>
    </row>
    <row r="26" spans="1:11" ht="13.5">
      <c r="A26" s="252"/>
      <c r="B26" s="319"/>
      <c r="C26" s="472"/>
      <c r="D26" s="467"/>
      <c r="E26" s="467"/>
      <c r="F26" s="572"/>
      <c r="G26" s="764"/>
      <c r="J26" s="572"/>
      <c r="K26" s="573"/>
    </row>
    <row r="27" spans="1:11" ht="13.5">
      <c r="A27" s="252" t="s">
        <v>252</v>
      </c>
      <c r="B27" s="319">
        <v>1043</v>
      </c>
      <c r="C27" s="472">
        <v>2069</v>
      </c>
      <c r="D27" s="467">
        <v>1063</v>
      </c>
      <c r="E27" s="467">
        <v>2074</v>
      </c>
      <c r="F27" s="572">
        <v>1065</v>
      </c>
      <c r="G27" s="764">
        <v>2050</v>
      </c>
      <c r="H27" s="467">
        <v>1100</v>
      </c>
      <c r="I27" s="467">
        <v>2151</v>
      </c>
      <c r="J27" s="572">
        <v>1139</v>
      </c>
      <c r="K27" s="573">
        <v>2194</v>
      </c>
    </row>
    <row r="28" spans="1:11" ht="13.5">
      <c r="A28" s="252" t="s">
        <v>256</v>
      </c>
      <c r="B28" s="319">
        <v>473</v>
      </c>
      <c r="C28" s="472">
        <v>1097</v>
      </c>
      <c r="D28" s="467">
        <v>478</v>
      </c>
      <c r="E28" s="467">
        <v>1106</v>
      </c>
      <c r="F28" s="572">
        <v>482</v>
      </c>
      <c r="G28" s="764">
        <v>1117</v>
      </c>
      <c r="H28" s="467">
        <v>500</v>
      </c>
      <c r="I28" s="467">
        <v>1121</v>
      </c>
      <c r="J28" s="572">
        <v>507</v>
      </c>
      <c r="K28" s="573">
        <v>1127</v>
      </c>
    </row>
    <row r="29" spans="1:11" ht="13.5">
      <c r="A29" s="252"/>
      <c r="B29" s="319"/>
      <c r="C29" s="472"/>
      <c r="D29" s="467"/>
      <c r="E29" s="467"/>
      <c r="F29" s="572"/>
      <c r="G29" s="764"/>
      <c r="J29" s="572"/>
      <c r="K29" s="573"/>
    </row>
    <row r="30" spans="1:11" ht="13.5">
      <c r="A30" s="252" t="s">
        <v>260</v>
      </c>
      <c r="B30" s="319">
        <v>365</v>
      </c>
      <c r="C30" s="472">
        <v>909</v>
      </c>
      <c r="D30" s="467">
        <v>375</v>
      </c>
      <c r="E30" s="467">
        <v>904</v>
      </c>
      <c r="F30" s="572">
        <v>380</v>
      </c>
      <c r="G30" s="764">
        <v>899</v>
      </c>
      <c r="H30" s="467">
        <v>379</v>
      </c>
      <c r="I30" s="467">
        <v>1088</v>
      </c>
      <c r="J30" s="572">
        <v>387</v>
      </c>
      <c r="K30" s="573">
        <v>1095</v>
      </c>
    </row>
    <row r="31" spans="1:11" ht="13.5">
      <c r="A31" s="252" t="s">
        <v>264</v>
      </c>
      <c r="B31" s="319">
        <v>657</v>
      </c>
      <c r="C31" s="472">
        <v>1498</v>
      </c>
      <c r="D31" s="467">
        <v>675</v>
      </c>
      <c r="E31" s="467">
        <v>1519</v>
      </c>
      <c r="F31" s="572">
        <v>666</v>
      </c>
      <c r="G31" s="764">
        <v>1495</v>
      </c>
      <c r="H31" s="467">
        <v>652</v>
      </c>
      <c r="I31" s="467">
        <v>1484</v>
      </c>
      <c r="J31" s="572">
        <v>673</v>
      </c>
      <c r="K31" s="573">
        <v>1517</v>
      </c>
    </row>
    <row r="32" spans="1:11" ht="13.5">
      <c r="A32" s="252" t="s">
        <v>268</v>
      </c>
      <c r="B32" s="319">
        <v>645</v>
      </c>
      <c r="C32" s="472">
        <v>1475</v>
      </c>
      <c r="D32" s="467">
        <v>657</v>
      </c>
      <c r="E32" s="467">
        <v>1519</v>
      </c>
      <c r="F32" s="572">
        <v>658</v>
      </c>
      <c r="G32" s="764">
        <v>1508</v>
      </c>
      <c r="H32" s="467">
        <v>672</v>
      </c>
      <c r="I32" s="467">
        <v>1513</v>
      </c>
      <c r="J32" s="572">
        <v>702</v>
      </c>
      <c r="K32" s="573">
        <v>1550</v>
      </c>
    </row>
    <row r="33" spans="1:11" ht="13.5">
      <c r="A33" s="252" t="s">
        <v>271</v>
      </c>
      <c r="B33" s="319">
        <v>884</v>
      </c>
      <c r="C33" s="472">
        <v>2072</v>
      </c>
      <c r="D33" s="467">
        <v>898</v>
      </c>
      <c r="E33" s="467">
        <v>2073</v>
      </c>
      <c r="F33" s="572">
        <v>909</v>
      </c>
      <c r="G33" s="764">
        <v>2091</v>
      </c>
      <c r="H33" s="467">
        <v>903</v>
      </c>
      <c r="I33" s="467">
        <v>2106</v>
      </c>
      <c r="J33" s="572">
        <v>932</v>
      </c>
      <c r="K33" s="573">
        <v>2099</v>
      </c>
    </row>
    <row r="34" spans="1:11" ht="13.5">
      <c r="A34" s="252" t="s">
        <v>274</v>
      </c>
      <c r="B34" s="319">
        <v>725</v>
      </c>
      <c r="C34" s="472">
        <v>1788</v>
      </c>
      <c r="D34" s="467">
        <v>740</v>
      </c>
      <c r="E34" s="467">
        <v>1815</v>
      </c>
      <c r="F34" s="572">
        <v>752</v>
      </c>
      <c r="G34" s="764">
        <v>1810</v>
      </c>
      <c r="H34" s="467">
        <v>751</v>
      </c>
      <c r="I34" s="467">
        <v>1800</v>
      </c>
      <c r="J34" s="572">
        <v>766</v>
      </c>
      <c r="K34" s="573">
        <v>1807</v>
      </c>
    </row>
    <row r="35" spans="1:11" ht="13.5">
      <c r="A35" s="252" t="s">
        <v>277</v>
      </c>
      <c r="B35" s="319">
        <v>519</v>
      </c>
      <c r="C35" s="472">
        <v>1270</v>
      </c>
      <c r="D35" s="467">
        <v>522</v>
      </c>
      <c r="E35" s="467">
        <v>1274</v>
      </c>
      <c r="F35" s="572">
        <v>520</v>
      </c>
      <c r="G35" s="764">
        <v>1278</v>
      </c>
      <c r="H35" s="467">
        <v>511</v>
      </c>
      <c r="I35" s="467">
        <v>1284</v>
      </c>
      <c r="J35" s="572">
        <v>529</v>
      </c>
      <c r="K35" s="573">
        <v>1315</v>
      </c>
    </row>
    <row r="36" spans="1:11" ht="13.5">
      <c r="A36" s="252" t="s">
        <v>280</v>
      </c>
      <c r="B36" s="319">
        <v>175</v>
      </c>
      <c r="C36" s="472">
        <v>583</v>
      </c>
      <c r="D36" s="467">
        <v>200</v>
      </c>
      <c r="E36" s="467">
        <v>658</v>
      </c>
      <c r="F36" s="572">
        <v>202</v>
      </c>
      <c r="G36" s="764">
        <v>656</v>
      </c>
      <c r="H36" s="467">
        <v>186</v>
      </c>
      <c r="I36" s="467">
        <v>682</v>
      </c>
      <c r="J36" s="572">
        <v>196</v>
      </c>
      <c r="K36" s="573">
        <v>679</v>
      </c>
    </row>
    <row r="37" spans="1:11" ht="13.5">
      <c r="A37" s="252"/>
      <c r="B37" s="319"/>
      <c r="C37" s="472"/>
      <c r="D37" s="467"/>
      <c r="E37" s="467"/>
      <c r="F37" s="572"/>
      <c r="G37" s="764"/>
      <c r="J37" s="572"/>
      <c r="K37" s="573"/>
    </row>
    <row r="38" spans="1:11" ht="13.5">
      <c r="A38" s="252" t="s">
        <v>283</v>
      </c>
      <c r="B38" s="319">
        <v>607</v>
      </c>
      <c r="C38" s="472">
        <v>1281</v>
      </c>
      <c r="D38" s="467">
        <v>620</v>
      </c>
      <c r="E38" s="467">
        <v>1304</v>
      </c>
      <c r="F38" s="572">
        <v>620</v>
      </c>
      <c r="G38" s="764">
        <v>1293</v>
      </c>
      <c r="H38" s="467">
        <v>615</v>
      </c>
      <c r="I38" s="467">
        <v>1280</v>
      </c>
      <c r="J38" s="572">
        <v>598</v>
      </c>
      <c r="K38" s="573">
        <v>1266</v>
      </c>
    </row>
    <row r="39" spans="1:11" ht="13.5">
      <c r="A39" s="252" t="s">
        <v>286</v>
      </c>
      <c r="B39" s="319">
        <v>518</v>
      </c>
      <c r="C39" s="472">
        <v>1180</v>
      </c>
      <c r="D39" s="467">
        <v>522</v>
      </c>
      <c r="E39" s="467">
        <v>1179</v>
      </c>
      <c r="F39" s="572">
        <v>536</v>
      </c>
      <c r="G39" s="764">
        <v>1216</v>
      </c>
      <c r="H39" s="467">
        <v>530</v>
      </c>
      <c r="I39" s="467">
        <v>1214</v>
      </c>
      <c r="J39" s="572">
        <v>545</v>
      </c>
      <c r="K39" s="573">
        <v>1251</v>
      </c>
    </row>
    <row r="40" spans="1:11" ht="13.5">
      <c r="A40" s="252" t="s">
        <v>289</v>
      </c>
      <c r="B40" s="319">
        <v>557</v>
      </c>
      <c r="C40" s="472">
        <v>1284</v>
      </c>
      <c r="D40" s="467">
        <v>575</v>
      </c>
      <c r="E40" s="467">
        <v>1308</v>
      </c>
      <c r="F40" s="572">
        <v>599</v>
      </c>
      <c r="G40" s="764">
        <v>1337</v>
      </c>
      <c r="H40" s="467">
        <v>595</v>
      </c>
      <c r="I40" s="467">
        <v>1338</v>
      </c>
      <c r="J40" s="572">
        <v>597</v>
      </c>
      <c r="K40" s="573">
        <v>1328</v>
      </c>
    </row>
    <row r="41" spans="1:11" ht="13.5">
      <c r="A41" s="252" t="s">
        <v>292</v>
      </c>
      <c r="B41" s="319">
        <v>1299</v>
      </c>
      <c r="C41" s="472">
        <v>2928</v>
      </c>
      <c r="D41" s="467">
        <v>1329</v>
      </c>
      <c r="E41" s="467">
        <v>2973</v>
      </c>
      <c r="F41" s="572">
        <v>1353</v>
      </c>
      <c r="G41" s="764">
        <v>2969</v>
      </c>
      <c r="H41" s="467">
        <v>1345</v>
      </c>
      <c r="I41" s="467">
        <v>2929</v>
      </c>
      <c r="J41" s="572">
        <v>1366</v>
      </c>
      <c r="K41" s="573">
        <v>2956</v>
      </c>
    </row>
    <row r="42" spans="1:11" ht="13.5">
      <c r="A42" s="252"/>
      <c r="B42" s="319"/>
      <c r="C42" s="472"/>
      <c r="D42" s="467"/>
      <c r="E42" s="467"/>
      <c r="F42" s="572"/>
      <c r="G42" s="764"/>
      <c r="J42" s="572"/>
      <c r="K42" s="573"/>
    </row>
    <row r="43" spans="1:11" ht="13.5">
      <c r="A43" s="252" t="s">
        <v>295</v>
      </c>
      <c r="B43" s="319">
        <v>370</v>
      </c>
      <c r="C43" s="472">
        <v>756</v>
      </c>
      <c r="D43" s="467">
        <v>367</v>
      </c>
      <c r="E43" s="467">
        <v>724</v>
      </c>
      <c r="F43" s="572">
        <v>385</v>
      </c>
      <c r="G43" s="764">
        <v>752</v>
      </c>
      <c r="H43" s="467">
        <v>373</v>
      </c>
      <c r="I43" s="467">
        <v>751</v>
      </c>
      <c r="J43" s="572">
        <v>377</v>
      </c>
      <c r="K43" s="573">
        <v>743</v>
      </c>
    </row>
    <row r="44" spans="1:11" ht="13.5">
      <c r="A44" s="252" t="s">
        <v>298</v>
      </c>
      <c r="B44" s="319">
        <v>1001</v>
      </c>
      <c r="C44" s="472">
        <v>2247</v>
      </c>
      <c r="D44" s="467">
        <v>994</v>
      </c>
      <c r="E44" s="467">
        <v>2215</v>
      </c>
      <c r="F44" s="572">
        <v>1016</v>
      </c>
      <c r="G44" s="764">
        <v>2223</v>
      </c>
      <c r="H44" s="467">
        <v>1029</v>
      </c>
      <c r="I44" s="467">
        <v>2283</v>
      </c>
      <c r="J44" s="572">
        <v>1059</v>
      </c>
      <c r="K44" s="573">
        <v>2335</v>
      </c>
    </row>
    <row r="45" spans="1:11" ht="13.5">
      <c r="A45" s="252" t="s">
        <v>301</v>
      </c>
      <c r="B45" s="319">
        <v>888</v>
      </c>
      <c r="C45" s="472">
        <v>1924</v>
      </c>
      <c r="D45" s="467">
        <v>908</v>
      </c>
      <c r="E45" s="467">
        <v>1963</v>
      </c>
      <c r="F45" s="572">
        <v>923</v>
      </c>
      <c r="G45" s="764">
        <v>1974</v>
      </c>
      <c r="H45" s="467">
        <v>926</v>
      </c>
      <c r="I45" s="467">
        <v>1966</v>
      </c>
      <c r="J45" s="572">
        <v>941</v>
      </c>
      <c r="K45" s="573">
        <v>1979</v>
      </c>
    </row>
    <row r="46" spans="1:11" ht="13.5">
      <c r="A46" s="252" t="s">
        <v>303</v>
      </c>
      <c r="B46" s="319">
        <v>1326</v>
      </c>
      <c r="C46" s="472">
        <v>3019</v>
      </c>
      <c r="D46" s="467">
        <v>1335</v>
      </c>
      <c r="E46" s="467">
        <v>3021</v>
      </c>
      <c r="F46" s="572">
        <v>1334</v>
      </c>
      <c r="G46" s="764">
        <v>3032</v>
      </c>
      <c r="H46" s="467">
        <v>1335</v>
      </c>
      <c r="I46" s="467">
        <v>3049</v>
      </c>
      <c r="J46" s="572">
        <v>1366</v>
      </c>
      <c r="K46" s="573">
        <v>3135</v>
      </c>
    </row>
    <row r="47" spans="1:11" ht="13.5">
      <c r="A47" s="253" t="s">
        <v>193</v>
      </c>
      <c r="B47" s="319">
        <v>1106</v>
      </c>
      <c r="C47" s="472">
        <v>2634</v>
      </c>
      <c r="D47" s="467">
        <v>1119</v>
      </c>
      <c r="E47" s="467">
        <v>2646</v>
      </c>
      <c r="F47" s="572">
        <v>1139</v>
      </c>
      <c r="G47" s="764">
        <v>2681</v>
      </c>
      <c r="H47" s="467">
        <v>1141</v>
      </c>
      <c r="I47" s="467">
        <v>2639</v>
      </c>
      <c r="J47" s="572">
        <v>1143</v>
      </c>
      <c r="K47" s="573">
        <v>2613</v>
      </c>
    </row>
    <row r="48" spans="1:11" ht="13.5">
      <c r="A48" s="253"/>
      <c r="B48" s="319"/>
      <c r="C48" s="472"/>
      <c r="D48" s="467"/>
      <c r="E48" s="467"/>
      <c r="F48" s="572"/>
      <c r="G48" s="764"/>
      <c r="J48" s="572"/>
      <c r="K48" s="573"/>
    </row>
    <row r="49" spans="1:11" ht="13.5">
      <c r="A49" s="253" t="s">
        <v>197</v>
      </c>
      <c r="B49" s="319">
        <v>785</v>
      </c>
      <c r="C49" s="472">
        <v>1809</v>
      </c>
      <c r="D49" s="467">
        <v>774</v>
      </c>
      <c r="E49" s="467">
        <v>1782</v>
      </c>
      <c r="F49" s="572">
        <v>784</v>
      </c>
      <c r="G49" s="764">
        <v>1758</v>
      </c>
      <c r="H49" s="467">
        <v>782</v>
      </c>
      <c r="I49" s="467">
        <v>1786</v>
      </c>
      <c r="J49" s="572">
        <v>793</v>
      </c>
      <c r="K49" s="573">
        <v>1813</v>
      </c>
    </row>
    <row r="50" spans="1:11" ht="13.5">
      <c r="A50" s="253" t="s">
        <v>201</v>
      </c>
      <c r="B50" s="319">
        <v>878</v>
      </c>
      <c r="C50" s="472">
        <v>2034</v>
      </c>
      <c r="D50" s="467">
        <v>898</v>
      </c>
      <c r="E50" s="467">
        <v>2052</v>
      </c>
      <c r="F50" s="572">
        <v>884</v>
      </c>
      <c r="G50" s="764">
        <v>2026</v>
      </c>
      <c r="H50" s="467">
        <v>875</v>
      </c>
      <c r="I50" s="467">
        <v>2016</v>
      </c>
      <c r="J50" s="572">
        <v>884</v>
      </c>
      <c r="K50" s="573">
        <v>2035</v>
      </c>
    </row>
    <row r="51" spans="1:11" ht="13.5">
      <c r="A51" s="253" t="s">
        <v>205</v>
      </c>
      <c r="B51" s="319">
        <v>509</v>
      </c>
      <c r="C51" s="472">
        <v>1222</v>
      </c>
      <c r="D51" s="467">
        <v>505</v>
      </c>
      <c r="E51" s="467">
        <v>1223</v>
      </c>
      <c r="F51" s="572">
        <v>508</v>
      </c>
      <c r="G51" s="764">
        <v>1206</v>
      </c>
      <c r="H51" s="467">
        <v>509</v>
      </c>
      <c r="I51" s="467">
        <v>1200</v>
      </c>
      <c r="J51" s="572">
        <v>504</v>
      </c>
      <c r="K51" s="573">
        <v>1188</v>
      </c>
    </row>
    <row r="52" spans="1:11" ht="13.5">
      <c r="A52" s="253" t="s">
        <v>209</v>
      </c>
      <c r="B52" s="319">
        <v>491</v>
      </c>
      <c r="C52" s="472">
        <v>1341</v>
      </c>
      <c r="D52" s="467">
        <v>502</v>
      </c>
      <c r="E52" s="467">
        <v>1332</v>
      </c>
      <c r="F52" s="572">
        <v>487</v>
      </c>
      <c r="G52" s="764">
        <v>1314</v>
      </c>
      <c r="H52" s="467">
        <v>496</v>
      </c>
      <c r="I52" s="467">
        <v>1334</v>
      </c>
      <c r="J52" s="572">
        <v>502</v>
      </c>
      <c r="K52" s="573">
        <v>1323</v>
      </c>
    </row>
    <row r="53" spans="1:12" ht="13.5">
      <c r="A53" s="253" t="s">
        <v>213</v>
      </c>
      <c r="B53" s="319">
        <v>477</v>
      </c>
      <c r="C53" s="472">
        <v>1161</v>
      </c>
      <c r="D53" s="467">
        <v>467</v>
      </c>
      <c r="E53" s="467">
        <v>1137</v>
      </c>
      <c r="F53" s="572">
        <v>473</v>
      </c>
      <c r="G53" s="764">
        <v>1163</v>
      </c>
      <c r="H53" s="467">
        <v>487</v>
      </c>
      <c r="I53" s="467">
        <v>1143</v>
      </c>
      <c r="J53" s="572">
        <v>495</v>
      </c>
      <c r="K53" s="573">
        <v>1160</v>
      </c>
      <c r="L53" s="475"/>
    </row>
    <row r="54" spans="1:11" ht="13.5">
      <c r="A54" s="253" t="s">
        <v>217</v>
      </c>
      <c r="B54" s="319">
        <v>796</v>
      </c>
      <c r="C54" s="472">
        <v>1963</v>
      </c>
      <c r="D54" s="467">
        <v>784</v>
      </c>
      <c r="E54" s="467">
        <v>1958</v>
      </c>
      <c r="F54" s="572">
        <v>790</v>
      </c>
      <c r="G54" s="764">
        <v>1937</v>
      </c>
      <c r="H54" s="467">
        <v>776</v>
      </c>
      <c r="I54" s="467">
        <v>1914</v>
      </c>
      <c r="J54" s="572">
        <v>780</v>
      </c>
      <c r="K54" s="573">
        <v>1901</v>
      </c>
    </row>
    <row r="55" spans="1:11" ht="13.5">
      <c r="A55" s="253"/>
      <c r="B55" s="417"/>
      <c r="C55" s="318"/>
      <c r="D55" s="467"/>
      <c r="E55" s="467"/>
      <c r="F55" s="572"/>
      <c r="G55" s="764"/>
      <c r="J55" s="572"/>
      <c r="K55" s="573"/>
    </row>
    <row r="56" spans="1:12" ht="14.25" thickBot="1">
      <c r="A56" s="254" t="s">
        <v>221</v>
      </c>
      <c r="B56" s="419">
        <f aca="true" t="shared" si="0" ref="B56:K56">SUM(B7:B54)</f>
        <v>26938</v>
      </c>
      <c r="C56" s="420">
        <f t="shared" si="0"/>
        <v>60962</v>
      </c>
      <c r="D56" s="419">
        <f t="shared" si="0"/>
        <v>27314</v>
      </c>
      <c r="E56" s="420">
        <f t="shared" si="0"/>
        <v>61253</v>
      </c>
      <c r="F56" s="574">
        <f t="shared" si="0"/>
        <v>27624</v>
      </c>
      <c r="G56" s="766">
        <f t="shared" si="0"/>
        <v>61432</v>
      </c>
      <c r="H56" s="574">
        <f t="shared" si="0"/>
        <v>27738</v>
      </c>
      <c r="I56" s="766">
        <f t="shared" si="0"/>
        <v>61910</v>
      </c>
      <c r="J56" s="811">
        <f t="shared" si="0"/>
        <v>28427</v>
      </c>
      <c r="K56" s="811">
        <f t="shared" si="0"/>
        <v>62774</v>
      </c>
      <c r="L56" s="475"/>
    </row>
    <row r="57" spans="1:11" s="157" customFormat="1" ht="18" customHeight="1" thickTop="1">
      <c r="A57" s="88" t="s">
        <v>503</v>
      </c>
      <c r="B57" s="886" t="s">
        <v>1041</v>
      </c>
      <c r="C57" s="887"/>
      <c r="D57" s="887"/>
      <c r="E57" s="887"/>
      <c r="F57" s="887"/>
      <c r="G57" s="887"/>
      <c r="H57" s="887"/>
      <c r="I57" s="887"/>
      <c r="J57" s="887"/>
      <c r="K57" s="887"/>
    </row>
    <row r="58" spans="1:16" s="300" customFormat="1" ht="27" customHeight="1">
      <c r="A58" s="64"/>
      <c r="B58" s="888"/>
      <c r="C58" s="888"/>
      <c r="D58" s="888"/>
      <c r="E58" s="888"/>
      <c r="F58" s="888"/>
      <c r="G58" s="888"/>
      <c r="H58" s="888"/>
      <c r="I58" s="888"/>
      <c r="J58" s="888"/>
      <c r="K58" s="888"/>
      <c r="L58" s="89"/>
      <c r="M58" s="89"/>
      <c r="N58" s="89"/>
      <c r="O58" s="89"/>
      <c r="P58" s="89"/>
    </row>
    <row r="59" spans="1:16" s="300" customFormat="1" ht="9.75" customHeight="1">
      <c r="A59" s="64"/>
      <c r="B59" s="308"/>
      <c r="C59" s="778"/>
      <c r="D59" s="778"/>
      <c r="E59" s="778"/>
      <c r="F59" s="778"/>
      <c r="G59" s="778"/>
      <c r="H59" s="675"/>
      <c r="I59" s="675"/>
      <c r="J59" s="778"/>
      <c r="K59" s="157"/>
      <c r="L59" s="89"/>
      <c r="M59" s="89"/>
      <c r="N59" s="89"/>
      <c r="O59" s="89"/>
      <c r="P59" s="89"/>
    </row>
    <row r="60" spans="2:11" s="157" customFormat="1" ht="13.5" customHeight="1">
      <c r="B60" s="338" t="s">
        <v>727</v>
      </c>
      <c r="C60" s="389"/>
      <c r="D60" s="302"/>
      <c r="E60" s="302"/>
      <c r="F60" s="302"/>
      <c r="G60" s="302"/>
      <c r="H60" s="675"/>
      <c r="I60" s="675"/>
      <c r="J60" s="676"/>
      <c r="K60" s="676"/>
    </row>
    <row r="61" spans="2:11" s="157" customFormat="1" ht="18.75" customHeight="1">
      <c r="B61" s="338" t="s">
        <v>726</v>
      </c>
      <c r="C61" s="302"/>
      <c r="D61" s="302"/>
      <c r="E61" s="302"/>
      <c r="F61" s="302"/>
      <c r="G61" s="302"/>
      <c r="H61" s="675"/>
      <c r="I61" s="675"/>
      <c r="J61" s="676"/>
      <c r="K61" s="676"/>
    </row>
  </sheetData>
  <sheetProtection/>
  <mergeCells count="7">
    <mergeCell ref="B57:K58"/>
    <mergeCell ref="J3:K3"/>
    <mergeCell ref="H3:I3"/>
    <mergeCell ref="A3:A4"/>
    <mergeCell ref="F3:G3"/>
    <mergeCell ref="D3:E3"/>
    <mergeCell ref="B3:C3"/>
  </mergeCells>
  <printOptions horizontalCentered="1"/>
  <pageMargins left="0.5905511811023623" right="0.5905511811023623" top="0.5905511811023623" bottom="0.7086614173228347" header="0.31496062992125984" footer="0.31496062992125984"/>
  <pageSetup blackAndWhite="1" fitToHeight="1" fitToWidth="1"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dimension ref="A1:M61"/>
  <sheetViews>
    <sheetView workbookViewId="0" topLeftCell="A1">
      <selection activeCell="A1" sqref="A1"/>
    </sheetView>
  </sheetViews>
  <sheetFormatPr defaultColWidth="9.00390625" defaultRowHeight="13.5"/>
  <cols>
    <col min="1" max="1" width="15.00390625" style="92" customWidth="1"/>
    <col min="2" max="7" width="6.75390625" style="91" customWidth="1"/>
    <col min="8" max="8" width="7.00390625" style="363" customWidth="1"/>
    <col min="9" max="9" width="6.75390625" style="363" customWidth="1"/>
    <col min="10" max="11" width="6.75390625" style="446" customWidth="1"/>
    <col min="12" max="16384" width="9.00390625" style="91" customWidth="1"/>
  </cols>
  <sheetData>
    <row r="1" ht="23.25" customHeight="1">
      <c r="A1" s="90" t="s">
        <v>852</v>
      </c>
    </row>
    <row r="2" ht="9" customHeight="1" thickBot="1">
      <c r="A2" s="90"/>
    </row>
    <row r="3" spans="1:12" ht="14.25" thickTop="1">
      <c r="A3" s="897" t="s">
        <v>311</v>
      </c>
      <c r="B3" s="894" t="s">
        <v>803</v>
      </c>
      <c r="C3" s="896"/>
      <c r="D3" s="894" t="s">
        <v>804</v>
      </c>
      <c r="E3" s="896"/>
      <c r="F3" s="894" t="s">
        <v>789</v>
      </c>
      <c r="G3" s="896"/>
      <c r="H3" s="895" t="s">
        <v>850</v>
      </c>
      <c r="I3" s="896"/>
      <c r="J3" s="894" t="s">
        <v>851</v>
      </c>
      <c r="K3" s="895"/>
      <c r="L3" s="476"/>
    </row>
    <row r="4" spans="1:11" ht="13.5">
      <c r="A4" s="898"/>
      <c r="B4" s="762" t="s">
        <v>404</v>
      </c>
      <c r="C4" s="762" t="s">
        <v>305</v>
      </c>
      <c r="D4" s="468" t="s">
        <v>330</v>
      </c>
      <c r="E4" s="469" t="s">
        <v>316</v>
      </c>
      <c r="F4" s="468" t="s">
        <v>330</v>
      </c>
      <c r="G4" s="768" t="s">
        <v>316</v>
      </c>
      <c r="H4" s="768" t="s">
        <v>330</v>
      </c>
      <c r="I4" s="469" t="s">
        <v>316</v>
      </c>
      <c r="J4" s="468" t="s">
        <v>330</v>
      </c>
      <c r="K4" s="469" t="s">
        <v>316</v>
      </c>
    </row>
    <row r="5" spans="1:11" ht="13.5" customHeight="1">
      <c r="A5" s="255" t="s">
        <v>231</v>
      </c>
      <c r="B5" s="448">
        <v>3963</v>
      </c>
      <c r="C5" s="477">
        <v>9653</v>
      </c>
      <c r="D5" s="363">
        <v>4010</v>
      </c>
      <c r="E5" s="363">
        <v>9655</v>
      </c>
      <c r="F5" s="448">
        <v>4047</v>
      </c>
      <c r="G5" s="478">
        <v>9612</v>
      </c>
      <c r="H5" s="363">
        <v>3939</v>
      </c>
      <c r="I5" s="363">
        <v>9610</v>
      </c>
      <c r="J5" s="448">
        <v>3967</v>
      </c>
      <c r="K5" s="575">
        <v>9557</v>
      </c>
    </row>
    <row r="6" spans="1:11" ht="13.5" customHeight="1">
      <c r="A6" s="255" t="s">
        <v>235</v>
      </c>
      <c r="B6" s="448">
        <v>243</v>
      </c>
      <c r="C6" s="478">
        <v>631</v>
      </c>
      <c r="D6" s="363">
        <v>242</v>
      </c>
      <c r="E6" s="363">
        <v>616</v>
      </c>
      <c r="F6" s="448">
        <v>254</v>
      </c>
      <c r="G6" s="478">
        <v>652</v>
      </c>
      <c r="H6" s="363">
        <v>247</v>
      </c>
      <c r="I6" s="363">
        <v>632</v>
      </c>
      <c r="J6" s="448">
        <v>246</v>
      </c>
      <c r="K6" s="575">
        <v>624</v>
      </c>
    </row>
    <row r="7" spans="1:11" ht="13.5" customHeight="1">
      <c r="A7" s="255" t="s">
        <v>239</v>
      </c>
      <c r="B7" s="448">
        <v>1438</v>
      </c>
      <c r="C7" s="478">
        <v>3711</v>
      </c>
      <c r="D7" s="363">
        <v>1436</v>
      </c>
      <c r="E7" s="363">
        <v>3686</v>
      </c>
      <c r="F7" s="448">
        <v>1465</v>
      </c>
      <c r="G7" s="478">
        <v>3743</v>
      </c>
      <c r="H7" s="363">
        <v>1493</v>
      </c>
      <c r="I7" s="363">
        <v>3787</v>
      </c>
      <c r="J7" s="448">
        <v>1508</v>
      </c>
      <c r="K7" s="575">
        <v>3784</v>
      </c>
    </row>
    <row r="8" spans="1:11" ht="13.5" customHeight="1">
      <c r="A8" s="255"/>
      <c r="B8" s="448"/>
      <c r="C8" s="478"/>
      <c r="D8" s="363"/>
      <c r="E8" s="363"/>
      <c r="F8" s="448"/>
      <c r="G8" s="478"/>
      <c r="J8" s="448"/>
      <c r="K8" s="575"/>
    </row>
    <row r="9" spans="1:11" ht="13.5" customHeight="1">
      <c r="A9" s="255" t="s">
        <v>243</v>
      </c>
      <c r="B9" s="448">
        <v>1675</v>
      </c>
      <c r="C9" s="478">
        <v>4310</v>
      </c>
      <c r="D9" s="363">
        <v>1726</v>
      </c>
      <c r="E9" s="363">
        <v>4359</v>
      </c>
      <c r="F9" s="448">
        <v>1742</v>
      </c>
      <c r="G9" s="478">
        <v>4335</v>
      </c>
      <c r="H9" s="363">
        <v>1738</v>
      </c>
      <c r="I9" s="363">
        <v>4329</v>
      </c>
      <c r="J9" s="448">
        <v>1754</v>
      </c>
      <c r="K9" s="575">
        <v>4330</v>
      </c>
    </row>
    <row r="10" spans="1:11" ht="13.5" customHeight="1">
      <c r="A10" s="255" t="s">
        <v>246</v>
      </c>
      <c r="B10" s="448">
        <v>732</v>
      </c>
      <c r="C10" s="478">
        <v>1852</v>
      </c>
      <c r="D10" s="363">
        <v>741</v>
      </c>
      <c r="E10" s="363">
        <v>1859</v>
      </c>
      <c r="F10" s="448">
        <v>731</v>
      </c>
      <c r="G10" s="478">
        <v>1801</v>
      </c>
      <c r="H10" s="363">
        <v>729</v>
      </c>
      <c r="I10" s="363">
        <v>1818</v>
      </c>
      <c r="J10" s="448">
        <v>742</v>
      </c>
      <c r="K10" s="575">
        <v>1820</v>
      </c>
    </row>
    <row r="11" spans="1:11" ht="13.5" customHeight="1">
      <c r="A11" s="255" t="s">
        <v>249</v>
      </c>
      <c r="B11" s="448">
        <v>790</v>
      </c>
      <c r="C11" s="478">
        <v>2002</v>
      </c>
      <c r="D11" s="363">
        <v>791</v>
      </c>
      <c r="E11" s="363">
        <v>1983</v>
      </c>
      <c r="F11" s="448">
        <v>786</v>
      </c>
      <c r="G11" s="478">
        <v>1953</v>
      </c>
      <c r="H11" s="363">
        <v>788</v>
      </c>
      <c r="I11" s="363">
        <v>1994</v>
      </c>
      <c r="J11" s="448">
        <v>805</v>
      </c>
      <c r="K11" s="575">
        <v>2018</v>
      </c>
    </row>
    <row r="12" spans="1:11" ht="13.5" customHeight="1">
      <c r="A12" s="255"/>
      <c r="B12" s="448"/>
      <c r="C12" s="478"/>
      <c r="D12" s="363"/>
      <c r="E12" s="363"/>
      <c r="F12" s="448"/>
      <c r="G12" s="478"/>
      <c r="J12" s="448"/>
      <c r="K12" s="575"/>
    </row>
    <row r="13" spans="1:11" ht="13.5" customHeight="1">
      <c r="A13" s="255" t="s">
        <v>253</v>
      </c>
      <c r="B13" s="448">
        <v>2454</v>
      </c>
      <c r="C13" s="478">
        <v>4466</v>
      </c>
      <c r="D13" s="363">
        <v>2469</v>
      </c>
      <c r="E13" s="363">
        <v>4391</v>
      </c>
      <c r="F13" s="448">
        <v>2466</v>
      </c>
      <c r="G13" s="478">
        <v>4322</v>
      </c>
      <c r="H13" s="363">
        <v>2400</v>
      </c>
      <c r="I13" s="363">
        <v>4230</v>
      </c>
      <c r="J13" s="448">
        <v>2438</v>
      </c>
      <c r="K13" s="575">
        <v>4214</v>
      </c>
    </row>
    <row r="14" spans="1:11" ht="13.5" customHeight="1">
      <c r="A14" s="255" t="s">
        <v>257</v>
      </c>
      <c r="B14" s="448">
        <v>4272</v>
      </c>
      <c r="C14" s="478">
        <v>10870</v>
      </c>
      <c r="D14" s="363">
        <v>4313</v>
      </c>
      <c r="E14" s="363">
        <v>10867</v>
      </c>
      <c r="F14" s="448">
        <v>4334</v>
      </c>
      <c r="G14" s="478">
        <v>10845</v>
      </c>
      <c r="H14" s="363">
        <v>4355</v>
      </c>
      <c r="I14" s="363">
        <v>10811</v>
      </c>
      <c r="J14" s="448">
        <v>4384</v>
      </c>
      <c r="K14" s="575">
        <v>10720</v>
      </c>
    </row>
    <row r="15" spans="1:11" ht="13.5" customHeight="1">
      <c r="A15" s="255" t="s">
        <v>261</v>
      </c>
      <c r="B15" s="448">
        <v>2831</v>
      </c>
      <c r="C15" s="478">
        <v>7270</v>
      </c>
      <c r="D15" s="363">
        <v>2876</v>
      </c>
      <c r="E15" s="363">
        <v>7302</v>
      </c>
      <c r="F15" s="448">
        <v>2918</v>
      </c>
      <c r="G15" s="478">
        <v>7344</v>
      </c>
      <c r="H15" s="363">
        <v>2885</v>
      </c>
      <c r="I15" s="363">
        <v>7300</v>
      </c>
      <c r="J15" s="448">
        <v>2931</v>
      </c>
      <c r="K15" s="575">
        <v>7320</v>
      </c>
    </row>
    <row r="16" spans="1:11" ht="13.5" customHeight="1">
      <c r="A16" s="255"/>
      <c r="B16" s="448"/>
      <c r="C16" s="478"/>
      <c r="D16" s="363"/>
      <c r="E16" s="363"/>
      <c r="F16" s="448"/>
      <c r="G16" s="478"/>
      <c r="J16" s="448"/>
      <c r="K16" s="575"/>
    </row>
    <row r="17" spans="1:11" ht="13.5" customHeight="1">
      <c r="A17" s="255" t="s">
        <v>265</v>
      </c>
      <c r="B17" s="448">
        <v>94</v>
      </c>
      <c r="C17" s="478">
        <v>157</v>
      </c>
      <c r="D17" s="363">
        <v>94</v>
      </c>
      <c r="E17" s="363">
        <v>148</v>
      </c>
      <c r="F17" s="448">
        <v>86</v>
      </c>
      <c r="G17" s="478">
        <v>137</v>
      </c>
      <c r="H17" s="363">
        <v>74</v>
      </c>
      <c r="I17" s="363">
        <v>132</v>
      </c>
      <c r="J17" s="448">
        <v>71</v>
      </c>
      <c r="K17" s="575">
        <v>128</v>
      </c>
    </row>
    <row r="18" spans="1:11" ht="13.5" customHeight="1">
      <c r="A18" s="255" t="s">
        <v>269</v>
      </c>
      <c r="B18" s="448">
        <v>479</v>
      </c>
      <c r="C18" s="478">
        <v>1101</v>
      </c>
      <c r="D18" s="363">
        <v>462</v>
      </c>
      <c r="E18" s="363">
        <v>1079</v>
      </c>
      <c r="F18" s="448">
        <v>481</v>
      </c>
      <c r="G18" s="478">
        <v>1101</v>
      </c>
      <c r="H18" s="363">
        <v>487</v>
      </c>
      <c r="I18" s="363">
        <v>1117</v>
      </c>
      <c r="J18" s="448">
        <v>505</v>
      </c>
      <c r="K18" s="575">
        <v>1149</v>
      </c>
    </row>
    <row r="19" spans="1:11" ht="13.5" customHeight="1">
      <c r="A19" s="255" t="s">
        <v>272</v>
      </c>
      <c r="B19" s="448">
        <v>600</v>
      </c>
      <c r="C19" s="478">
        <v>1466</v>
      </c>
      <c r="D19" s="363">
        <v>600</v>
      </c>
      <c r="E19" s="363">
        <v>1461</v>
      </c>
      <c r="F19" s="448">
        <v>593</v>
      </c>
      <c r="G19" s="478">
        <v>1432</v>
      </c>
      <c r="H19" s="363">
        <v>613</v>
      </c>
      <c r="I19" s="363">
        <v>1465</v>
      </c>
      <c r="J19" s="448">
        <v>620</v>
      </c>
      <c r="K19" s="575">
        <v>1430</v>
      </c>
    </row>
    <row r="20" spans="1:11" ht="13.5" customHeight="1">
      <c r="A20" s="255"/>
      <c r="B20" s="448"/>
      <c r="C20" s="478"/>
      <c r="D20" s="363"/>
      <c r="E20" s="363"/>
      <c r="F20" s="448"/>
      <c r="G20" s="478"/>
      <c r="J20" s="448"/>
      <c r="K20" s="575"/>
    </row>
    <row r="21" spans="1:11" ht="13.5" customHeight="1">
      <c r="A21" s="255" t="s">
        <v>275</v>
      </c>
      <c r="B21" s="448">
        <v>2520</v>
      </c>
      <c r="C21" s="478">
        <v>6055</v>
      </c>
      <c r="D21" s="363">
        <v>2507</v>
      </c>
      <c r="E21" s="363">
        <v>5985</v>
      </c>
      <c r="F21" s="448">
        <v>2514</v>
      </c>
      <c r="G21" s="478">
        <v>5902</v>
      </c>
      <c r="H21" s="363">
        <v>2515</v>
      </c>
      <c r="I21" s="363">
        <v>5938</v>
      </c>
      <c r="J21" s="448">
        <v>2551</v>
      </c>
      <c r="K21" s="575">
        <v>5919</v>
      </c>
    </row>
    <row r="22" spans="1:11" ht="13.5" customHeight="1">
      <c r="A22" s="255" t="s">
        <v>278</v>
      </c>
      <c r="B22" s="448">
        <v>1584</v>
      </c>
      <c r="C22" s="478">
        <v>4067</v>
      </c>
      <c r="D22" s="363">
        <v>1583</v>
      </c>
      <c r="E22" s="363">
        <v>4019</v>
      </c>
      <c r="F22" s="448">
        <v>1645</v>
      </c>
      <c r="G22" s="478">
        <v>4099</v>
      </c>
      <c r="H22" s="363">
        <v>1630</v>
      </c>
      <c r="I22" s="363">
        <v>4071</v>
      </c>
      <c r="J22" s="448">
        <v>1672</v>
      </c>
      <c r="K22" s="575">
        <v>4094</v>
      </c>
    </row>
    <row r="23" spans="1:11" ht="13.5" customHeight="1">
      <c r="A23" s="255" t="s">
        <v>281</v>
      </c>
      <c r="B23" s="448">
        <v>520</v>
      </c>
      <c r="C23" s="478">
        <v>1242</v>
      </c>
      <c r="D23" s="363">
        <v>538</v>
      </c>
      <c r="E23" s="363">
        <v>1254</v>
      </c>
      <c r="F23" s="448">
        <v>546</v>
      </c>
      <c r="G23" s="478">
        <v>1270</v>
      </c>
      <c r="H23" s="363">
        <v>534</v>
      </c>
      <c r="I23" s="363">
        <v>1277</v>
      </c>
      <c r="J23" s="448">
        <v>548</v>
      </c>
      <c r="K23" s="575">
        <v>1299</v>
      </c>
    </row>
    <row r="24" spans="1:11" ht="13.5" customHeight="1">
      <c r="A24" s="255"/>
      <c r="B24" s="448"/>
      <c r="C24" s="478"/>
      <c r="D24" s="363"/>
      <c r="E24" s="363"/>
      <c r="F24" s="448"/>
      <c r="G24" s="478"/>
      <c r="J24" s="448"/>
      <c r="K24" s="575"/>
    </row>
    <row r="25" spans="1:11" ht="13.5" customHeight="1">
      <c r="A25" s="255" t="s">
        <v>284</v>
      </c>
      <c r="B25" s="448">
        <v>696</v>
      </c>
      <c r="C25" s="478">
        <v>1809</v>
      </c>
      <c r="D25" s="363">
        <v>700</v>
      </c>
      <c r="E25" s="363">
        <v>1809</v>
      </c>
      <c r="F25" s="448">
        <v>698</v>
      </c>
      <c r="G25" s="478">
        <v>1755</v>
      </c>
      <c r="H25" s="363">
        <v>690</v>
      </c>
      <c r="I25" s="363">
        <v>1739</v>
      </c>
      <c r="J25" s="448">
        <v>710</v>
      </c>
      <c r="K25" s="575">
        <v>1738</v>
      </c>
    </row>
    <row r="26" spans="1:11" ht="13.5" customHeight="1">
      <c r="A26" s="255" t="s">
        <v>287</v>
      </c>
      <c r="B26" s="448">
        <v>762</v>
      </c>
      <c r="C26" s="478">
        <v>2005</v>
      </c>
      <c r="D26" s="363">
        <v>774</v>
      </c>
      <c r="E26" s="363">
        <v>1963</v>
      </c>
      <c r="F26" s="448">
        <v>797</v>
      </c>
      <c r="G26" s="478">
        <v>1986</v>
      </c>
      <c r="H26" s="363">
        <v>781</v>
      </c>
      <c r="I26" s="363">
        <v>1962</v>
      </c>
      <c r="J26" s="448">
        <v>784</v>
      </c>
      <c r="K26" s="575">
        <v>1972</v>
      </c>
    </row>
    <row r="27" spans="1:11" ht="13.5" customHeight="1">
      <c r="A27" s="255" t="s">
        <v>290</v>
      </c>
      <c r="B27" s="448">
        <v>105</v>
      </c>
      <c r="C27" s="478">
        <v>255</v>
      </c>
      <c r="D27" s="363">
        <v>108</v>
      </c>
      <c r="E27" s="363">
        <v>252</v>
      </c>
      <c r="F27" s="448">
        <v>109</v>
      </c>
      <c r="G27" s="478">
        <v>257</v>
      </c>
      <c r="H27" s="363">
        <v>113</v>
      </c>
      <c r="I27" s="363">
        <v>276</v>
      </c>
      <c r="J27" s="448">
        <v>118</v>
      </c>
      <c r="K27" s="575">
        <v>283</v>
      </c>
    </row>
    <row r="28" spans="1:11" ht="13.5" customHeight="1">
      <c r="A28" s="255"/>
      <c r="B28" s="448"/>
      <c r="C28" s="478"/>
      <c r="D28" s="363"/>
      <c r="E28" s="363"/>
      <c r="F28" s="448"/>
      <c r="G28" s="478"/>
      <c r="J28" s="448"/>
      <c r="K28" s="575"/>
    </row>
    <row r="29" spans="1:11" ht="13.5" customHeight="1">
      <c r="A29" s="255" t="s">
        <v>293</v>
      </c>
      <c r="B29" s="448">
        <v>833</v>
      </c>
      <c r="C29" s="478">
        <v>2120</v>
      </c>
      <c r="D29" s="363">
        <v>837</v>
      </c>
      <c r="E29" s="363">
        <v>2145</v>
      </c>
      <c r="F29" s="448">
        <v>845</v>
      </c>
      <c r="G29" s="478">
        <v>2134</v>
      </c>
      <c r="H29" s="363">
        <v>841</v>
      </c>
      <c r="I29" s="363">
        <v>2126</v>
      </c>
      <c r="J29" s="448">
        <v>847</v>
      </c>
      <c r="K29" s="575">
        <v>2102</v>
      </c>
    </row>
    <row r="30" spans="1:11" ht="13.5" customHeight="1">
      <c r="A30" s="255" t="s">
        <v>296</v>
      </c>
      <c r="B30" s="448">
        <v>1972</v>
      </c>
      <c r="C30" s="478">
        <v>2669</v>
      </c>
      <c r="D30" s="363">
        <v>1943</v>
      </c>
      <c r="E30" s="363">
        <v>3597</v>
      </c>
      <c r="F30" s="448">
        <v>1904</v>
      </c>
      <c r="G30" s="478">
        <v>3493</v>
      </c>
      <c r="H30" s="363">
        <v>1939</v>
      </c>
      <c r="I30" s="363">
        <v>3554</v>
      </c>
      <c r="J30" s="448">
        <v>1911</v>
      </c>
      <c r="K30" s="575">
        <v>3467</v>
      </c>
    </row>
    <row r="31" spans="1:11" ht="13.5" customHeight="1">
      <c r="A31" s="255"/>
      <c r="B31" s="421"/>
      <c r="C31" s="479"/>
      <c r="D31" s="448"/>
      <c r="E31" s="363"/>
      <c r="F31" s="448"/>
      <c r="G31" s="478"/>
      <c r="J31" s="448"/>
      <c r="K31" s="575"/>
    </row>
    <row r="32" spans="1:11" ht="13.5" customHeight="1">
      <c r="A32" s="256" t="s">
        <v>299</v>
      </c>
      <c r="B32" s="421">
        <f aca="true" t="shared" si="0" ref="B32:K32">SUM(B5:B30)</f>
        <v>28563</v>
      </c>
      <c r="C32" s="479">
        <f t="shared" si="0"/>
        <v>67711</v>
      </c>
      <c r="D32" s="421">
        <f t="shared" si="0"/>
        <v>28750</v>
      </c>
      <c r="E32" s="479">
        <f t="shared" si="0"/>
        <v>68430</v>
      </c>
      <c r="F32" s="421">
        <f t="shared" si="0"/>
        <v>28961</v>
      </c>
      <c r="G32" s="576">
        <f t="shared" si="0"/>
        <v>68173</v>
      </c>
      <c r="H32" s="421">
        <f t="shared" si="0"/>
        <v>28791</v>
      </c>
      <c r="I32" s="576">
        <f t="shared" si="0"/>
        <v>68168</v>
      </c>
      <c r="J32" s="421">
        <f t="shared" si="0"/>
        <v>29112</v>
      </c>
      <c r="K32" s="576">
        <f t="shared" si="0"/>
        <v>67968</v>
      </c>
    </row>
    <row r="33" spans="1:11" ht="13.5" customHeight="1">
      <c r="A33" s="255"/>
      <c r="B33" s="421"/>
      <c r="C33" s="479"/>
      <c r="D33" s="363"/>
      <c r="E33" s="363"/>
      <c r="F33" s="448"/>
      <c r="G33" s="478"/>
      <c r="J33" s="448"/>
      <c r="K33" s="575"/>
    </row>
    <row r="34" spans="1:11" ht="13.5" customHeight="1">
      <c r="A34" s="257" t="s">
        <v>194</v>
      </c>
      <c r="B34" s="448">
        <v>0</v>
      </c>
      <c r="C34" s="478">
        <v>0</v>
      </c>
      <c r="D34" s="363">
        <v>0</v>
      </c>
      <c r="E34" s="363">
        <v>0</v>
      </c>
      <c r="F34" s="448">
        <v>0</v>
      </c>
      <c r="G34" s="478">
        <v>0</v>
      </c>
      <c r="H34" s="363">
        <v>0</v>
      </c>
      <c r="I34" s="363">
        <v>0</v>
      </c>
      <c r="J34" s="448">
        <v>0</v>
      </c>
      <c r="K34" s="575">
        <v>0</v>
      </c>
    </row>
    <row r="35" spans="1:11" ht="13.5" customHeight="1">
      <c r="A35" s="257" t="s">
        <v>469</v>
      </c>
      <c r="B35" s="448">
        <v>1044</v>
      </c>
      <c r="C35" s="478">
        <v>2549</v>
      </c>
      <c r="D35" s="363">
        <v>1056</v>
      </c>
      <c r="E35" s="363">
        <v>2541</v>
      </c>
      <c r="F35" s="448">
        <v>1060</v>
      </c>
      <c r="G35" s="478">
        <v>2503</v>
      </c>
      <c r="H35" s="363">
        <v>1070</v>
      </c>
      <c r="I35" s="363">
        <v>2522</v>
      </c>
      <c r="J35" s="448">
        <v>1068</v>
      </c>
      <c r="K35" s="575">
        <v>2484</v>
      </c>
    </row>
    <row r="36" spans="1:11" ht="13.5" customHeight="1">
      <c r="A36" s="257" t="s">
        <v>470</v>
      </c>
      <c r="B36" s="448">
        <v>675</v>
      </c>
      <c r="C36" s="478">
        <v>1651</v>
      </c>
      <c r="D36" s="363">
        <v>685</v>
      </c>
      <c r="E36" s="363">
        <v>1643</v>
      </c>
      <c r="F36" s="448">
        <v>684</v>
      </c>
      <c r="G36" s="478">
        <v>1620</v>
      </c>
      <c r="H36" s="363">
        <v>678</v>
      </c>
      <c r="I36" s="363">
        <v>1633</v>
      </c>
      <c r="J36" s="448">
        <v>688</v>
      </c>
      <c r="K36" s="575">
        <v>1652</v>
      </c>
    </row>
    <row r="37" spans="1:11" ht="13.5" customHeight="1">
      <c r="A37" s="257" t="s">
        <v>471</v>
      </c>
      <c r="B37" s="448">
        <v>591</v>
      </c>
      <c r="C37" s="478">
        <v>1507</v>
      </c>
      <c r="D37" s="363">
        <v>604</v>
      </c>
      <c r="E37" s="363">
        <v>1514</v>
      </c>
      <c r="F37" s="448">
        <v>602</v>
      </c>
      <c r="G37" s="478">
        <v>1497</v>
      </c>
      <c r="H37" s="363">
        <v>582</v>
      </c>
      <c r="I37" s="363">
        <v>1478</v>
      </c>
      <c r="J37" s="448">
        <v>589</v>
      </c>
      <c r="K37" s="575">
        <v>1480</v>
      </c>
    </row>
    <row r="38" spans="1:11" ht="13.5" customHeight="1">
      <c r="A38" s="257" t="s">
        <v>472</v>
      </c>
      <c r="B38" s="448">
        <v>1088</v>
      </c>
      <c r="C38" s="478">
        <v>2712</v>
      </c>
      <c r="D38" s="363">
        <v>1133</v>
      </c>
      <c r="E38" s="363">
        <v>2777</v>
      </c>
      <c r="F38" s="448">
        <v>1142</v>
      </c>
      <c r="G38" s="478">
        <v>2785</v>
      </c>
      <c r="H38" s="363">
        <v>1116</v>
      </c>
      <c r="I38" s="363">
        <v>2733</v>
      </c>
      <c r="J38" s="448">
        <v>1142</v>
      </c>
      <c r="K38" s="575">
        <v>2733</v>
      </c>
    </row>
    <row r="39" spans="1:11" ht="13.5" customHeight="1">
      <c r="A39" s="257" t="s">
        <v>473</v>
      </c>
      <c r="B39" s="448">
        <v>355</v>
      </c>
      <c r="C39" s="478">
        <v>813</v>
      </c>
      <c r="D39" s="363">
        <v>345</v>
      </c>
      <c r="E39" s="363">
        <v>786</v>
      </c>
      <c r="F39" s="448">
        <v>344</v>
      </c>
      <c r="G39" s="478">
        <v>790</v>
      </c>
      <c r="H39" s="363">
        <v>330</v>
      </c>
      <c r="I39" s="363">
        <v>772</v>
      </c>
      <c r="J39" s="448">
        <v>363</v>
      </c>
      <c r="K39" s="575">
        <v>808</v>
      </c>
    </row>
    <row r="40" spans="1:11" ht="13.5" customHeight="1">
      <c r="A40" s="257" t="s">
        <v>474</v>
      </c>
      <c r="B40" s="448">
        <v>768</v>
      </c>
      <c r="C40" s="478">
        <v>1877</v>
      </c>
      <c r="D40" s="363">
        <v>787</v>
      </c>
      <c r="E40" s="363">
        <v>1906</v>
      </c>
      <c r="F40" s="448">
        <v>791</v>
      </c>
      <c r="G40" s="478">
        <v>1887</v>
      </c>
      <c r="H40" s="363">
        <v>786</v>
      </c>
      <c r="I40" s="363">
        <v>1881</v>
      </c>
      <c r="J40" s="448">
        <v>798</v>
      </c>
      <c r="K40" s="575">
        <v>1897</v>
      </c>
    </row>
    <row r="41" spans="1:11" ht="13.5" customHeight="1">
      <c r="A41" s="257" t="s">
        <v>475</v>
      </c>
      <c r="B41" s="448">
        <v>243</v>
      </c>
      <c r="C41" s="478">
        <v>577</v>
      </c>
      <c r="D41" s="363">
        <v>236</v>
      </c>
      <c r="E41" s="363">
        <v>572</v>
      </c>
      <c r="F41" s="448">
        <v>250</v>
      </c>
      <c r="G41" s="478">
        <v>605</v>
      </c>
      <c r="H41" s="363">
        <v>263</v>
      </c>
      <c r="I41" s="363">
        <v>618</v>
      </c>
      <c r="J41" s="448">
        <v>260</v>
      </c>
      <c r="K41" s="575">
        <v>600</v>
      </c>
    </row>
    <row r="42" spans="1:11" ht="4.5" customHeight="1">
      <c r="A42" s="257"/>
      <c r="B42" s="448"/>
      <c r="C42" s="478"/>
      <c r="D42" s="363"/>
      <c r="E42" s="363"/>
      <c r="F42" s="448"/>
      <c r="G42" s="478"/>
      <c r="J42" s="448"/>
      <c r="K42" s="575"/>
    </row>
    <row r="43" spans="1:11" ht="13.5" customHeight="1">
      <c r="A43" s="257"/>
      <c r="B43" s="448"/>
      <c r="C43" s="478"/>
      <c r="D43" s="363"/>
      <c r="E43" s="363"/>
      <c r="F43" s="448"/>
      <c r="G43" s="478"/>
      <c r="J43" s="448"/>
      <c r="K43" s="575"/>
    </row>
    <row r="44" spans="1:11" ht="13.5" customHeight="1">
      <c r="A44" s="257" t="s">
        <v>198</v>
      </c>
      <c r="B44" s="448">
        <v>613</v>
      </c>
      <c r="C44" s="478">
        <v>1505</v>
      </c>
      <c r="D44" s="363">
        <v>620</v>
      </c>
      <c r="E44" s="363">
        <v>1489</v>
      </c>
      <c r="F44" s="448">
        <v>626</v>
      </c>
      <c r="G44" s="478">
        <v>1492</v>
      </c>
      <c r="H44" s="363">
        <v>615</v>
      </c>
      <c r="I44" s="363">
        <v>1509</v>
      </c>
      <c r="J44" s="448">
        <v>616</v>
      </c>
      <c r="K44" s="575">
        <v>1483</v>
      </c>
    </row>
    <row r="45" spans="1:11" ht="13.5" customHeight="1">
      <c r="A45" s="257" t="s">
        <v>202</v>
      </c>
      <c r="B45" s="448">
        <v>2112</v>
      </c>
      <c r="C45" s="478">
        <v>5395</v>
      </c>
      <c r="D45" s="363">
        <v>2154</v>
      </c>
      <c r="E45" s="363">
        <v>5399</v>
      </c>
      <c r="F45" s="448">
        <v>2195</v>
      </c>
      <c r="G45" s="478">
        <v>5425</v>
      </c>
      <c r="H45" s="363">
        <v>2126</v>
      </c>
      <c r="I45" s="363">
        <v>5327</v>
      </c>
      <c r="J45" s="448">
        <v>2179</v>
      </c>
      <c r="K45" s="575">
        <v>5389</v>
      </c>
    </row>
    <row r="46" spans="1:11" ht="13.5" customHeight="1">
      <c r="A46" s="257" t="s">
        <v>206</v>
      </c>
      <c r="B46" s="448">
        <v>2708</v>
      </c>
      <c r="C46" s="478">
        <v>6767</v>
      </c>
      <c r="D46" s="363">
        <v>2740</v>
      </c>
      <c r="E46" s="363">
        <v>6802</v>
      </c>
      <c r="F46" s="448">
        <v>2803</v>
      </c>
      <c r="G46" s="478">
        <v>6887</v>
      </c>
      <c r="H46" s="363">
        <v>2792</v>
      </c>
      <c r="I46" s="363">
        <v>6863</v>
      </c>
      <c r="J46" s="448">
        <v>2818</v>
      </c>
      <c r="K46" s="575">
        <v>6887</v>
      </c>
    </row>
    <row r="47" spans="1:11" ht="3.75" customHeight="1">
      <c r="A47" s="257"/>
      <c r="B47" s="448"/>
      <c r="C47" s="478"/>
      <c r="D47" s="363"/>
      <c r="E47" s="363"/>
      <c r="F47" s="448"/>
      <c r="G47" s="478"/>
      <c r="J47" s="448"/>
      <c r="K47" s="575"/>
    </row>
    <row r="48" spans="1:11" ht="13.5" customHeight="1">
      <c r="A48" s="257"/>
      <c r="B48" s="448"/>
      <c r="C48" s="478"/>
      <c r="D48" s="363"/>
      <c r="E48" s="363"/>
      <c r="F48" s="448"/>
      <c r="G48" s="478"/>
      <c r="J48" s="448"/>
      <c r="K48" s="575"/>
    </row>
    <row r="49" spans="1:11" ht="13.5" customHeight="1">
      <c r="A49" s="257" t="s">
        <v>210</v>
      </c>
      <c r="B49" s="448">
        <v>475</v>
      </c>
      <c r="C49" s="478">
        <v>1181</v>
      </c>
      <c r="D49" s="363">
        <v>493</v>
      </c>
      <c r="E49" s="363">
        <v>1191</v>
      </c>
      <c r="F49" s="448">
        <v>492</v>
      </c>
      <c r="G49" s="478">
        <v>1175</v>
      </c>
      <c r="H49" s="363">
        <v>499</v>
      </c>
      <c r="I49" s="363">
        <v>1148</v>
      </c>
      <c r="J49" s="448">
        <v>493</v>
      </c>
      <c r="K49" s="575">
        <v>1129</v>
      </c>
    </row>
    <row r="50" spans="1:11" ht="13.5" customHeight="1">
      <c r="A50" s="257" t="s">
        <v>214</v>
      </c>
      <c r="B50" s="448">
        <v>557</v>
      </c>
      <c r="C50" s="478">
        <v>1287</v>
      </c>
      <c r="D50" s="363">
        <v>572</v>
      </c>
      <c r="E50" s="363">
        <v>1285</v>
      </c>
      <c r="F50" s="448">
        <v>578</v>
      </c>
      <c r="G50" s="478">
        <v>1282</v>
      </c>
      <c r="H50" s="363">
        <v>558</v>
      </c>
      <c r="I50" s="363">
        <v>1281</v>
      </c>
      <c r="J50" s="448">
        <v>525</v>
      </c>
      <c r="K50" s="575">
        <v>1227</v>
      </c>
    </row>
    <row r="51" spans="1:11" ht="13.5" customHeight="1">
      <c r="A51" s="257" t="s">
        <v>218</v>
      </c>
      <c r="B51" s="448">
        <v>478</v>
      </c>
      <c r="C51" s="478">
        <v>1117</v>
      </c>
      <c r="D51" s="363">
        <v>487</v>
      </c>
      <c r="E51" s="363">
        <v>1135</v>
      </c>
      <c r="F51" s="448">
        <v>480</v>
      </c>
      <c r="G51" s="478">
        <v>1112</v>
      </c>
      <c r="H51" s="363">
        <v>476</v>
      </c>
      <c r="I51" s="363">
        <v>1115</v>
      </c>
      <c r="J51" s="448">
        <v>475</v>
      </c>
      <c r="K51" s="575">
        <v>1097</v>
      </c>
    </row>
    <row r="52" spans="1:11" ht="13.5" customHeight="1">
      <c r="A52" s="257" t="s">
        <v>222</v>
      </c>
      <c r="B52" s="448">
        <v>763</v>
      </c>
      <c r="C52" s="478">
        <v>1727</v>
      </c>
      <c r="D52" s="363">
        <v>761</v>
      </c>
      <c r="E52" s="363">
        <v>1715</v>
      </c>
      <c r="F52" s="448">
        <v>767</v>
      </c>
      <c r="G52" s="478">
        <v>1713</v>
      </c>
      <c r="H52" s="363">
        <v>723</v>
      </c>
      <c r="I52" s="363">
        <v>1694</v>
      </c>
      <c r="J52" s="448">
        <v>722</v>
      </c>
      <c r="K52" s="575">
        <v>1709</v>
      </c>
    </row>
    <row r="53" spans="1:11" ht="13.5" customHeight="1">
      <c r="A53" s="257" t="s">
        <v>225</v>
      </c>
      <c r="B53" s="448">
        <v>233</v>
      </c>
      <c r="C53" s="478">
        <v>467</v>
      </c>
      <c r="D53" s="363">
        <v>247</v>
      </c>
      <c r="E53" s="363">
        <v>494</v>
      </c>
      <c r="F53" s="448">
        <v>278</v>
      </c>
      <c r="G53" s="478">
        <v>560</v>
      </c>
      <c r="H53" s="363">
        <v>247</v>
      </c>
      <c r="I53" s="363">
        <v>561</v>
      </c>
      <c r="J53" s="448">
        <v>249</v>
      </c>
      <c r="K53" s="575">
        <v>562</v>
      </c>
    </row>
    <row r="54" spans="1:13" ht="15.75" customHeight="1">
      <c r="A54" s="257"/>
      <c r="B54" s="448"/>
      <c r="C54" s="478"/>
      <c r="D54" s="363"/>
      <c r="E54" s="363"/>
      <c r="F54" s="448"/>
      <c r="G54" s="478"/>
      <c r="J54" s="448"/>
      <c r="K54" s="575"/>
      <c r="M54" s="476"/>
    </row>
    <row r="55" spans="1:11" ht="13.5" customHeight="1">
      <c r="A55" s="257" t="s">
        <v>228</v>
      </c>
      <c r="B55" s="448">
        <v>302</v>
      </c>
      <c r="C55" s="478">
        <v>758</v>
      </c>
      <c r="D55" s="363">
        <v>294</v>
      </c>
      <c r="E55" s="363">
        <v>743</v>
      </c>
      <c r="F55" s="448">
        <v>294</v>
      </c>
      <c r="G55" s="478">
        <v>734</v>
      </c>
      <c r="H55" s="363">
        <v>297</v>
      </c>
      <c r="I55" s="363">
        <v>735</v>
      </c>
      <c r="J55" s="448">
        <v>326</v>
      </c>
      <c r="K55" s="575">
        <v>794</v>
      </c>
    </row>
    <row r="56" spans="1:11" ht="13.5" customHeight="1">
      <c r="A56" s="257" t="s">
        <v>232</v>
      </c>
      <c r="B56" s="448">
        <v>672</v>
      </c>
      <c r="C56" s="478">
        <v>1715</v>
      </c>
      <c r="D56" s="363">
        <v>682</v>
      </c>
      <c r="E56" s="363">
        <v>1715</v>
      </c>
      <c r="F56" s="448">
        <v>700</v>
      </c>
      <c r="G56" s="478">
        <v>1748</v>
      </c>
      <c r="H56" s="363">
        <v>727</v>
      </c>
      <c r="I56" s="363">
        <v>1824</v>
      </c>
      <c r="J56" s="448">
        <v>745</v>
      </c>
      <c r="K56" s="575">
        <v>1837</v>
      </c>
    </row>
    <row r="57" spans="1:11" ht="13.5" customHeight="1" thickBot="1">
      <c r="A57" s="257" t="s">
        <v>236</v>
      </c>
      <c r="B57" s="364">
        <v>321</v>
      </c>
      <c r="C57" s="470">
        <v>647</v>
      </c>
      <c r="D57" s="365">
        <v>323</v>
      </c>
      <c r="E57" s="365">
        <v>660</v>
      </c>
      <c r="F57" s="364">
        <v>319</v>
      </c>
      <c r="G57" s="470">
        <v>646</v>
      </c>
      <c r="H57" s="365">
        <v>332</v>
      </c>
      <c r="I57" s="365">
        <v>673</v>
      </c>
      <c r="J57" s="364">
        <v>352</v>
      </c>
      <c r="K57" s="365">
        <v>714</v>
      </c>
    </row>
    <row r="58" ht="18" customHeight="1" thickTop="1">
      <c r="A58" s="93" t="s">
        <v>503</v>
      </c>
    </row>
    <row r="59" ht="13.5">
      <c r="A59" s="94"/>
    </row>
    <row r="60" ht="13.5">
      <c r="A60" s="94"/>
    </row>
    <row r="61" ht="13.5">
      <c r="A61" s="94"/>
    </row>
  </sheetData>
  <sheetProtection/>
  <mergeCells count="6">
    <mergeCell ref="J3:K3"/>
    <mergeCell ref="H3:I3"/>
    <mergeCell ref="A3:A4"/>
    <mergeCell ref="B3:C3"/>
    <mergeCell ref="D3:E3"/>
    <mergeCell ref="F3:G3"/>
  </mergeCells>
  <printOptions horizontalCentered="1"/>
  <pageMargins left="0.5905511811023623" right="0.5905511811023623" top="0.5905511811023623" bottom="0.7086614173228347"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57"/>
  <sheetViews>
    <sheetView workbookViewId="0" topLeftCell="A1">
      <selection activeCell="A1" sqref="A1"/>
    </sheetView>
  </sheetViews>
  <sheetFormatPr defaultColWidth="9.00390625" defaultRowHeight="13.5"/>
  <cols>
    <col min="1" max="1" width="15.00390625" style="87" customWidth="1"/>
    <col min="2" max="7" width="6.75390625" style="506" customWidth="1"/>
    <col min="8" max="9" width="6.75390625" style="259" customWidth="1"/>
    <col min="10" max="11" width="6.75390625" style="505" customWidth="1"/>
    <col min="12" max="16384" width="9.00390625" style="86" customWidth="1"/>
  </cols>
  <sheetData>
    <row r="1" spans="1:7" ht="14.25">
      <c r="A1" s="85"/>
      <c r="B1" s="505"/>
      <c r="C1" s="505"/>
      <c r="D1" s="505"/>
      <c r="E1" s="505"/>
      <c r="F1" s="505"/>
      <c r="G1" s="505"/>
    </row>
    <row r="2" spans="9:11" ht="14.25" thickBot="1">
      <c r="I2" s="507"/>
      <c r="J2" s="757"/>
      <c r="K2" s="667" t="s">
        <v>801</v>
      </c>
    </row>
    <row r="3" spans="1:12" ht="14.25" thickTop="1">
      <c r="A3" s="892" t="s">
        <v>311</v>
      </c>
      <c r="B3" s="899" t="s">
        <v>803</v>
      </c>
      <c r="C3" s="901"/>
      <c r="D3" s="899" t="s">
        <v>804</v>
      </c>
      <c r="E3" s="900"/>
      <c r="F3" s="899" t="s">
        <v>788</v>
      </c>
      <c r="G3" s="901"/>
      <c r="H3" s="899" t="s">
        <v>850</v>
      </c>
      <c r="I3" s="900"/>
      <c r="J3" s="899" t="s">
        <v>851</v>
      </c>
      <c r="K3" s="900"/>
      <c r="L3" s="475"/>
    </row>
    <row r="4" spans="1:11" ht="13.5">
      <c r="A4" s="893"/>
      <c r="B4" s="769" t="s">
        <v>404</v>
      </c>
      <c r="C4" s="769" t="s">
        <v>305</v>
      </c>
      <c r="D4" s="508" t="s">
        <v>317</v>
      </c>
      <c r="E4" s="509" t="s">
        <v>316</v>
      </c>
      <c r="F4" s="577" t="s">
        <v>317</v>
      </c>
      <c r="G4" s="508" t="s">
        <v>316</v>
      </c>
      <c r="H4" s="508" t="s">
        <v>317</v>
      </c>
      <c r="I4" s="509" t="s">
        <v>316</v>
      </c>
      <c r="J4" s="577" t="s">
        <v>317</v>
      </c>
      <c r="K4" s="509" t="s">
        <v>316</v>
      </c>
    </row>
    <row r="5" spans="1:11" ht="13.5">
      <c r="A5" s="252" t="s">
        <v>240</v>
      </c>
      <c r="B5" s="449">
        <v>917</v>
      </c>
      <c r="C5" s="480">
        <v>2252</v>
      </c>
      <c r="D5" s="320">
        <v>956</v>
      </c>
      <c r="E5" s="320">
        <v>2276</v>
      </c>
      <c r="F5" s="319">
        <v>956</v>
      </c>
      <c r="G5" s="472">
        <v>2270</v>
      </c>
      <c r="H5" s="320">
        <v>877</v>
      </c>
      <c r="I5" s="320">
        <v>2153</v>
      </c>
      <c r="J5" s="319">
        <v>888</v>
      </c>
      <c r="K5" s="578">
        <v>2195</v>
      </c>
    </row>
    <row r="6" spans="1:12" ht="13.5">
      <c r="A6" s="252" t="s">
        <v>244</v>
      </c>
      <c r="B6" s="319">
        <v>579</v>
      </c>
      <c r="C6" s="472">
        <v>1417</v>
      </c>
      <c r="D6" s="320">
        <v>604</v>
      </c>
      <c r="E6" s="320">
        <v>1452</v>
      </c>
      <c r="F6" s="319">
        <v>597</v>
      </c>
      <c r="G6" s="472">
        <v>1421</v>
      </c>
      <c r="H6" s="320">
        <v>591</v>
      </c>
      <c r="I6" s="320">
        <v>1425</v>
      </c>
      <c r="J6" s="319">
        <v>617</v>
      </c>
      <c r="K6" s="578">
        <v>1502</v>
      </c>
      <c r="L6" s="475"/>
    </row>
    <row r="7" spans="1:14" ht="13.5">
      <c r="A7" s="252" t="s">
        <v>247</v>
      </c>
      <c r="B7" s="319">
        <v>960</v>
      </c>
      <c r="C7" s="472">
        <v>2278</v>
      </c>
      <c r="D7" s="320">
        <v>978</v>
      </c>
      <c r="E7" s="320">
        <v>2298</v>
      </c>
      <c r="F7" s="319">
        <v>1006</v>
      </c>
      <c r="G7" s="472">
        <v>2253</v>
      </c>
      <c r="H7" s="320">
        <v>989</v>
      </c>
      <c r="I7" s="320">
        <v>2226</v>
      </c>
      <c r="J7" s="319">
        <v>1055</v>
      </c>
      <c r="K7" s="578">
        <v>2326</v>
      </c>
      <c r="N7" s="475"/>
    </row>
    <row r="8" spans="1:11" ht="13.5">
      <c r="A8" s="252" t="s">
        <v>250</v>
      </c>
      <c r="B8" s="319">
        <v>948</v>
      </c>
      <c r="C8" s="472">
        <v>2562</v>
      </c>
      <c r="D8" s="320">
        <v>982</v>
      </c>
      <c r="E8" s="320">
        <v>2664</v>
      </c>
      <c r="F8" s="319">
        <v>994</v>
      </c>
      <c r="G8" s="472">
        <v>2669</v>
      </c>
      <c r="H8" s="320">
        <v>965</v>
      </c>
      <c r="I8" s="320">
        <v>2694</v>
      </c>
      <c r="J8" s="319">
        <v>979</v>
      </c>
      <c r="K8" s="578">
        <v>2687</v>
      </c>
    </row>
    <row r="9" spans="1:11" ht="13.5">
      <c r="A9" s="252" t="s">
        <v>254</v>
      </c>
      <c r="B9" s="319">
        <v>777</v>
      </c>
      <c r="C9" s="472">
        <v>1825</v>
      </c>
      <c r="D9" s="320">
        <v>779</v>
      </c>
      <c r="E9" s="320">
        <v>1835</v>
      </c>
      <c r="F9" s="319">
        <v>806</v>
      </c>
      <c r="G9" s="472">
        <v>1879</v>
      </c>
      <c r="H9" s="320">
        <v>776</v>
      </c>
      <c r="I9" s="320">
        <v>1929</v>
      </c>
      <c r="J9" s="319">
        <v>789</v>
      </c>
      <c r="K9" s="578">
        <v>1924</v>
      </c>
    </row>
    <row r="10" spans="1:11" ht="13.5">
      <c r="A10" s="252" t="s">
        <v>258</v>
      </c>
      <c r="B10" s="319">
        <v>684</v>
      </c>
      <c r="C10" s="472">
        <v>1610</v>
      </c>
      <c r="D10" s="320">
        <v>681</v>
      </c>
      <c r="E10" s="320">
        <v>1623</v>
      </c>
      <c r="F10" s="319">
        <v>680</v>
      </c>
      <c r="G10" s="472">
        <v>1639</v>
      </c>
      <c r="H10" s="320">
        <v>702</v>
      </c>
      <c r="I10" s="320">
        <v>1655</v>
      </c>
      <c r="J10" s="319">
        <v>710</v>
      </c>
      <c r="K10" s="578">
        <v>1661</v>
      </c>
    </row>
    <row r="11" spans="1:11" ht="13.5">
      <c r="A11" s="252"/>
      <c r="B11" s="319"/>
      <c r="C11" s="472"/>
      <c r="D11" s="320"/>
      <c r="E11" s="320"/>
      <c r="F11" s="319"/>
      <c r="G11" s="472"/>
      <c r="H11" s="320"/>
      <c r="I11" s="320"/>
      <c r="J11" s="319"/>
      <c r="K11" s="578"/>
    </row>
    <row r="12" spans="1:11" ht="13.5">
      <c r="A12" s="252" t="s">
        <v>262</v>
      </c>
      <c r="B12" s="319">
        <v>702</v>
      </c>
      <c r="C12" s="472">
        <v>1716</v>
      </c>
      <c r="D12" s="320">
        <v>733</v>
      </c>
      <c r="E12" s="320">
        <v>1727</v>
      </c>
      <c r="F12" s="319">
        <v>719</v>
      </c>
      <c r="G12" s="472">
        <v>1689</v>
      </c>
      <c r="H12" s="320">
        <v>734</v>
      </c>
      <c r="I12" s="320">
        <v>1749</v>
      </c>
      <c r="J12" s="319">
        <v>746</v>
      </c>
      <c r="K12" s="578">
        <v>1754</v>
      </c>
    </row>
    <row r="13" spans="1:11" ht="13.5">
      <c r="A13" s="252" t="s">
        <v>266</v>
      </c>
      <c r="B13" s="319">
        <v>704</v>
      </c>
      <c r="C13" s="472">
        <v>1726</v>
      </c>
      <c r="D13" s="320">
        <v>699</v>
      </c>
      <c r="E13" s="320">
        <v>1691</v>
      </c>
      <c r="F13" s="319">
        <v>702</v>
      </c>
      <c r="G13" s="472">
        <v>1701</v>
      </c>
      <c r="H13" s="320">
        <v>702</v>
      </c>
      <c r="I13" s="320">
        <v>1704</v>
      </c>
      <c r="J13" s="319">
        <v>703</v>
      </c>
      <c r="K13" s="578">
        <v>1686</v>
      </c>
    </row>
    <row r="14" spans="1:11" ht="13.5">
      <c r="A14" s="252" t="s">
        <v>270</v>
      </c>
      <c r="B14" s="319">
        <v>441</v>
      </c>
      <c r="C14" s="472">
        <v>1236</v>
      </c>
      <c r="D14" s="320">
        <v>444</v>
      </c>
      <c r="E14" s="320">
        <v>1255</v>
      </c>
      <c r="F14" s="319">
        <v>457</v>
      </c>
      <c r="G14" s="472">
        <v>1283</v>
      </c>
      <c r="H14" s="320">
        <v>490</v>
      </c>
      <c r="I14" s="320">
        <v>1331</v>
      </c>
      <c r="J14" s="319">
        <v>497</v>
      </c>
      <c r="K14" s="578">
        <v>1333</v>
      </c>
    </row>
    <row r="15" spans="1:11" ht="13.5">
      <c r="A15" s="252" t="s">
        <v>497</v>
      </c>
      <c r="B15" s="319">
        <v>222</v>
      </c>
      <c r="C15" s="472">
        <v>585</v>
      </c>
      <c r="D15" s="320">
        <v>229</v>
      </c>
      <c r="E15" s="320">
        <v>599</v>
      </c>
      <c r="F15" s="319">
        <v>234</v>
      </c>
      <c r="G15" s="472">
        <v>611</v>
      </c>
      <c r="H15" s="320">
        <v>226</v>
      </c>
      <c r="I15" s="320">
        <v>609</v>
      </c>
      <c r="J15" s="319">
        <v>228</v>
      </c>
      <c r="K15" s="578">
        <v>605</v>
      </c>
    </row>
    <row r="16" spans="1:11" ht="13.5">
      <c r="A16" s="252" t="s">
        <v>498</v>
      </c>
      <c r="B16" s="319">
        <v>375</v>
      </c>
      <c r="C16" s="472">
        <v>1095</v>
      </c>
      <c r="D16" s="320">
        <v>384</v>
      </c>
      <c r="E16" s="320">
        <v>1107</v>
      </c>
      <c r="F16" s="319">
        <v>381</v>
      </c>
      <c r="G16" s="472">
        <v>1092</v>
      </c>
      <c r="H16" s="320">
        <v>374</v>
      </c>
      <c r="I16" s="320">
        <v>1081</v>
      </c>
      <c r="J16" s="319">
        <v>369</v>
      </c>
      <c r="K16" s="578">
        <v>1069</v>
      </c>
    </row>
    <row r="17" spans="1:11" ht="13.5">
      <c r="A17" s="252" t="s">
        <v>499</v>
      </c>
      <c r="B17" s="319">
        <v>223</v>
      </c>
      <c r="C17" s="472">
        <v>702</v>
      </c>
      <c r="D17" s="320">
        <v>230</v>
      </c>
      <c r="E17" s="320">
        <v>725</v>
      </c>
      <c r="F17" s="319">
        <v>236</v>
      </c>
      <c r="G17" s="472">
        <v>733</v>
      </c>
      <c r="H17" s="320">
        <v>226</v>
      </c>
      <c r="I17" s="320">
        <v>728</v>
      </c>
      <c r="J17" s="319">
        <v>225</v>
      </c>
      <c r="K17" s="578">
        <v>719</v>
      </c>
    </row>
    <row r="18" spans="1:11" ht="13.5">
      <c r="A18" s="252" t="s">
        <v>648</v>
      </c>
      <c r="B18" s="319">
        <v>320</v>
      </c>
      <c r="C18" s="472">
        <v>827</v>
      </c>
      <c r="D18" s="320">
        <v>338</v>
      </c>
      <c r="E18" s="320">
        <v>856</v>
      </c>
      <c r="F18" s="319">
        <v>341</v>
      </c>
      <c r="G18" s="472">
        <v>864</v>
      </c>
      <c r="H18" s="320">
        <v>336</v>
      </c>
      <c r="I18" s="320">
        <v>868</v>
      </c>
      <c r="J18" s="319">
        <v>345</v>
      </c>
      <c r="K18" s="578">
        <v>885</v>
      </c>
    </row>
    <row r="19" spans="1:11" ht="13.5">
      <c r="A19" s="252"/>
      <c r="B19" s="319"/>
      <c r="C19" s="472"/>
      <c r="D19" s="320"/>
      <c r="E19" s="320"/>
      <c r="F19" s="319"/>
      <c r="G19" s="472"/>
      <c r="H19" s="320"/>
      <c r="I19" s="320"/>
      <c r="J19" s="319"/>
      <c r="K19" s="578"/>
    </row>
    <row r="20" spans="1:11" ht="13.5">
      <c r="A20" s="252" t="s">
        <v>273</v>
      </c>
      <c r="B20" s="319">
        <v>261</v>
      </c>
      <c r="C20" s="472">
        <v>653</v>
      </c>
      <c r="D20" s="320">
        <v>256</v>
      </c>
      <c r="E20" s="320">
        <v>648</v>
      </c>
      <c r="F20" s="319">
        <v>253</v>
      </c>
      <c r="G20" s="472">
        <v>630</v>
      </c>
      <c r="H20" s="320">
        <v>280</v>
      </c>
      <c r="I20" s="320">
        <v>682</v>
      </c>
      <c r="J20" s="319">
        <v>286</v>
      </c>
      <c r="K20" s="578">
        <v>693</v>
      </c>
    </row>
    <row r="21" spans="1:11" ht="13.5">
      <c r="A21" s="252" t="s">
        <v>276</v>
      </c>
      <c r="B21" s="319">
        <v>535</v>
      </c>
      <c r="C21" s="472">
        <v>1121</v>
      </c>
      <c r="D21" s="320">
        <v>538</v>
      </c>
      <c r="E21" s="320">
        <v>1124</v>
      </c>
      <c r="F21" s="319">
        <v>538</v>
      </c>
      <c r="G21" s="472">
        <v>1123</v>
      </c>
      <c r="H21" s="320">
        <v>525</v>
      </c>
      <c r="I21" s="320">
        <v>1137</v>
      </c>
      <c r="J21" s="319">
        <v>530</v>
      </c>
      <c r="K21" s="578">
        <v>1129</v>
      </c>
    </row>
    <row r="22" spans="1:11" ht="13.5">
      <c r="A22" s="252" t="s">
        <v>279</v>
      </c>
      <c r="B22" s="319">
        <v>761</v>
      </c>
      <c r="C22" s="472">
        <v>1654</v>
      </c>
      <c r="D22" s="320">
        <v>762</v>
      </c>
      <c r="E22" s="320">
        <v>1630</v>
      </c>
      <c r="F22" s="319">
        <v>769</v>
      </c>
      <c r="G22" s="472">
        <v>1621</v>
      </c>
      <c r="H22" s="320">
        <v>763</v>
      </c>
      <c r="I22" s="320">
        <v>1681</v>
      </c>
      <c r="J22" s="319">
        <v>800</v>
      </c>
      <c r="K22" s="578">
        <v>1721</v>
      </c>
    </row>
    <row r="23" spans="1:11" ht="13.5">
      <c r="A23" s="252" t="s">
        <v>282</v>
      </c>
      <c r="B23" s="319">
        <v>1703</v>
      </c>
      <c r="C23" s="472">
        <v>3864</v>
      </c>
      <c r="D23" s="320">
        <v>2078</v>
      </c>
      <c r="E23" s="320">
        <v>4793</v>
      </c>
      <c r="F23" s="319">
        <v>2113</v>
      </c>
      <c r="G23" s="472">
        <v>4817</v>
      </c>
      <c r="H23" s="320">
        <v>2123</v>
      </c>
      <c r="I23" s="320">
        <v>4775</v>
      </c>
      <c r="J23" s="319">
        <v>2141</v>
      </c>
      <c r="K23" s="578">
        <v>4786</v>
      </c>
    </row>
    <row r="24" spans="1:11" ht="13.5">
      <c r="A24" s="252" t="s">
        <v>285</v>
      </c>
      <c r="B24" s="319">
        <v>834</v>
      </c>
      <c r="C24" s="472">
        <v>1971</v>
      </c>
      <c r="D24" s="320">
        <v>839</v>
      </c>
      <c r="E24" s="320">
        <v>1959</v>
      </c>
      <c r="F24" s="319">
        <v>846</v>
      </c>
      <c r="G24" s="472">
        <v>1979</v>
      </c>
      <c r="H24" s="320">
        <v>841</v>
      </c>
      <c r="I24" s="320">
        <v>1918</v>
      </c>
      <c r="J24" s="319">
        <v>859</v>
      </c>
      <c r="K24" s="578">
        <v>1920</v>
      </c>
    </row>
    <row r="25" spans="1:11" ht="13.5">
      <c r="A25" s="252" t="s">
        <v>288</v>
      </c>
      <c r="B25" s="319">
        <v>579</v>
      </c>
      <c r="C25" s="472">
        <v>1339</v>
      </c>
      <c r="D25" s="320">
        <v>596</v>
      </c>
      <c r="E25" s="320">
        <v>1350</v>
      </c>
      <c r="F25" s="319">
        <v>599</v>
      </c>
      <c r="G25" s="472">
        <v>1325</v>
      </c>
      <c r="H25" s="320">
        <v>584</v>
      </c>
      <c r="I25" s="320">
        <v>1300</v>
      </c>
      <c r="J25" s="319">
        <v>601</v>
      </c>
      <c r="K25" s="578">
        <v>1329</v>
      </c>
    </row>
    <row r="26" spans="1:11" ht="13.5">
      <c r="A26" s="252" t="s">
        <v>291</v>
      </c>
      <c r="B26" s="319">
        <v>742</v>
      </c>
      <c r="C26" s="472">
        <v>1621</v>
      </c>
      <c r="D26" s="320">
        <v>756</v>
      </c>
      <c r="E26" s="320">
        <v>1628</v>
      </c>
      <c r="F26" s="319">
        <v>783</v>
      </c>
      <c r="G26" s="472">
        <v>1650</v>
      </c>
      <c r="H26" s="320">
        <v>815</v>
      </c>
      <c r="I26" s="320">
        <v>1724</v>
      </c>
      <c r="J26" s="319">
        <v>807</v>
      </c>
      <c r="K26" s="578">
        <v>1685</v>
      </c>
    </row>
    <row r="27" spans="1:11" ht="13.5">
      <c r="A27" s="252" t="s">
        <v>294</v>
      </c>
      <c r="B27" s="319">
        <v>1101</v>
      </c>
      <c r="C27" s="472">
        <v>2713</v>
      </c>
      <c r="D27" s="320">
        <v>1119</v>
      </c>
      <c r="E27" s="320">
        <v>2740</v>
      </c>
      <c r="F27" s="319">
        <v>1112</v>
      </c>
      <c r="G27" s="472">
        <v>2712</v>
      </c>
      <c r="H27" s="320">
        <v>1118</v>
      </c>
      <c r="I27" s="320">
        <v>2718</v>
      </c>
      <c r="J27" s="319">
        <v>1124</v>
      </c>
      <c r="K27" s="578">
        <v>2703</v>
      </c>
    </row>
    <row r="28" spans="1:11" ht="13.5">
      <c r="A28" s="252"/>
      <c r="B28" s="319"/>
      <c r="C28" s="472"/>
      <c r="D28" s="320"/>
      <c r="E28" s="320"/>
      <c r="F28" s="319"/>
      <c r="G28" s="472"/>
      <c r="H28" s="320"/>
      <c r="I28" s="320"/>
      <c r="J28" s="319"/>
      <c r="K28" s="578"/>
    </row>
    <row r="29" spans="1:11" ht="13.5">
      <c r="A29" s="252" t="s">
        <v>297</v>
      </c>
      <c r="B29" s="319">
        <v>823</v>
      </c>
      <c r="C29" s="472">
        <v>1905</v>
      </c>
      <c r="D29" s="320">
        <v>841</v>
      </c>
      <c r="E29" s="320">
        <v>1948</v>
      </c>
      <c r="F29" s="319">
        <v>851</v>
      </c>
      <c r="G29" s="472">
        <v>1946</v>
      </c>
      <c r="H29" s="320">
        <v>856</v>
      </c>
      <c r="I29" s="320">
        <v>1981</v>
      </c>
      <c r="J29" s="319">
        <v>861</v>
      </c>
      <c r="K29" s="578">
        <v>1985</v>
      </c>
    </row>
    <row r="30" spans="1:11" ht="13.5">
      <c r="A30" s="252" t="s">
        <v>300</v>
      </c>
      <c r="B30" s="319">
        <v>814</v>
      </c>
      <c r="C30" s="472">
        <v>2003</v>
      </c>
      <c r="D30" s="320">
        <v>825</v>
      </c>
      <c r="E30" s="320">
        <v>1991</v>
      </c>
      <c r="F30" s="319">
        <v>806</v>
      </c>
      <c r="G30" s="472">
        <v>1924</v>
      </c>
      <c r="H30" s="320">
        <v>769</v>
      </c>
      <c r="I30" s="320">
        <v>1892</v>
      </c>
      <c r="J30" s="319">
        <v>788</v>
      </c>
      <c r="K30" s="578">
        <v>1944</v>
      </c>
    </row>
    <row r="31" spans="1:11" ht="13.5">
      <c r="A31" s="252" t="s">
        <v>302</v>
      </c>
      <c r="B31" s="319">
        <v>853</v>
      </c>
      <c r="C31" s="472">
        <v>2016</v>
      </c>
      <c r="D31" s="320">
        <v>851</v>
      </c>
      <c r="E31" s="320">
        <v>1997</v>
      </c>
      <c r="F31" s="319">
        <v>859</v>
      </c>
      <c r="G31" s="472">
        <v>2000</v>
      </c>
      <c r="H31" s="320">
        <v>861</v>
      </c>
      <c r="I31" s="320">
        <v>2003</v>
      </c>
      <c r="J31" s="319">
        <v>864</v>
      </c>
      <c r="K31" s="578">
        <v>1996</v>
      </c>
    </row>
    <row r="32" spans="1:11" ht="13.5">
      <c r="A32" s="252" t="s">
        <v>304</v>
      </c>
      <c r="B32" s="319">
        <v>1320</v>
      </c>
      <c r="C32" s="472">
        <v>3159</v>
      </c>
      <c r="D32" s="320">
        <v>1330</v>
      </c>
      <c r="E32" s="320">
        <v>3144</v>
      </c>
      <c r="F32" s="319">
        <v>1344</v>
      </c>
      <c r="G32" s="472">
        <v>3168</v>
      </c>
      <c r="H32" s="320">
        <v>1305</v>
      </c>
      <c r="I32" s="320">
        <v>3155</v>
      </c>
      <c r="J32" s="319">
        <v>1314</v>
      </c>
      <c r="K32" s="578">
        <v>3148</v>
      </c>
    </row>
    <row r="33" spans="1:11" ht="13.5">
      <c r="A33" s="252" t="s">
        <v>195</v>
      </c>
      <c r="B33" s="319">
        <v>667</v>
      </c>
      <c r="C33" s="472">
        <v>1750</v>
      </c>
      <c r="D33" s="320">
        <v>675</v>
      </c>
      <c r="E33" s="320">
        <v>1774</v>
      </c>
      <c r="F33" s="319">
        <v>676</v>
      </c>
      <c r="G33" s="472">
        <v>1742</v>
      </c>
      <c r="H33" s="320">
        <v>691</v>
      </c>
      <c r="I33" s="320">
        <v>1750</v>
      </c>
      <c r="J33" s="319">
        <v>702</v>
      </c>
      <c r="K33" s="578">
        <v>1747</v>
      </c>
    </row>
    <row r="34" spans="1:11" ht="13.5">
      <c r="A34" s="252" t="s">
        <v>199</v>
      </c>
      <c r="B34" s="319">
        <v>876</v>
      </c>
      <c r="C34" s="472">
        <v>2179</v>
      </c>
      <c r="D34" s="320">
        <v>901</v>
      </c>
      <c r="E34" s="320">
        <v>2214</v>
      </c>
      <c r="F34" s="319">
        <v>907</v>
      </c>
      <c r="G34" s="472">
        <v>2219</v>
      </c>
      <c r="H34" s="320">
        <v>901</v>
      </c>
      <c r="I34" s="320">
        <v>2201</v>
      </c>
      <c r="J34" s="319">
        <v>914</v>
      </c>
      <c r="K34" s="578">
        <v>2213</v>
      </c>
    </row>
    <row r="35" spans="1:11" ht="13.5">
      <c r="A35" s="252"/>
      <c r="B35" s="319"/>
      <c r="C35" s="472"/>
      <c r="D35" s="320"/>
      <c r="E35" s="320"/>
      <c r="F35" s="319"/>
      <c r="G35" s="472"/>
      <c r="H35" s="320"/>
      <c r="I35" s="320"/>
      <c r="J35" s="319"/>
      <c r="K35" s="578"/>
    </row>
    <row r="36" spans="1:11" ht="13.5">
      <c r="A36" s="252" t="s">
        <v>203</v>
      </c>
      <c r="B36" s="319">
        <v>555</v>
      </c>
      <c r="C36" s="472">
        <v>1343</v>
      </c>
      <c r="D36" s="320">
        <v>560</v>
      </c>
      <c r="E36" s="320">
        <v>1333</v>
      </c>
      <c r="F36" s="319">
        <v>575</v>
      </c>
      <c r="G36" s="472">
        <v>1356</v>
      </c>
      <c r="H36" s="320">
        <v>553</v>
      </c>
      <c r="I36" s="320">
        <v>1355</v>
      </c>
      <c r="J36" s="319">
        <v>573</v>
      </c>
      <c r="K36" s="578">
        <v>1377</v>
      </c>
    </row>
    <row r="37" spans="1:11" ht="13.5">
      <c r="A37" s="252" t="s">
        <v>207</v>
      </c>
      <c r="B37" s="319">
        <v>790</v>
      </c>
      <c r="C37" s="472">
        <v>1967</v>
      </c>
      <c r="D37" s="320">
        <v>792</v>
      </c>
      <c r="E37" s="320">
        <v>1956</v>
      </c>
      <c r="F37" s="319">
        <v>798</v>
      </c>
      <c r="G37" s="472">
        <v>1934</v>
      </c>
      <c r="H37" s="320">
        <v>794</v>
      </c>
      <c r="I37" s="320">
        <v>1933</v>
      </c>
      <c r="J37" s="319">
        <v>803</v>
      </c>
      <c r="K37" s="578">
        <v>1908</v>
      </c>
    </row>
    <row r="38" spans="1:11" ht="13.5">
      <c r="A38" s="252" t="s">
        <v>211</v>
      </c>
      <c r="B38" s="319">
        <v>721</v>
      </c>
      <c r="C38" s="472">
        <v>1802</v>
      </c>
      <c r="D38" s="320">
        <v>746</v>
      </c>
      <c r="E38" s="320">
        <v>1831</v>
      </c>
      <c r="F38" s="319">
        <v>739</v>
      </c>
      <c r="G38" s="472">
        <v>1795</v>
      </c>
      <c r="H38" s="320">
        <v>724</v>
      </c>
      <c r="I38" s="320">
        <v>1765</v>
      </c>
      <c r="J38" s="319">
        <v>732</v>
      </c>
      <c r="K38" s="578">
        <v>1768</v>
      </c>
    </row>
    <row r="39" spans="1:11" ht="13.5">
      <c r="A39" s="252"/>
      <c r="B39" s="319"/>
      <c r="C39" s="472"/>
      <c r="D39" s="320"/>
      <c r="E39" s="320"/>
      <c r="F39" s="319"/>
      <c r="G39" s="472"/>
      <c r="H39" s="320"/>
      <c r="I39" s="320"/>
      <c r="J39" s="319"/>
      <c r="K39" s="578"/>
    </row>
    <row r="40" spans="1:11" ht="13.5">
      <c r="A40" s="252" t="s">
        <v>215</v>
      </c>
      <c r="B40" s="319">
        <v>746</v>
      </c>
      <c r="C40" s="472">
        <v>1804</v>
      </c>
      <c r="D40" s="320">
        <v>751</v>
      </c>
      <c r="E40" s="320">
        <v>1813</v>
      </c>
      <c r="F40" s="319">
        <v>768</v>
      </c>
      <c r="G40" s="472">
        <v>1831</v>
      </c>
      <c r="H40" s="320">
        <v>771</v>
      </c>
      <c r="I40" s="320">
        <v>1840</v>
      </c>
      <c r="J40" s="319">
        <v>787</v>
      </c>
      <c r="K40" s="578">
        <v>1869</v>
      </c>
    </row>
    <row r="41" spans="1:11" ht="13.5">
      <c r="A41" s="252" t="s">
        <v>219</v>
      </c>
      <c r="B41" s="319">
        <v>1223</v>
      </c>
      <c r="C41" s="472">
        <v>3125</v>
      </c>
      <c r="D41" s="320">
        <v>1228</v>
      </c>
      <c r="E41" s="320">
        <v>3090</v>
      </c>
      <c r="F41" s="319">
        <v>1242</v>
      </c>
      <c r="G41" s="472">
        <v>3090</v>
      </c>
      <c r="H41" s="320">
        <v>1246</v>
      </c>
      <c r="I41" s="320">
        <v>3091</v>
      </c>
      <c r="J41" s="319">
        <v>1264</v>
      </c>
      <c r="K41" s="578">
        <v>3115</v>
      </c>
    </row>
    <row r="42" spans="1:11" ht="13.5">
      <c r="A42" s="252"/>
      <c r="B42" s="319"/>
      <c r="C42" s="472"/>
      <c r="D42" s="320"/>
      <c r="E42" s="320"/>
      <c r="F42" s="319"/>
      <c r="G42" s="472"/>
      <c r="H42" s="320"/>
      <c r="I42" s="320"/>
      <c r="J42" s="319"/>
      <c r="K42" s="578"/>
    </row>
    <row r="43" spans="1:11" ht="13.5">
      <c r="A43" s="252" t="s">
        <v>223</v>
      </c>
      <c r="B43" s="319">
        <v>569</v>
      </c>
      <c r="C43" s="472">
        <v>1417</v>
      </c>
      <c r="D43" s="320">
        <v>566</v>
      </c>
      <c r="E43" s="320">
        <v>1431</v>
      </c>
      <c r="F43" s="319">
        <v>582</v>
      </c>
      <c r="G43" s="472">
        <v>1456</v>
      </c>
      <c r="H43" s="320">
        <v>569</v>
      </c>
      <c r="I43" s="320">
        <v>1436</v>
      </c>
      <c r="J43" s="319">
        <v>584</v>
      </c>
      <c r="K43" s="578">
        <v>1448</v>
      </c>
    </row>
    <row r="44" spans="1:11" ht="13.5">
      <c r="A44" s="252" t="s">
        <v>226</v>
      </c>
      <c r="B44" s="319">
        <v>370</v>
      </c>
      <c r="C44" s="472">
        <v>985</v>
      </c>
      <c r="D44" s="320">
        <v>367</v>
      </c>
      <c r="E44" s="320">
        <v>956</v>
      </c>
      <c r="F44" s="319">
        <v>374</v>
      </c>
      <c r="G44" s="472">
        <v>971</v>
      </c>
      <c r="H44" s="320">
        <v>378</v>
      </c>
      <c r="I44" s="320">
        <v>965</v>
      </c>
      <c r="J44" s="319">
        <v>387</v>
      </c>
      <c r="K44" s="578">
        <v>986</v>
      </c>
    </row>
    <row r="45" spans="1:11" ht="13.5">
      <c r="A45" s="252" t="s">
        <v>229</v>
      </c>
      <c r="B45" s="319">
        <v>1072</v>
      </c>
      <c r="C45" s="472">
        <v>2764</v>
      </c>
      <c r="D45" s="320">
        <v>1081</v>
      </c>
      <c r="E45" s="320">
        <v>2773</v>
      </c>
      <c r="F45" s="319">
        <v>1091</v>
      </c>
      <c r="G45" s="472">
        <v>2777</v>
      </c>
      <c r="H45" s="320">
        <v>1143</v>
      </c>
      <c r="I45" s="320">
        <v>2827</v>
      </c>
      <c r="J45" s="319">
        <v>1149</v>
      </c>
      <c r="K45" s="578">
        <v>2814</v>
      </c>
    </row>
    <row r="46" spans="1:11" ht="13.5">
      <c r="A46" s="252" t="s">
        <v>233</v>
      </c>
      <c r="B46" s="319">
        <v>817</v>
      </c>
      <c r="C46" s="472">
        <v>2134</v>
      </c>
      <c r="D46" s="320">
        <v>814</v>
      </c>
      <c r="E46" s="320">
        <v>2110</v>
      </c>
      <c r="F46" s="319">
        <v>832</v>
      </c>
      <c r="G46" s="472">
        <v>2110</v>
      </c>
      <c r="H46" s="320">
        <v>879</v>
      </c>
      <c r="I46" s="320">
        <v>2143</v>
      </c>
      <c r="J46" s="319">
        <v>875</v>
      </c>
      <c r="K46" s="578">
        <v>2130</v>
      </c>
    </row>
    <row r="47" spans="1:11" ht="13.5">
      <c r="A47" s="252" t="s">
        <v>237</v>
      </c>
      <c r="B47" s="319">
        <v>350</v>
      </c>
      <c r="C47" s="472">
        <v>928</v>
      </c>
      <c r="D47" s="320">
        <v>354</v>
      </c>
      <c r="E47" s="320">
        <v>929</v>
      </c>
      <c r="F47" s="319">
        <v>359</v>
      </c>
      <c r="G47" s="472">
        <v>915</v>
      </c>
      <c r="H47" s="320">
        <v>331</v>
      </c>
      <c r="I47" s="320">
        <v>937</v>
      </c>
      <c r="J47" s="319">
        <v>327</v>
      </c>
      <c r="K47" s="578">
        <v>925</v>
      </c>
    </row>
    <row r="48" spans="1:11" ht="13.5">
      <c r="A48" s="252"/>
      <c r="B48" s="417"/>
      <c r="C48" s="318"/>
      <c r="D48" s="320"/>
      <c r="E48" s="320"/>
      <c r="F48" s="319"/>
      <c r="G48" s="472"/>
      <c r="H48" s="320"/>
      <c r="I48" s="320"/>
      <c r="J48" s="319"/>
      <c r="K48" s="578"/>
    </row>
    <row r="49" spans="1:11" ht="13.5">
      <c r="A49" s="258" t="s">
        <v>241</v>
      </c>
      <c r="B49" s="417">
        <v>40932</v>
      </c>
      <c r="C49" s="318">
        <v>100300</v>
      </c>
      <c r="D49" s="259">
        <v>41882</v>
      </c>
      <c r="E49" s="259">
        <v>101637</v>
      </c>
      <c r="F49" s="417">
        <v>42330</v>
      </c>
      <c r="G49" s="318">
        <v>101656</v>
      </c>
      <c r="H49" s="417">
        <v>42025</v>
      </c>
      <c r="I49" s="318">
        <v>101728</v>
      </c>
      <c r="J49" s="417">
        <v>42631</v>
      </c>
      <c r="K49" s="812">
        <v>102167</v>
      </c>
    </row>
    <row r="50" spans="1:13" ht="13.5">
      <c r="A50" s="252"/>
      <c r="B50" s="417"/>
      <c r="C50" s="318"/>
      <c r="D50" s="320"/>
      <c r="E50" s="320"/>
      <c r="F50" s="319"/>
      <c r="G50" s="472"/>
      <c r="H50" s="320"/>
      <c r="I50" s="320"/>
      <c r="J50" s="319"/>
      <c r="K50" s="578"/>
      <c r="M50" s="475"/>
    </row>
    <row r="51" spans="1:11" ht="13.5">
      <c r="A51" s="252" t="s">
        <v>251</v>
      </c>
      <c r="B51" s="319">
        <v>163</v>
      </c>
      <c r="C51" s="472">
        <v>738</v>
      </c>
      <c r="D51" s="320">
        <v>162</v>
      </c>
      <c r="E51" s="320">
        <v>723</v>
      </c>
      <c r="F51" s="319">
        <v>158</v>
      </c>
      <c r="G51" s="472">
        <v>733</v>
      </c>
      <c r="H51" s="320">
        <v>153</v>
      </c>
      <c r="I51" s="320">
        <v>726</v>
      </c>
      <c r="J51" s="319">
        <v>154</v>
      </c>
      <c r="K51" s="578">
        <v>729</v>
      </c>
    </row>
    <row r="52" spans="1:11" ht="13.5">
      <c r="A52" s="252" t="s">
        <v>255</v>
      </c>
      <c r="B52" s="319">
        <v>805</v>
      </c>
      <c r="C52" s="472">
        <v>2482</v>
      </c>
      <c r="D52" s="320">
        <v>816</v>
      </c>
      <c r="E52" s="320">
        <v>2474</v>
      </c>
      <c r="F52" s="319">
        <v>819</v>
      </c>
      <c r="G52" s="472">
        <v>2444</v>
      </c>
      <c r="H52" s="320">
        <v>818</v>
      </c>
      <c r="I52" s="320">
        <v>2409</v>
      </c>
      <c r="J52" s="319">
        <v>812</v>
      </c>
      <c r="K52" s="578">
        <v>2387</v>
      </c>
    </row>
    <row r="53" spans="1:11" ht="13.5">
      <c r="A53" s="252" t="s">
        <v>259</v>
      </c>
      <c r="B53" s="319">
        <v>2462</v>
      </c>
      <c r="C53" s="472">
        <v>6078</v>
      </c>
      <c r="D53" s="320">
        <v>2510</v>
      </c>
      <c r="E53" s="320">
        <v>6121</v>
      </c>
      <c r="F53" s="319">
        <v>2541</v>
      </c>
      <c r="G53" s="472">
        <v>6081</v>
      </c>
      <c r="H53" s="320">
        <v>2566</v>
      </c>
      <c r="I53" s="320">
        <v>6069</v>
      </c>
      <c r="J53" s="319">
        <v>2552</v>
      </c>
      <c r="K53" s="578">
        <v>6001</v>
      </c>
    </row>
    <row r="54" spans="1:11" ht="13.5">
      <c r="A54" s="252" t="s">
        <v>263</v>
      </c>
      <c r="B54" s="319">
        <v>415</v>
      </c>
      <c r="C54" s="472">
        <v>1347</v>
      </c>
      <c r="D54" s="320">
        <v>428</v>
      </c>
      <c r="E54" s="320">
        <v>1365</v>
      </c>
      <c r="F54" s="319">
        <v>434</v>
      </c>
      <c r="G54" s="472">
        <v>1368</v>
      </c>
      <c r="H54" s="320">
        <v>441</v>
      </c>
      <c r="I54" s="320">
        <v>1379</v>
      </c>
      <c r="J54" s="319">
        <v>444</v>
      </c>
      <c r="K54" s="578">
        <v>1380</v>
      </c>
    </row>
    <row r="55" spans="1:11" ht="13.5">
      <c r="A55" s="252"/>
      <c r="B55" s="319"/>
      <c r="C55" s="472"/>
      <c r="D55" s="320"/>
      <c r="E55" s="320"/>
      <c r="F55" s="319"/>
      <c r="G55" s="472"/>
      <c r="H55" s="320"/>
      <c r="I55" s="320"/>
      <c r="J55" s="319"/>
      <c r="K55" s="578"/>
    </row>
    <row r="56" spans="1:12" ht="14.25" thickBot="1">
      <c r="A56" s="260" t="s">
        <v>267</v>
      </c>
      <c r="B56" s="321">
        <f aca="true" t="shared" si="0" ref="B56:K56">SUM(B51:B54)</f>
        <v>3845</v>
      </c>
      <c r="C56" s="481">
        <f t="shared" si="0"/>
        <v>10645</v>
      </c>
      <c r="D56" s="321">
        <f t="shared" si="0"/>
        <v>3916</v>
      </c>
      <c r="E56" s="481">
        <f t="shared" si="0"/>
        <v>10683</v>
      </c>
      <c r="F56" s="321">
        <f t="shared" si="0"/>
        <v>3952</v>
      </c>
      <c r="G56" s="322">
        <f t="shared" si="0"/>
        <v>10626</v>
      </c>
      <c r="H56" s="321">
        <f t="shared" si="0"/>
        <v>3978</v>
      </c>
      <c r="I56" s="481">
        <f t="shared" si="0"/>
        <v>10583</v>
      </c>
      <c r="J56" s="321">
        <f t="shared" si="0"/>
        <v>3962</v>
      </c>
      <c r="K56" s="322">
        <f t="shared" si="0"/>
        <v>10497</v>
      </c>
      <c r="L56" s="475"/>
    </row>
    <row r="57" ht="18" customHeight="1" thickTop="1">
      <c r="A57" s="95"/>
    </row>
  </sheetData>
  <sheetProtection/>
  <mergeCells count="6">
    <mergeCell ref="A3:A4"/>
    <mergeCell ref="H3:I3"/>
    <mergeCell ref="J3:K3"/>
    <mergeCell ref="B3:C3"/>
    <mergeCell ref="D3:E3"/>
    <mergeCell ref="F3:G3"/>
  </mergeCells>
  <printOptions horizontalCentered="1"/>
  <pageMargins left="0.5905511811023623" right="0.5905511811023623" top="0.5905511811023623" bottom="0.7086614173228347" header="0.5118110236220472" footer="0.5118110236220472"/>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55"/>
  <sheetViews>
    <sheetView zoomScale="98" zoomScaleNormal="98" zoomScaleSheetLayoutView="160" workbookViewId="0" topLeftCell="A1">
      <selection activeCell="A1" sqref="A1"/>
    </sheetView>
  </sheetViews>
  <sheetFormatPr defaultColWidth="9.375" defaultRowHeight="13.5"/>
  <cols>
    <col min="1" max="1" width="13.25390625" style="87" customWidth="1"/>
    <col min="2" max="5" width="8.00390625" style="87" customWidth="1"/>
    <col min="6" max="6" width="13.25390625" style="87" customWidth="1"/>
    <col min="7" max="10" width="8.00390625" style="87" customWidth="1"/>
    <col min="11" max="16384" width="9.375" style="87" customWidth="1"/>
  </cols>
  <sheetData>
    <row r="1" ht="23.25" customHeight="1">
      <c r="A1" s="85" t="s">
        <v>496</v>
      </c>
    </row>
    <row r="2" spans="8:10" ht="9" customHeight="1" thickBot="1">
      <c r="H2" s="96"/>
      <c r="I2" s="97"/>
      <c r="J2" s="97"/>
    </row>
    <row r="3" spans="1:10" ht="29.25" customHeight="1" thickTop="1">
      <c r="A3" s="323" t="s">
        <v>403</v>
      </c>
      <c r="B3" s="323" t="s">
        <v>404</v>
      </c>
      <c r="C3" s="324" t="s">
        <v>305</v>
      </c>
      <c r="D3" s="324" t="s">
        <v>88</v>
      </c>
      <c r="E3" s="325" t="s">
        <v>89</v>
      </c>
      <c r="F3" s="324" t="s">
        <v>403</v>
      </c>
      <c r="G3" s="323" t="s">
        <v>404</v>
      </c>
      <c r="H3" s="324" t="s">
        <v>305</v>
      </c>
      <c r="I3" s="324" t="s">
        <v>88</v>
      </c>
      <c r="J3" s="325" t="s">
        <v>310</v>
      </c>
    </row>
    <row r="4" spans="1:10" ht="16.5" customHeight="1">
      <c r="A4" s="375" t="s">
        <v>405</v>
      </c>
      <c r="B4" s="813">
        <v>104132</v>
      </c>
      <c r="C4" s="813">
        <f>SUM(D4:E4)</f>
        <v>243406</v>
      </c>
      <c r="D4" s="813">
        <v>117993</v>
      </c>
      <c r="E4" s="813">
        <v>125413</v>
      </c>
      <c r="F4" s="326" t="s">
        <v>715</v>
      </c>
      <c r="G4" s="422">
        <v>793</v>
      </c>
      <c r="H4" s="813">
        <f aca="true" t="shared" si="0" ref="H4:H9">SUM(I4:J4)</f>
        <v>1813</v>
      </c>
      <c r="I4" s="814">
        <v>874</v>
      </c>
      <c r="J4" s="814">
        <v>939</v>
      </c>
    </row>
    <row r="5" spans="1:10" ht="16.5" customHeight="1">
      <c r="A5" s="331"/>
      <c r="B5" s="423"/>
      <c r="C5" s="423"/>
      <c r="D5" s="424"/>
      <c r="E5" s="425"/>
      <c r="F5" s="327" t="s">
        <v>201</v>
      </c>
      <c r="G5" s="422">
        <v>884</v>
      </c>
      <c r="H5" s="813">
        <f t="shared" si="0"/>
        <v>2035</v>
      </c>
      <c r="I5" s="814">
        <v>973</v>
      </c>
      <c r="J5" s="814">
        <v>1062</v>
      </c>
    </row>
    <row r="6" spans="1:10" ht="16.5" customHeight="1">
      <c r="A6" s="328" t="s">
        <v>192</v>
      </c>
      <c r="B6" s="422">
        <v>447</v>
      </c>
      <c r="C6" s="813">
        <f>SUM(D6:E6)</f>
        <v>943</v>
      </c>
      <c r="D6" s="814">
        <v>454</v>
      </c>
      <c r="E6" s="814">
        <v>489</v>
      </c>
      <c r="F6" s="327" t="s">
        <v>205</v>
      </c>
      <c r="G6" s="422">
        <v>504</v>
      </c>
      <c r="H6" s="813">
        <f t="shared" si="0"/>
        <v>1188</v>
      </c>
      <c r="I6" s="814">
        <v>573</v>
      </c>
      <c r="J6" s="814">
        <v>615</v>
      </c>
    </row>
    <row r="7" spans="1:10" ht="16.5" customHeight="1">
      <c r="A7" s="328" t="s">
        <v>196</v>
      </c>
      <c r="B7" s="422">
        <v>222</v>
      </c>
      <c r="C7" s="813">
        <f>SUM(D7:E7)</f>
        <v>428</v>
      </c>
      <c r="D7" s="814">
        <v>201</v>
      </c>
      <c r="E7" s="814">
        <v>227</v>
      </c>
      <c r="F7" s="327" t="s">
        <v>209</v>
      </c>
      <c r="G7" s="422">
        <v>502</v>
      </c>
      <c r="H7" s="813">
        <f t="shared" si="0"/>
        <v>1323</v>
      </c>
      <c r="I7" s="814">
        <v>626</v>
      </c>
      <c r="J7" s="814">
        <v>697</v>
      </c>
    </row>
    <row r="8" spans="1:10" ht="16.5" customHeight="1">
      <c r="A8" s="328" t="s">
        <v>200</v>
      </c>
      <c r="B8" s="422">
        <v>426</v>
      </c>
      <c r="C8" s="813">
        <f>SUM(D8:E8)</f>
        <v>923</v>
      </c>
      <c r="D8" s="814">
        <v>417</v>
      </c>
      <c r="E8" s="814">
        <v>506</v>
      </c>
      <c r="F8" s="327" t="s">
        <v>213</v>
      </c>
      <c r="G8" s="422">
        <v>495</v>
      </c>
      <c r="H8" s="813">
        <f t="shared" si="0"/>
        <v>1160</v>
      </c>
      <c r="I8" s="814">
        <v>541</v>
      </c>
      <c r="J8" s="814">
        <v>619</v>
      </c>
    </row>
    <row r="9" spans="1:10" ht="16.5" customHeight="1">
      <c r="A9" s="328" t="s">
        <v>204</v>
      </c>
      <c r="B9" s="815">
        <v>131</v>
      </c>
      <c r="C9" s="815">
        <f>SUM(D9:E9)</f>
        <v>284</v>
      </c>
      <c r="D9" s="815">
        <v>138</v>
      </c>
      <c r="E9" s="815">
        <v>146</v>
      </c>
      <c r="F9" s="327" t="s">
        <v>217</v>
      </c>
      <c r="G9" s="422">
        <v>780</v>
      </c>
      <c r="H9" s="813">
        <f t="shared" si="0"/>
        <v>1901</v>
      </c>
      <c r="I9" s="816">
        <v>935</v>
      </c>
      <c r="J9" s="814">
        <v>966</v>
      </c>
    </row>
    <row r="10" spans="1:10" ht="16.5" customHeight="1">
      <c r="A10" s="332"/>
      <c r="B10" s="333"/>
      <c r="C10" s="333"/>
      <c r="D10" s="333"/>
      <c r="E10" s="333"/>
      <c r="F10" s="327"/>
      <c r="G10" s="426"/>
      <c r="H10" s="426"/>
      <c r="I10" s="426"/>
      <c r="J10" s="426"/>
    </row>
    <row r="11" spans="1:10" ht="16.5" customHeight="1">
      <c r="A11" s="328" t="s">
        <v>208</v>
      </c>
      <c r="B11" s="422">
        <v>643</v>
      </c>
      <c r="C11" s="813">
        <f>SUM(D11:E11)</f>
        <v>1408</v>
      </c>
      <c r="D11" s="814">
        <v>673</v>
      </c>
      <c r="E11" s="814">
        <v>735</v>
      </c>
      <c r="F11" s="329" t="s">
        <v>221</v>
      </c>
      <c r="G11" s="813">
        <v>28427</v>
      </c>
      <c r="H11" s="813">
        <f>SUM(I11:J11)</f>
        <v>62774</v>
      </c>
      <c r="I11" s="813">
        <v>30078</v>
      </c>
      <c r="J11" s="813">
        <v>32696</v>
      </c>
    </row>
    <row r="12" spans="1:10" ht="16.5" customHeight="1">
      <c r="A12" s="328" t="s">
        <v>212</v>
      </c>
      <c r="B12" s="422">
        <v>431</v>
      </c>
      <c r="C12" s="813">
        <f>SUM(D12:E12)</f>
        <v>973</v>
      </c>
      <c r="D12" s="814">
        <v>467</v>
      </c>
      <c r="E12" s="814">
        <v>506</v>
      </c>
      <c r="F12" s="327"/>
      <c r="G12" s="426"/>
      <c r="H12" s="426"/>
      <c r="I12" s="427"/>
      <c r="J12" s="427"/>
    </row>
    <row r="13" spans="1:10" ht="16.5" customHeight="1">
      <c r="A13" s="328" t="s">
        <v>216</v>
      </c>
      <c r="B13" s="422">
        <v>529</v>
      </c>
      <c r="C13" s="813">
        <f>SUM(D13:E13)</f>
        <v>1337</v>
      </c>
      <c r="D13" s="814">
        <v>664</v>
      </c>
      <c r="E13" s="814">
        <v>673</v>
      </c>
      <c r="F13" s="327" t="s">
        <v>231</v>
      </c>
      <c r="G13" s="422">
        <v>3967</v>
      </c>
      <c r="H13" s="813">
        <f>SUM(I13:J13)</f>
        <v>9557</v>
      </c>
      <c r="I13" s="814">
        <v>4673</v>
      </c>
      <c r="J13" s="814">
        <v>4884</v>
      </c>
    </row>
    <row r="14" spans="1:10" ht="16.5" customHeight="1">
      <c r="A14" s="328" t="s">
        <v>220</v>
      </c>
      <c r="B14" s="422">
        <v>814</v>
      </c>
      <c r="C14" s="813">
        <f>SUM(D14:E14)</f>
        <v>1790</v>
      </c>
      <c r="D14" s="814">
        <v>859</v>
      </c>
      <c r="E14" s="814">
        <v>931</v>
      </c>
      <c r="F14" s="327" t="s">
        <v>235</v>
      </c>
      <c r="G14" s="422">
        <v>246</v>
      </c>
      <c r="H14" s="813">
        <f>SUM(I14:J14)</f>
        <v>624</v>
      </c>
      <c r="I14" s="814">
        <v>318</v>
      </c>
      <c r="J14" s="814">
        <v>306</v>
      </c>
    </row>
    <row r="15" spans="1:10" ht="16.5" customHeight="1">
      <c r="A15" s="328" t="s">
        <v>224</v>
      </c>
      <c r="B15" s="422">
        <v>913</v>
      </c>
      <c r="C15" s="813">
        <f>SUM(D15:E15)</f>
        <v>1959</v>
      </c>
      <c r="D15" s="814">
        <v>905</v>
      </c>
      <c r="E15" s="814">
        <v>1054</v>
      </c>
      <c r="F15" s="327" t="s">
        <v>239</v>
      </c>
      <c r="G15" s="422">
        <v>1508</v>
      </c>
      <c r="H15" s="813">
        <f>SUM(I15:J15)</f>
        <v>3784</v>
      </c>
      <c r="I15" s="814">
        <v>1845</v>
      </c>
      <c r="J15" s="814">
        <v>1939</v>
      </c>
    </row>
    <row r="16" spans="1:10" ht="16.5" customHeight="1">
      <c r="A16" s="332"/>
      <c r="B16" s="333"/>
      <c r="C16" s="333"/>
      <c r="D16" s="333"/>
      <c r="E16" s="333"/>
      <c r="F16" s="334"/>
      <c r="G16" s="333"/>
      <c r="H16" s="333"/>
      <c r="I16" s="428"/>
      <c r="J16" s="428"/>
    </row>
    <row r="17" spans="1:10" ht="16.5" customHeight="1">
      <c r="A17" s="328" t="s">
        <v>227</v>
      </c>
      <c r="B17" s="422">
        <v>1014</v>
      </c>
      <c r="C17" s="813">
        <f>SUM(D17:E17)</f>
        <v>1868</v>
      </c>
      <c r="D17" s="814">
        <v>852</v>
      </c>
      <c r="E17" s="814">
        <v>1016</v>
      </c>
      <c r="F17" s="327" t="s">
        <v>243</v>
      </c>
      <c r="G17" s="422">
        <v>1754</v>
      </c>
      <c r="H17" s="813">
        <f>SUM(I17:J17)</f>
        <v>4330</v>
      </c>
      <c r="I17" s="814">
        <v>2083</v>
      </c>
      <c r="J17" s="814">
        <v>2247</v>
      </c>
    </row>
    <row r="18" spans="1:10" ht="16.5" customHeight="1">
      <c r="A18" s="328" t="s">
        <v>230</v>
      </c>
      <c r="B18" s="422">
        <v>1119</v>
      </c>
      <c r="C18" s="813">
        <f>SUM(D18:E18)</f>
        <v>2602</v>
      </c>
      <c r="D18" s="814">
        <v>1219</v>
      </c>
      <c r="E18" s="814">
        <v>1383</v>
      </c>
      <c r="F18" s="327" t="s">
        <v>246</v>
      </c>
      <c r="G18" s="422">
        <v>742</v>
      </c>
      <c r="H18" s="813">
        <f>SUM(I18:J18)</f>
        <v>1820</v>
      </c>
      <c r="I18" s="814">
        <v>873</v>
      </c>
      <c r="J18" s="814">
        <v>947</v>
      </c>
    </row>
    <row r="19" spans="1:10" ht="16.5" customHeight="1">
      <c r="A19" s="328" t="s">
        <v>234</v>
      </c>
      <c r="B19" s="422">
        <v>1270</v>
      </c>
      <c r="C19" s="813">
        <f>SUM(D19:E19)</f>
        <v>2342</v>
      </c>
      <c r="D19" s="814">
        <v>1058</v>
      </c>
      <c r="E19" s="814">
        <v>1284</v>
      </c>
      <c r="F19" s="327" t="s">
        <v>249</v>
      </c>
      <c r="G19" s="422">
        <v>805</v>
      </c>
      <c r="H19" s="813">
        <f>SUM(I19:J19)</f>
        <v>2018</v>
      </c>
      <c r="I19" s="814">
        <v>963</v>
      </c>
      <c r="J19" s="814">
        <v>1055</v>
      </c>
    </row>
    <row r="20" spans="1:10" ht="16.5" customHeight="1">
      <c r="A20" s="328" t="s">
        <v>238</v>
      </c>
      <c r="B20" s="422">
        <v>546</v>
      </c>
      <c r="C20" s="813">
        <f>SUM(D20:E20)</f>
        <v>1138</v>
      </c>
      <c r="D20" s="814">
        <v>560</v>
      </c>
      <c r="E20" s="814">
        <v>578</v>
      </c>
      <c r="F20" s="334"/>
      <c r="G20" s="333"/>
      <c r="H20" s="333"/>
      <c r="I20" s="428"/>
      <c r="J20" s="428"/>
    </row>
    <row r="21" spans="1:10" ht="16.5" customHeight="1">
      <c r="A21" s="332"/>
      <c r="B21" s="333"/>
      <c r="C21" s="333"/>
      <c r="D21" s="333"/>
      <c r="E21" s="333"/>
      <c r="F21" s="327" t="s">
        <v>253</v>
      </c>
      <c r="G21" s="422">
        <v>2438</v>
      </c>
      <c r="H21" s="813">
        <f>SUM(I21:J21)</f>
        <v>4214</v>
      </c>
      <c r="I21" s="814">
        <v>1936</v>
      </c>
      <c r="J21" s="814">
        <v>2278</v>
      </c>
    </row>
    <row r="22" spans="1:10" ht="16.5" customHeight="1">
      <c r="A22" s="328" t="s">
        <v>242</v>
      </c>
      <c r="B22" s="422">
        <v>954</v>
      </c>
      <c r="C22" s="813">
        <f>SUM(D22:E22)</f>
        <v>1879</v>
      </c>
      <c r="D22" s="814">
        <v>907</v>
      </c>
      <c r="E22" s="814">
        <v>972</v>
      </c>
      <c r="F22" s="327" t="s">
        <v>257</v>
      </c>
      <c r="G22" s="422">
        <v>4384</v>
      </c>
      <c r="H22" s="813">
        <f>SUM(I22:J22)</f>
        <v>10720</v>
      </c>
      <c r="I22" s="814">
        <v>5222</v>
      </c>
      <c r="J22" s="814">
        <v>5498</v>
      </c>
    </row>
    <row r="23" spans="1:10" ht="16.5" customHeight="1">
      <c r="A23" s="328" t="s">
        <v>245</v>
      </c>
      <c r="B23" s="422">
        <v>464</v>
      </c>
      <c r="C23" s="813">
        <f>SUM(D23:E23)</f>
        <v>1033</v>
      </c>
      <c r="D23" s="814">
        <v>511</v>
      </c>
      <c r="E23" s="814">
        <v>522</v>
      </c>
      <c r="F23" s="327" t="s">
        <v>261</v>
      </c>
      <c r="G23" s="422">
        <v>2931</v>
      </c>
      <c r="H23" s="813">
        <f>SUM(I23:J23)</f>
        <v>7320</v>
      </c>
      <c r="I23" s="814">
        <v>3586</v>
      </c>
      <c r="J23" s="814">
        <v>3734</v>
      </c>
    </row>
    <row r="24" spans="1:10" ht="16.5" customHeight="1">
      <c r="A24" s="328" t="s">
        <v>248</v>
      </c>
      <c r="B24" s="422">
        <v>723</v>
      </c>
      <c r="C24" s="813">
        <f>SUM(D24:E24)</f>
        <v>1458</v>
      </c>
      <c r="D24" s="814">
        <v>692</v>
      </c>
      <c r="E24" s="814">
        <v>766</v>
      </c>
      <c r="F24" s="334"/>
      <c r="G24" s="333"/>
      <c r="H24" s="333"/>
      <c r="I24" s="428"/>
      <c r="J24" s="428"/>
    </row>
    <row r="25" spans="1:10" ht="16.5" customHeight="1">
      <c r="A25" s="333"/>
      <c r="B25" s="335"/>
      <c r="C25" s="333"/>
      <c r="D25" s="333"/>
      <c r="E25" s="333"/>
      <c r="F25" s="327" t="s">
        <v>265</v>
      </c>
      <c r="G25" s="422">
        <v>71</v>
      </c>
      <c r="H25" s="813">
        <f>SUM(I25:J25)</f>
        <v>128</v>
      </c>
      <c r="I25" s="814">
        <v>74</v>
      </c>
      <c r="J25" s="814">
        <v>54</v>
      </c>
    </row>
    <row r="26" spans="1:10" ht="16.5" customHeight="1">
      <c r="A26" s="328" t="s">
        <v>252</v>
      </c>
      <c r="B26" s="422">
        <v>1139</v>
      </c>
      <c r="C26" s="813">
        <f>SUM(D26:E26)</f>
        <v>2194</v>
      </c>
      <c r="D26" s="814">
        <v>1038</v>
      </c>
      <c r="E26" s="814">
        <v>1156</v>
      </c>
      <c r="F26" s="327" t="s">
        <v>269</v>
      </c>
      <c r="G26" s="422">
        <v>505</v>
      </c>
      <c r="H26" s="813">
        <f>SUM(I26:J26)</f>
        <v>1149</v>
      </c>
      <c r="I26" s="814">
        <v>589</v>
      </c>
      <c r="J26" s="814">
        <v>560</v>
      </c>
    </row>
    <row r="27" spans="1:10" ht="16.5" customHeight="1">
      <c r="A27" s="328" t="s">
        <v>256</v>
      </c>
      <c r="B27" s="422">
        <v>507</v>
      </c>
      <c r="C27" s="813">
        <f>SUM(D27:E27)</f>
        <v>1127</v>
      </c>
      <c r="D27" s="814">
        <v>547</v>
      </c>
      <c r="E27" s="814">
        <v>580</v>
      </c>
      <c r="F27" s="327" t="s">
        <v>272</v>
      </c>
      <c r="G27" s="422">
        <v>620</v>
      </c>
      <c r="H27" s="813">
        <f>SUM(I27:J27)</f>
        <v>1430</v>
      </c>
      <c r="I27" s="814">
        <v>697</v>
      </c>
      <c r="J27" s="814">
        <v>733</v>
      </c>
    </row>
    <row r="28" spans="1:10" ht="16.5" customHeight="1">
      <c r="A28" s="328"/>
      <c r="B28" s="422"/>
      <c r="C28" s="422"/>
      <c r="D28" s="422"/>
      <c r="E28" s="422"/>
      <c r="F28" s="334"/>
      <c r="G28" s="333"/>
      <c r="H28" s="333"/>
      <c r="I28" s="428"/>
      <c r="J28" s="428"/>
    </row>
    <row r="29" spans="1:10" ht="16.5" customHeight="1">
      <c r="A29" s="328" t="s">
        <v>260</v>
      </c>
      <c r="B29" s="422">
        <v>387</v>
      </c>
      <c r="C29" s="813">
        <f aca="true" t="shared" si="1" ref="C29:C35">SUM(D29:E29)</f>
        <v>1095</v>
      </c>
      <c r="D29" s="814">
        <v>499</v>
      </c>
      <c r="E29" s="814">
        <v>596</v>
      </c>
      <c r="F29" s="327" t="s">
        <v>275</v>
      </c>
      <c r="G29" s="422">
        <v>2551</v>
      </c>
      <c r="H29" s="813">
        <f>SUM(I29:J29)</f>
        <v>5919</v>
      </c>
      <c r="I29" s="814">
        <v>2931</v>
      </c>
      <c r="J29" s="814">
        <v>2988</v>
      </c>
    </row>
    <row r="30" spans="1:10" ht="16.5" customHeight="1">
      <c r="A30" s="328" t="s">
        <v>264</v>
      </c>
      <c r="B30" s="422">
        <v>673</v>
      </c>
      <c r="C30" s="813">
        <f t="shared" si="1"/>
        <v>1517</v>
      </c>
      <c r="D30" s="814">
        <v>745</v>
      </c>
      <c r="E30" s="814">
        <v>772</v>
      </c>
      <c r="F30" s="327" t="s">
        <v>278</v>
      </c>
      <c r="G30" s="422">
        <v>1672</v>
      </c>
      <c r="H30" s="813">
        <f>SUM(I30:J30)</f>
        <v>4094</v>
      </c>
      <c r="I30" s="814">
        <v>2013</v>
      </c>
      <c r="J30" s="814">
        <v>2081</v>
      </c>
    </row>
    <row r="31" spans="1:10" ht="16.5" customHeight="1">
      <c r="A31" s="328" t="s">
        <v>268</v>
      </c>
      <c r="B31" s="422">
        <v>702</v>
      </c>
      <c r="C31" s="813">
        <f t="shared" si="1"/>
        <v>1550</v>
      </c>
      <c r="D31" s="814">
        <v>759</v>
      </c>
      <c r="E31" s="814">
        <v>791</v>
      </c>
      <c r="F31" s="327" t="s">
        <v>281</v>
      </c>
      <c r="G31" s="422">
        <v>548</v>
      </c>
      <c r="H31" s="813">
        <f>SUM(I31:J31)</f>
        <v>1299</v>
      </c>
      <c r="I31" s="814">
        <v>628</v>
      </c>
      <c r="J31" s="814">
        <v>671</v>
      </c>
    </row>
    <row r="32" spans="1:10" ht="16.5" customHeight="1">
      <c r="A32" s="328" t="s">
        <v>271</v>
      </c>
      <c r="B32" s="422">
        <v>932</v>
      </c>
      <c r="C32" s="813">
        <f t="shared" si="1"/>
        <v>2099</v>
      </c>
      <c r="D32" s="814">
        <v>1062</v>
      </c>
      <c r="E32" s="814">
        <v>1037</v>
      </c>
      <c r="F32" s="327"/>
      <c r="G32" s="426"/>
      <c r="H32" s="426"/>
      <c r="I32" s="427"/>
      <c r="J32" s="427"/>
    </row>
    <row r="33" spans="1:10" ht="16.5" customHeight="1">
      <c r="A33" s="328" t="s">
        <v>274</v>
      </c>
      <c r="B33" s="422">
        <v>766</v>
      </c>
      <c r="C33" s="813">
        <f t="shared" si="1"/>
        <v>1807</v>
      </c>
      <c r="D33" s="814">
        <v>901</v>
      </c>
      <c r="E33" s="814">
        <v>906</v>
      </c>
      <c r="F33" s="327" t="s">
        <v>284</v>
      </c>
      <c r="G33" s="422">
        <v>710</v>
      </c>
      <c r="H33" s="813">
        <f>SUM(I33:J33)</f>
        <v>1738</v>
      </c>
      <c r="I33" s="814">
        <v>846</v>
      </c>
      <c r="J33" s="814">
        <v>892</v>
      </c>
    </row>
    <row r="34" spans="1:10" ht="16.5" customHeight="1">
      <c r="A34" s="328" t="s">
        <v>277</v>
      </c>
      <c r="B34" s="422">
        <v>529</v>
      </c>
      <c r="C34" s="813">
        <f t="shared" si="1"/>
        <v>1315</v>
      </c>
      <c r="D34" s="814">
        <v>645</v>
      </c>
      <c r="E34" s="814">
        <v>670</v>
      </c>
      <c r="F34" s="327" t="s">
        <v>287</v>
      </c>
      <c r="G34" s="422">
        <v>784</v>
      </c>
      <c r="H34" s="813">
        <f>SUM(I34:J34)</f>
        <v>1972</v>
      </c>
      <c r="I34" s="814">
        <v>975</v>
      </c>
      <c r="J34" s="814">
        <v>997</v>
      </c>
    </row>
    <row r="35" spans="1:10" ht="16.5" customHeight="1">
      <c r="A35" s="328" t="s">
        <v>280</v>
      </c>
      <c r="B35" s="422">
        <v>196</v>
      </c>
      <c r="C35" s="813">
        <f t="shared" si="1"/>
        <v>679</v>
      </c>
      <c r="D35" s="814">
        <v>308</v>
      </c>
      <c r="E35" s="814">
        <v>371</v>
      </c>
      <c r="F35" s="327" t="s">
        <v>290</v>
      </c>
      <c r="G35" s="422">
        <v>118</v>
      </c>
      <c r="H35" s="813">
        <f>SUM(I35:J35)</f>
        <v>283</v>
      </c>
      <c r="I35" s="814">
        <v>129</v>
      </c>
      <c r="J35" s="814">
        <v>154</v>
      </c>
    </row>
    <row r="36" spans="1:10" ht="16.5" customHeight="1">
      <c r="A36" s="328"/>
      <c r="B36" s="426"/>
      <c r="C36" s="426"/>
      <c r="D36" s="426"/>
      <c r="E36" s="426"/>
      <c r="F36" s="334"/>
      <c r="G36" s="333"/>
      <c r="H36" s="333"/>
      <c r="I36" s="428"/>
      <c r="J36" s="428"/>
    </row>
    <row r="37" spans="1:10" ht="16.5" customHeight="1">
      <c r="A37" s="328" t="s">
        <v>283</v>
      </c>
      <c r="B37" s="422">
        <v>598</v>
      </c>
      <c r="C37" s="813">
        <f>SUM(D37:E37)</f>
        <v>1266</v>
      </c>
      <c r="D37" s="814">
        <v>590</v>
      </c>
      <c r="E37" s="814">
        <v>676</v>
      </c>
      <c r="F37" s="327" t="s">
        <v>293</v>
      </c>
      <c r="G37" s="422">
        <v>847</v>
      </c>
      <c r="H37" s="813">
        <f>SUM(I37:J37)</f>
        <v>2102</v>
      </c>
      <c r="I37" s="814">
        <v>1003</v>
      </c>
      <c r="J37" s="814">
        <v>1099</v>
      </c>
    </row>
    <row r="38" spans="1:10" ht="16.5" customHeight="1">
      <c r="A38" s="328" t="s">
        <v>286</v>
      </c>
      <c r="B38" s="422">
        <v>545</v>
      </c>
      <c r="C38" s="813">
        <f>SUM(D38:E38)</f>
        <v>1251</v>
      </c>
      <c r="D38" s="814">
        <v>602</v>
      </c>
      <c r="E38" s="814">
        <v>649</v>
      </c>
      <c r="F38" s="327" t="s">
        <v>296</v>
      </c>
      <c r="G38" s="422">
        <v>1911</v>
      </c>
      <c r="H38" s="813">
        <f>SUM(I38:J38)</f>
        <v>3467</v>
      </c>
      <c r="I38" s="814">
        <v>1580</v>
      </c>
      <c r="J38" s="814">
        <v>1887</v>
      </c>
    </row>
    <row r="39" spans="1:10" ht="16.5" customHeight="1">
      <c r="A39" s="328" t="s">
        <v>289</v>
      </c>
      <c r="B39" s="422">
        <v>597</v>
      </c>
      <c r="C39" s="813">
        <f>SUM(D39:E39)</f>
        <v>1328</v>
      </c>
      <c r="D39" s="814">
        <v>656</v>
      </c>
      <c r="E39" s="814">
        <v>672</v>
      </c>
      <c r="F39" s="327"/>
      <c r="G39" s="426"/>
      <c r="H39" s="426"/>
      <c r="I39" s="427"/>
      <c r="J39" s="427"/>
    </row>
    <row r="40" spans="1:10" ht="16.5" customHeight="1">
      <c r="A40" s="328" t="s">
        <v>292</v>
      </c>
      <c r="B40" s="422">
        <v>1366</v>
      </c>
      <c r="C40" s="813">
        <f>SUM(D40:E40)</f>
        <v>2956</v>
      </c>
      <c r="D40" s="814">
        <v>1466</v>
      </c>
      <c r="E40" s="814">
        <v>1490</v>
      </c>
      <c r="F40" s="329" t="s">
        <v>299</v>
      </c>
      <c r="G40" s="813">
        <v>29112</v>
      </c>
      <c r="H40" s="813">
        <f>SUM(I40:J40)</f>
        <v>67968</v>
      </c>
      <c r="I40" s="813">
        <v>32964</v>
      </c>
      <c r="J40" s="813">
        <v>35004</v>
      </c>
    </row>
    <row r="41" spans="1:13" ht="16.5" customHeight="1">
      <c r="A41" s="332"/>
      <c r="B41" s="333"/>
      <c r="C41" s="333"/>
      <c r="D41" s="333"/>
      <c r="E41" s="333"/>
      <c r="F41" s="334"/>
      <c r="G41" s="429"/>
      <c r="H41" s="429"/>
      <c r="I41" s="429"/>
      <c r="J41" s="429"/>
      <c r="M41" s="87" t="s">
        <v>762</v>
      </c>
    </row>
    <row r="42" spans="1:10" ht="16.5" customHeight="1">
      <c r="A42" s="328" t="s">
        <v>295</v>
      </c>
      <c r="B42" s="422">
        <v>377</v>
      </c>
      <c r="C42" s="813">
        <f>SUM(D42:E42)</f>
        <v>743</v>
      </c>
      <c r="D42" s="814">
        <v>346</v>
      </c>
      <c r="E42" s="814">
        <v>397</v>
      </c>
      <c r="F42" s="334"/>
      <c r="G42" s="429"/>
      <c r="H42" s="429"/>
      <c r="I42" s="429"/>
      <c r="J42" s="429"/>
    </row>
    <row r="43" spans="1:10" ht="16.5" customHeight="1">
      <c r="A43" s="328" t="s">
        <v>298</v>
      </c>
      <c r="B43" s="817">
        <v>1059</v>
      </c>
      <c r="C43" s="813">
        <f>SUM(D43:E43)</f>
        <v>2335</v>
      </c>
      <c r="D43" s="814">
        <v>1107</v>
      </c>
      <c r="E43" s="814">
        <v>1228</v>
      </c>
      <c r="F43" s="334"/>
      <c r="G43" s="429"/>
      <c r="H43" s="429"/>
      <c r="I43" s="429"/>
      <c r="J43" s="429"/>
    </row>
    <row r="44" spans="1:10" ht="16.5" customHeight="1">
      <c r="A44" s="328" t="s">
        <v>301</v>
      </c>
      <c r="B44" s="817">
        <v>941</v>
      </c>
      <c r="C44" s="813">
        <f>SUM(D44:E44)</f>
        <v>1979</v>
      </c>
      <c r="D44" s="814">
        <v>923</v>
      </c>
      <c r="E44" s="814">
        <v>1056</v>
      </c>
      <c r="F44" s="334"/>
      <c r="G44" s="429"/>
      <c r="H44" s="429"/>
      <c r="I44" s="429"/>
      <c r="J44" s="429"/>
    </row>
    <row r="45" spans="1:10" ht="16.5" customHeight="1">
      <c r="A45" s="328" t="s">
        <v>303</v>
      </c>
      <c r="B45" s="817">
        <v>1366</v>
      </c>
      <c r="C45" s="813">
        <f>SUM(D45:E45)</f>
        <v>3135</v>
      </c>
      <c r="D45" s="814">
        <v>1503</v>
      </c>
      <c r="E45" s="814">
        <v>1632</v>
      </c>
      <c r="F45" s="334"/>
      <c r="G45" s="429"/>
      <c r="H45" s="429"/>
      <c r="I45" s="429"/>
      <c r="J45" s="429"/>
    </row>
    <row r="46" spans="1:10" ht="16.5" customHeight="1" thickBot="1">
      <c r="A46" s="330" t="s">
        <v>193</v>
      </c>
      <c r="B46" s="818">
        <v>1143</v>
      </c>
      <c r="C46" s="819">
        <f>SUM(D46:E46)</f>
        <v>2613</v>
      </c>
      <c r="D46" s="820">
        <v>1282</v>
      </c>
      <c r="E46" s="820">
        <v>1331</v>
      </c>
      <c r="F46" s="336"/>
      <c r="G46" s="430"/>
      <c r="H46" s="430"/>
      <c r="I46" s="430"/>
      <c r="J46" s="430"/>
    </row>
    <row r="47" spans="1:10" ht="15" customHeight="1" thickTop="1">
      <c r="A47" s="100" t="s">
        <v>503</v>
      </c>
      <c r="B47" s="64"/>
      <c r="C47" s="99"/>
      <c r="D47" s="99"/>
      <c r="E47" s="99"/>
      <c r="F47" s="99"/>
      <c r="G47" s="99"/>
      <c r="H47" s="99"/>
      <c r="I47" s="99"/>
      <c r="J47" s="99"/>
    </row>
    <row r="48" spans="1:10" ht="15" customHeight="1">
      <c r="A48" s="100"/>
      <c r="B48" s="308"/>
      <c r="C48" s="102"/>
      <c r="D48" s="99"/>
      <c r="E48" s="99"/>
      <c r="F48" s="99"/>
      <c r="G48" s="99"/>
      <c r="H48" s="99"/>
      <c r="I48" s="99"/>
      <c r="J48" s="99"/>
    </row>
    <row r="49" spans="1:10" s="697" customFormat="1" ht="15" customHeight="1">
      <c r="A49" s="308"/>
      <c r="B49" s="61"/>
      <c r="C49" s="696"/>
      <c r="D49" s="695"/>
      <c r="E49" s="695"/>
      <c r="F49" s="695"/>
      <c r="G49" s="695"/>
      <c r="H49" s="695"/>
      <c r="I49" s="695"/>
      <c r="J49" s="695"/>
    </row>
    <row r="50" spans="1:10" ht="15" customHeight="1">
      <c r="A50" s="754"/>
      <c r="B50" s="99"/>
      <c r="C50" s="99"/>
      <c r="D50" s="99"/>
      <c r="E50" s="99"/>
      <c r="F50" s="99"/>
      <c r="G50" s="99"/>
      <c r="H50" s="99"/>
      <c r="I50" s="99"/>
      <c r="J50" s="99"/>
    </row>
    <row r="51" spans="1:10" ht="16.5" customHeight="1">
      <c r="A51" s="99"/>
      <c r="B51" s="99"/>
      <c r="C51" s="99"/>
      <c r="D51" s="99"/>
      <c r="E51" s="99"/>
      <c r="F51" s="99"/>
      <c r="G51" s="99"/>
      <c r="H51" s="99"/>
      <c r="I51" s="99"/>
      <c r="J51" s="99"/>
    </row>
    <row r="52" spans="1:10" ht="16.5" customHeight="1">
      <c r="A52" s="99"/>
      <c r="B52" s="99"/>
      <c r="C52" s="99"/>
      <c r="D52" s="99"/>
      <c r="E52" s="99"/>
      <c r="F52" s="99"/>
      <c r="G52" s="99"/>
      <c r="H52" s="99"/>
      <c r="I52" s="99"/>
      <c r="J52" s="99"/>
    </row>
    <row r="53" spans="6:10" ht="16.5" customHeight="1">
      <c r="F53" s="99"/>
      <c r="G53" s="99"/>
      <c r="H53" s="99"/>
      <c r="I53" s="99"/>
      <c r="J53" s="99"/>
    </row>
    <row r="54" spans="6:10" ht="16.5" customHeight="1">
      <c r="F54" s="99"/>
      <c r="G54" s="99"/>
      <c r="H54" s="99"/>
      <c r="I54" s="99"/>
      <c r="J54" s="99"/>
    </row>
    <row r="55" ht="16.5" customHeight="1">
      <c r="F55" s="99"/>
    </row>
  </sheetData>
  <sheetProtection/>
  <printOptions horizontalCentered="1"/>
  <pageMargins left="0.2362204724409449" right="0.2362204724409449" top="0.5905511811023623" bottom="0.31496062992125984"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Windows ユーザー</cp:lastModifiedBy>
  <cp:lastPrinted>2022-03-10T05:26:32Z</cp:lastPrinted>
  <dcterms:created xsi:type="dcterms:W3CDTF">1999-10-05T23:45:41Z</dcterms:created>
  <dcterms:modified xsi:type="dcterms:W3CDTF">2022-03-16T07:17:25Z</dcterms:modified>
  <cp:category/>
  <cp:version/>
  <cp:contentType/>
  <cp:contentStatus/>
</cp:coreProperties>
</file>