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9615" windowHeight="8580" tabRatio="879" activeTab="0"/>
  </bookViews>
  <sheets>
    <sheet name="仕切り" sheetId="1" r:id="rId1"/>
    <sheet name="グラフ(159)" sheetId="2" r:id="rId2"/>
    <sheet name="- 160 -" sheetId="3" r:id="rId3"/>
    <sheet name="- 161 -" sheetId="4" r:id="rId4"/>
    <sheet name="- 162 -" sheetId="5" r:id="rId5"/>
    <sheet name="- 163 -" sheetId="6" r:id="rId6"/>
    <sheet name="- 164 -" sheetId="7" r:id="rId7"/>
    <sheet name="- 165- " sheetId="8" r:id="rId8"/>
    <sheet name="- 166 -" sheetId="9" r:id="rId9"/>
    <sheet name="- 167 -" sheetId="10" r:id="rId10"/>
    <sheet name="- 168 -" sheetId="11" r:id="rId11"/>
    <sheet name="データ" sheetId="12" state="hidden" r:id="rId12"/>
    <sheet name="★170" sheetId="13" state="hidden" r:id="rId13"/>
    <sheet name="Sheet1" sheetId="14" state="hidden" r:id="rId14"/>
    <sheet name="Sheet2" sheetId="15" state="hidden" r:id="rId15"/>
  </sheets>
  <definedNames>
    <definedName name="_xlnm._FilterDatabase" localSheetId="11" hidden="1">'データ'!$A$1:$B$24</definedName>
    <definedName name="_xlnm.Print_Area" localSheetId="0">'仕切り'!$A$1:$I$67</definedName>
  </definedNames>
  <calcPr fullCalcOnLoad="1"/>
</workbook>
</file>

<file path=xl/sharedStrings.xml><?xml version="1.0" encoding="utf-8"?>
<sst xmlns="http://schemas.openxmlformats.org/spreadsheetml/2006/main" count="558" uniqueCount="250">
  <si>
    <t>固定資産税</t>
  </si>
  <si>
    <t>軽自動車税</t>
  </si>
  <si>
    <t>市たばこ税</t>
  </si>
  <si>
    <t>特別土地保有税</t>
  </si>
  <si>
    <t>都市計画税</t>
  </si>
  <si>
    <t>自動車取得税交付金</t>
  </si>
  <si>
    <t>分担金及び負担金</t>
  </si>
  <si>
    <t>使用料及び手数料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</si>
  <si>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</si>
  <si>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</si>
  <si>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</si>
  <si>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</si>
  <si>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</si>
  <si>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</si>
  <si>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</si>
  <si>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</si>
  <si>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</si>
  <si>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</si>
  <si>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収入済額</t>
  </si>
  <si>
    <t>調定額</t>
  </si>
  <si>
    <t>収入未済額</t>
  </si>
  <si>
    <t>予算額（円）</t>
  </si>
  <si>
    <t>調定額（円）</t>
  </si>
  <si>
    <t>件数</t>
  </si>
  <si>
    <t>税額（円）</t>
  </si>
  <si>
    <t>区分</t>
  </si>
  <si>
    <t>　　 (単位 円)</t>
  </si>
  <si>
    <t>（各年4月1日現在）</t>
  </si>
  <si>
    <t>　　 (単位 円)</t>
  </si>
  <si>
    <t xml:space="preserve">     （単位　円）</t>
  </si>
  <si>
    <t>市税</t>
  </si>
  <si>
    <t>地方譲与税</t>
  </si>
  <si>
    <t>利子割交付金</t>
  </si>
  <si>
    <t>地方消費税交付金</t>
  </si>
  <si>
    <t>ｺﾞﾙﾌ場利用税交付金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</si>
  <si>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</si>
  <si>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</si>
  <si>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</si>
  <si>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</si>
  <si>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</si>
  <si>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</si>
  <si>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</si>
  <si>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</si>
  <si>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</si>
  <si>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款項別</t>
  </si>
  <si>
    <t>決算額</t>
  </si>
  <si>
    <t>総額</t>
  </si>
  <si>
    <t>平成15年度</t>
  </si>
  <si>
    <t>平成16年度</t>
  </si>
  <si>
    <t>予算現額</t>
  </si>
  <si>
    <t>配当割交付金</t>
  </si>
  <si>
    <t>株式等譲渡所得割交付金</t>
  </si>
  <si>
    <t>地方特例交付税</t>
  </si>
  <si>
    <r>
      <t>交通安全対策特別</t>
    </r>
    <r>
      <rPr>
        <sz val="10"/>
        <rFont val="ＭＳ Ｐ明朝"/>
        <family val="1"/>
      </rPr>
      <t>交付金</t>
    </r>
  </si>
  <si>
    <t>議会費</t>
  </si>
  <si>
    <t>総務費</t>
  </si>
  <si>
    <t>総数</t>
  </si>
  <si>
    <t>法定免税点未満のもの</t>
  </si>
  <si>
    <t>法定免税点以上のもの</t>
  </si>
  <si>
    <t>木造小計</t>
  </si>
  <si>
    <t>木造以外小計</t>
  </si>
  <si>
    <t>非課税家屋</t>
  </si>
  <si>
    <t>棟数</t>
  </si>
  <si>
    <t>床面積（㎡）</t>
  </si>
  <si>
    <t>単位当たり価格（円）</t>
  </si>
  <si>
    <t>提示平均価格（円）</t>
  </si>
  <si>
    <t>予算現額</t>
  </si>
  <si>
    <t>市民税</t>
  </si>
  <si>
    <t>自動車重量譲与税</t>
  </si>
  <si>
    <t>配当割交付金</t>
  </si>
  <si>
    <t>株式等譲渡所得割交付金</t>
  </si>
  <si>
    <t>交通安全対策特別交付金</t>
  </si>
  <si>
    <t>使用料</t>
  </si>
  <si>
    <t>手数料</t>
  </si>
  <si>
    <t>証紙収入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</si>
  <si>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</si>
  <si>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</si>
  <si>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</si>
  <si>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</si>
  <si>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</si>
  <si>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</si>
  <si>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</si>
  <si>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基金繰入金</t>
  </si>
  <si>
    <t>延滞金加算金及び過料</t>
  </si>
  <si>
    <t>市預金利子</t>
  </si>
  <si>
    <t>受託事業収入</t>
  </si>
  <si>
    <t>雑入</t>
  </si>
  <si>
    <t>資料：財政課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</si>
  <si>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</si>
  <si>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</si>
  <si>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</si>
  <si>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</si>
  <si>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</si>
  <si>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</si>
  <si>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</si>
  <si>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</si>
  <si>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</si>
  <si>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</si>
  <si>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</si>
  <si>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</si>
  <si>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保健衛生費</t>
  </si>
  <si>
    <t>清掃費</t>
  </si>
  <si>
    <t>労働費</t>
  </si>
  <si>
    <t>労働諸費</t>
  </si>
  <si>
    <t>農林水産業費</t>
  </si>
  <si>
    <t>農業費</t>
  </si>
  <si>
    <t>水産業費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</si>
  <si>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</si>
  <si>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</si>
  <si>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</si>
  <si>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</si>
  <si>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</si>
  <si>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</si>
  <si>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</si>
  <si>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</si>
  <si>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</si>
  <si>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</si>
  <si>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</si>
  <si>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学校給食費</t>
  </si>
  <si>
    <t>社会教育費</t>
  </si>
  <si>
    <t>災害復旧費</t>
  </si>
  <si>
    <t>土木施設災害復旧費</t>
  </si>
  <si>
    <t>公債費</t>
  </si>
  <si>
    <t>予備費</t>
  </si>
  <si>
    <t>（単位　円）</t>
  </si>
  <si>
    <t>区分</t>
  </si>
  <si>
    <t>収入済額</t>
  </si>
  <si>
    <t>支出済額</t>
  </si>
  <si>
    <t>合計</t>
  </si>
  <si>
    <t>一般会計</t>
  </si>
  <si>
    <t>特別会計　</t>
  </si>
  <si>
    <t>国民健康保険事業特別会計</t>
  </si>
  <si>
    <t>介護保険事業特別会計</t>
  </si>
  <si>
    <t>公共用地先行取得事業特別会計</t>
  </si>
  <si>
    <t>予算額</t>
  </si>
  <si>
    <t>調定額</t>
  </si>
  <si>
    <t>不納欠損額</t>
  </si>
  <si>
    <t>収入未済額</t>
  </si>
  <si>
    <t>市税計</t>
  </si>
  <si>
    <t>現年度分</t>
  </si>
  <si>
    <t>個人</t>
  </si>
  <si>
    <t>法人</t>
  </si>
  <si>
    <t>土地・家屋</t>
  </si>
  <si>
    <t>償却資産</t>
  </si>
  <si>
    <t>交納付金</t>
  </si>
  <si>
    <t>滞納繰越分</t>
  </si>
  <si>
    <t>普通徴収</t>
  </si>
  <si>
    <t>特別徴収</t>
  </si>
  <si>
    <t>当初予算額（千円）</t>
  </si>
  <si>
    <t>構成比(%)</t>
  </si>
  <si>
    <t>市税総額</t>
  </si>
  <si>
    <t>計</t>
  </si>
  <si>
    <t>その他の税</t>
  </si>
  <si>
    <t>納税義務者数（人）</t>
  </si>
  <si>
    <t>納税義務者１人当たり負担額（円）
（現年課税分）</t>
  </si>
  <si>
    <t>原動機付自転車</t>
  </si>
  <si>
    <t>50㏄以下</t>
  </si>
  <si>
    <t>90㏄以下</t>
  </si>
  <si>
    <t>125㏄以下</t>
  </si>
  <si>
    <t>ミニカー</t>
  </si>
  <si>
    <t>軽自動車</t>
  </si>
  <si>
    <t>二輪車</t>
  </si>
  <si>
    <t>三輪車</t>
  </si>
  <si>
    <t>四輪乗用</t>
  </si>
  <si>
    <t>営業用</t>
  </si>
  <si>
    <t>自家用</t>
  </si>
  <si>
    <t>四輪貨物</t>
  </si>
  <si>
    <t>小型特殊自動車</t>
  </si>
  <si>
    <t>農耕作業用</t>
  </si>
  <si>
    <t>その他</t>
  </si>
  <si>
    <t>二輪の小型自動車</t>
  </si>
  <si>
    <t>収入</t>
  </si>
  <si>
    <t>支出</t>
  </si>
  <si>
    <t>資料：資産税課</t>
  </si>
  <si>
    <t>交付金</t>
  </si>
  <si>
    <t>後期高齢者医療事業特別会計</t>
  </si>
  <si>
    <t>資料：収納課</t>
  </si>
  <si>
    <t>資料：収納課</t>
  </si>
  <si>
    <t>病院事業会計</t>
  </si>
  <si>
    <t>公共下水道事業会計</t>
  </si>
  <si>
    <t>地方特例交付金</t>
  </si>
  <si>
    <t>貸付金元金収入</t>
  </si>
  <si>
    <t>土木管理費</t>
  </si>
  <si>
    <t>-</t>
  </si>
  <si>
    <t>収益的収入及び支出</t>
  </si>
  <si>
    <t>資本的収入及び支出</t>
  </si>
  <si>
    <t>収益的収入及び支出</t>
  </si>
  <si>
    <t>資本的収入及び支出</t>
  </si>
  <si>
    <t>年</t>
  </si>
  <si>
    <t>度</t>
  </si>
  <si>
    <t>台数(台)</t>
  </si>
  <si>
    <t>（注）１　法定免税点とは法律により定められた課税の最低限度額です。法定免税点未満の評価の土地建物については</t>
  </si>
  <si>
    <t>　　　２　 提示平均価格とは、総評価見込みに基づき県より提示される数値で、概要調書作成の際に基礎資料として用います。</t>
  </si>
  <si>
    <t>資料：下水道河川総務課、市立病院医事課</t>
  </si>
  <si>
    <t>（各年1月1日現在）</t>
  </si>
  <si>
    <t>　　　　　課税が免除されます。</t>
  </si>
  <si>
    <t>平成27年度</t>
  </si>
  <si>
    <t>28年度</t>
  </si>
  <si>
    <t>平成27年度</t>
  </si>
  <si>
    <t>平成28年</t>
  </si>
  <si>
    <t>調定額(円)</t>
  </si>
  <si>
    <t>平成28年度</t>
  </si>
  <si>
    <t>平成28年度</t>
  </si>
  <si>
    <t>29年度</t>
  </si>
  <si>
    <t>平成28年度</t>
  </si>
  <si>
    <t>平成29年</t>
  </si>
  <si>
    <t>特別会計繰入金</t>
  </si>
  <si>
    <t xml:space="preserve">     （単位　円）</t>
  </si>
  <si>
    <t>平成29年度</t>
  </si>
  <si>
    <t>-</t>
  </si>
  <si>
    <t>-</t>
  </si>
  <si>
    <t>-</t>
  </si>
  <si>
    <t>30年度</t>
  </si>
  <si>
    <t>滞納
繰越分</t>
  </si>
  <si>
    <t>交付金</t>
  </si>
  <si>
    <t>軽自動
車税</t>
  </si>
  <si>
    <t>市たばこ
税</t>
  </si>
  <si>
    <t>特別土地
保有税</t>
  </si>
  <si>
    <t>都市
計画税</t>
  </si>
  <si>
    <t>平成29年度</t>
  </si>
  <si>
    <t>資料：収納課</t>
  </si>
  <si>
    <t>地方揮発油譲与税</t>
  </si>
  <si>
    <t>地方道路譲与税</t>
  </si>
  <si>
    <t>-</t>
  </si>
  <si>
    <t>負担金</t>
  </si>
  <si>
    <t>平成28年度</t>
  </si>
  <si>
    <t>平成29年度</t>
  </si>
  <si>
    <t>-</t>
  </si>
  <si>
    <t>-</t>
  </si>
  <si>
    <t>提示なし(経過措置)</t>
  </si>
  <si>
    <t>-</t>
  </si>
  <si>
    <t>平成30年</t>
  </si>
  <si>
    <t>-</t>
  </si>
  <si>
    <t>提示なし(経過措置)</t>
  </si>
  <si>
    <t>-</t>
  </si>
  <si>
    <t>決定価格
（千円）</t>
  </si>
  <si>
    <t>-</t>
  </si>
  <si>
    <t>平成29年度</t>
  </si>
  <si>
    <t>平成28年度</t>
  </si>
  <si>
    <t>-</t>
  </si>
  <si>
    <t>１８1　一般会計歳入予算及び決算</t>
  </si>
  <si>
    <t>１８２　一般会計歳出予算及び決算</t>
  </si>
  <si>
    <t>１８３　平成２９年度　茅ヶ崎市一般会計・特別会計決算総括表</t>
  </si>
  <si>
    <t>１８４　平成２９年度　茅ヶ崎市公営企業会計決算総括表</t>
  </si>
  <si>
    <t>１８５　平成２９年度　市税決算状況</t>
  </si>
  <si>
    <t>１８６　市民税（現年課税分）の推移</t>
  </si>
  <si>
    <t>１８７　固定資産税・都市計画税（現年課税分）の推移</t>
  </si>
  <si>
    <t>１８８　市税負担の状況</t>
  </si>
  <si>
    <t>１８９　軽自動車税調定額の推移</t>
  </si>
  <si>
    <t>１９０　課税家屋の概況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</si>
</sst>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_ ;[Red]\-#,##0\ "/>
    <numFmt numFmtId="191" formatCode="#,###&quot;円&quot;"/>
    <numFmt numFmtId="192" formatCode="0.0_);[Red]\(0.0\)"/>
    <numFmt numFmtId="193" formatCode="#,##0.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#,##0.00_);[Red]\(#,##0.00\)"/>
    <numFmt numFmtId="200" formatCode="##,###,###,###,##0;&quot;-&quot;#,###,###,###,##0"/>
    <numFmt numFmtId="201" formatCode="##,###,###,##0;&quot;-&quot;#,###,###,##0"/>
    <numFmt numFmtId="202" formatCode="\ ###,###,###,###,##0;&quot;-&quot;###,###,###,###,##0"/>
    <numFmt numFmtId="203" formatCode="###,###,###,##0;&quot;-&quot;##,###,###,##0"/>
    <numFmt numFmtId="204" formatCode="0.000%"/>
    <numFmt numFmtId="205" formatCode="0.00_);[Red]\(0.00\)"/>
    <numFmt numFmtId="206" formatCode="&quot;¥&quot;#,##0_);[Red]\(&quot;¥&quot;#,##0\)"/>
    <numFmt numFmtId="207" formatCode="#,##0.0_);[Red]\(#,##0.0\)"/>
    <numFmt numFmtId="208" formatCode="#,##0.000_);[Red]\(#,##0.000\)"/>
    <numFmt numFmtId="209" formatCode="0.000"/>
    <numFmt numFmtId="210" formatCode="0.000_);[Red]\(0.000\)"/>
    <numFmt numFmtId="211" formatCode="_ * #,##0_ ;_ * \-#,##0_ ;_ * &quot;-&quot;??_ ;_ @_ "/>
  </numFmts>
  <fonts count="8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MS UI Gothic"/>
      <family val="3"/>
    </font>
    <font>
      <sz val="24"/>
      <color indexed="8"/>
      <name val="HGS創英角ﾎﾟｯﾌﾟ体"/>
      <family val="3"/>
    </font>
    <font>
      <sz val="10"/>
      <color indexed="8"/>
      <name val="Calibri"/>
      <family val="2"/>
    </font>
    <font>
      <b/>
      <sz val="18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sz val="11"/>
      <name val="Cambria"/>
      <family val="3"/>
    </font>
    <font>
      <b/>
      <sz val="14"/>
      <name val="Cambria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6" fillId="0" borderId="0" xfId="65">
      <alignment vertical="center"/>
      <protection/>
    </xf>
    <xf numFmtId="0" fontId="1" fillId="0" borderId="0" xfId="64">
      <alignment/>
      <protection/>
    </xf>
    <xf numFmtId="0" fontId="16" fillId="33" borderId="0" xfId="65" applyFill="1">
      <alignment vertical="center"/>
      <protection/>
    </xf>
    <xf numFmtId="0" fontId="16" fillId="0" borderId="10" xfId="65" applyBorder="1">
      <alignment vertical="center"/>
      <protection/>
    </xf>
    <xf numFmtId="0" fontId="16" fillId="33" borderId="10" xfId="65" applyFill="1" applyBorder="1">
      <alignment vertical="center"/>
      <protection/>
    </xf>
    <xf numFmtId="0" fontId="16" fillId="0" borderId="0" xfId="65" applyBorder="1">
      <alignment vertical="center"/>
      <protection/>
    </xf>
    <xf numFmtId="0" fontId="16" fillId="33" borderId="0" xfId="65" applyFill="1" applyBorder="1">
      <alignment vertical="center"/>
      <protection/>
    </xf>
    <xf numFmtId="0" fontId="16" fillId="0" borderId="11" xfId="65" applyBorder="1">
      <alignment vertical="center"/>
      <protection/>
    </xf>
    <xf numFmtId="0" fontId="16" fillId="33" borderId="11" xfId="65" applyFill="1" applyBorder="1">
      <alignment vertical="center"/>
      <protection/>
    </xf>
    <xf numFmtId="3" fontId="1" fillId="0" borderId="0" xfId="64" applyNumberFormat="1">
      <alignment/>
      <protection/>
    </xf>
    <xf numFmtId="0" fontId="1" fillId="0" borderId="0" xfId="66" applyFill="1">
      <alignment/>
      <protection/>
    </xf>
    <xf numFmtId="0" fontId="4" fillId="0" borderId="0" xfId="66" applyFont="1" applyFill="1" applyBorder="1">
      <alignment/>
      <protection/>
    </xf>
    <xf numFmtId="179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ill="1">
      <alignment/>
      <protection/>
    </xf>
    <xf numFmtId="0" fontId="1" fillId="0" borderId="0" xfId="67" applyFont="1" applyFill="1">
      <alignment/>
      <protection/>
    </xf>
    <xf numFmtId="176" fontId="1" fillId="0" borderId="0" xfId="67" applyNumberFormat="1" applyFont="1" applyFill="1">
      <alignment/>
      <protection/>
    </xf>
    <xf numFmtId="192" fontId="1" fillId="0" borderId="0" xfId="67" applyNumberFormat="1" applyFont="1" applyFill="1">
      <alignment/>
      <protection/>
    </xf>
    <xf numFmtId="41" fontId="1" fillId="0" borderId="0" xfId="67" applyNumberFormat="1" applyFill="1">
      <alignment/>
      <protection/>
    </xf>
    <xf numFmtId="3" fontId="1" fillId="7" borderId="0" xfId="64" applyNumberFormat="1" applyFill="1">
      <alignment/>
      <protection/>
    </xf>
    <xf numFmtId="41" fontId="1" fillId="7" borderId="0" xfId="64" applyNumberFormat="1" applyFill="1">
      <alignment/>
      <protection/>
    </xf>
    <xf numFmtId="0" fontId="68" fillId="0" borderId="0" xfId="66" applyFont="1" applyFill="1" applyAlignment="1">
      <alignment vertical="center"/>
      <protection/>
    </xf>
    <xf numFmtId="0" fontId="69" fillId="0" borderId="0" xfId="63" applyFont="1" applyFill="1" applyAlignment="1">
      <alignment vertical="center"/>
      <protection/>
    </xf>
    <xf numFmtId="0" fontId="70" fillId="0" borderId="0" xfId="66" applyFont="1" applyFill="1">
      <alignment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0" fontId="5" fillId="0" borderId="0" xfId="66" applyFont="1" applyFill="1" applyAlignment="1">
      <alignment horizontal="right"/>
      <protection/>
    </xf>
    <xf numFmtId="3" fontId="1" fillId="0" borderId="0" xfId="66" applyNumberFormat="1" applyFill="1">
      <alignment/>
      <protection/>
    </xf>
    <xf numFmtId="0" fontId="13" fillId="0" borderId="0" xfId="66" applyFont="1" applyFill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6" fillId="0" borderId="0" xfId="66" applyFont="1" applyFill="1">
      <alignment/>
      <protection/>
    </xf>
    <xf numFmtId="0" fontId="71" fillId="0" borderId="0" xfId="63" applyFont="1" applyFill="1" applyAlignment="1">
      <alignment horizontal="center" vertical="center"/>
      <protection/>
    </xf>
    <xf numFmtId="0" fontId="11" fillId="0" borderId="0" xfId="66" applyFont="1" applyFill="1">
      <alignment/>
      <protection/>
    </xf>
    <xf numFmtId="0" fontId="14" fillId="0" borderId="0" xfId="66" applyFont="1" applyFill="1">
      <alignment/>
      <protection/>
    </xf>
    <xf numFmtId="0" fontId="1" fillId="0" borderId="0" xfId="66" applyFont="1" applyFill="1">
      <alignment/>
      <protection/>
    </xf>
    <xf numFmtId="0" fontId="68" fillId="0" borderId="0" xfId="67" applyFont="1" applyFill="1" applyAlignment="1">
      <alignment vertical="center"/>
      <protection/>
    </xf>
    <xf numFmtId="0" fontId="70" fillId="0" borderId="0" xfId="67" applyFont="1" applyFill="1">
      <alignment/>
      <protection/>
    </xf>
    <xf numFmtId="0" fontId="7" fillId="0" borderId="0" xfId="67" applyFont="1" applyFill="1">
      <alignment/>
      <protection/>
    </xf>
    <xf numFmtId="0" fontId="72" fillId="0" borderId="0" xfId="67" applyFont="1" applyFill="1">
      <alignment/>
      <protection/>
    </xf>
    <xf numFmtId="0" fontId="70" fillId="0" borderId="0" xfId="67" applyFont="1" applyFill="1" applyBorder="1">
      <alignment/>
      <protection/>
    </xf>
    <xf numFmtId="0" fontId="13" fillId="0" borderId="0" xfId="67" applyFont="1" applyFill="1" applyAlignment="1">
      <alignment vertical="center"/>
      <protection/>
    </xf>
    <xf numFmtId="176" fontId="1" fillId="0" borderId="0" xfId="67" applyNumberFormat="1" applyFill="1">
      <alignment/>
      <protection/>
    </xf>
    <xf numFmtId="0" fontId="73" fillId="0" borderId="0" xfId="62" applyFont="1" applyFill="1" applyAlignment="1">
      <alignment vertical="center"/>
      <protection/>
    </xf>
    <xf numFmtId="0" fontId="74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distributed" vertical="center" wrapText="1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5" fillId="0" borderId="10" xfId="62" applyFont="1" applyFill="1" applyBorder="1" applyAlignment="1">
      <alignment vertical="center"/>
      <protection/>
    </xf>
    <xf numFmtId="179" fontId="6" fillId="0" borderId="10" xfId="62" applyNumberFormat="1" applyFont="1" applyFill="1" applyBorder="1" applyAlignment="1">
      <alignment vertical="center" shrinkToFit="1"/>
      <protection/>
    </xf>
    <xf numFmtId="41" fontId="6" fillId="0" borderId="10" xfId="62" applyNumberFormat="1" applyFont="1" applyFill="1" applyBorder="1" applyAlignment="1">
      <alignment horizontal="right" vertical="center" shrinkToFit="1"/>
      <protection/>
    </xf>
    <xf numFmtId="0" fontId="68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7" fillId="0" borderId="0" xfId="66" applyFont="1" applyFill="1">
      <alignment/>
      <protection/>
    </xf>
    <xf numFmtId="0" fontId="72" fillId="0" borderId="0" xfId="66" applyFont="1" applyFill="1">
      <alignment/>
      <protection/>
    </xf>
    <xf numFmtId="0" fontId="5" fillId="0" borderId="0" xfId="66" applyFont="1" applyFill="1" applyBorder="1" applyAlignment="1">
      <alignment horizontal="right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8" fillId="0" borderId="14" xfId="66" applyFont="1" applyFill="1" applyBorder="1" applyAlignment="1">
      <alignment horizontal="distributed" vertical="center"/>
      <protection/>
    </xf>
    <xf numFmtId="3" fontId="5" fillId="0" borderId="15" xfId="66" applyNumberFormat="1" applyFont="1" applyFill="1" applyBorder="1" applyAlignment="1">
      <alignment vertical="center"/>
      <protection/>
    </xf>
    <xf numFmtId="3" fontId="5" fillId="0" borderId="0" xfId="66" applyNumberFormat="1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distributed" vertical="center"/>
      <protection/>
    </xf>
    <xf numFmtId="0" fontId="5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6" fillId="0" borderId="14" xfId="66" applyFont="1" applyFill="1" applyBorder="1" applyAlignment="1">
      <alignment horizontal="distributed" vertical="center"/>
      <protection/>
    </xf>
    <xf numFmtId="3" fontId="6" fillId="0" borderId="15" xfId="66" applyNumberFormat="1" applyFont="1" applyFill="1" applyBorder="1" applyAlignment="1">
      <alignment vertical="center"/>
      <protection/>
    </xf>
    <xf numFmtId="3" fontId="6" fillId="0" borderId="0" xfId="66" applyNumberFormat="1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distributed" vertical="distributed"/>
      <protection/>
    </xf>
    <xf numFmtId="0" fontId="5" fillId="0" borderId="11" xfId="66" applyFont="1" applyFill="1" applyBorder="1">
      <alignment/>
      <protection/>
    </xf>
    <xf numFmtId="0" fontId="6" fillId="0" borderId="11" xfId="66" applyFont="1" applyFill="1" applyBorder="1" applyAlignment="1">
      <alignment horizontal="distributed" vertical="center"/>
      <protection/>
    </xf>
    <xf numFmtId="0" fontId="6" fillId="0" borderId="16" xfId="66" applyFont="1" applyFill="1" applyBorder="1" applyAlignment="1">
      <alignment horizontal="distributed" vertical="center"/>
      <protection/>
    </xf>
    <xf numFmtId="0" fontId="75" fillId="0" borderId="12" xfId="67" applyFont="1" applyFill="1" applyBorder="1" applyAlignment="1">
      <alignment horizontal="center" vertical="center"/>
      <protection/>
    </xf>
    <xf numFmtId="176" fontId="76" fillId="0" borderId="17" xfId="67" applyNumberFormat="1" applyFont="1" applyFill="1" applyBorder="1" applyAlignment="1">
      <alignment vertical="center"/>
      <protection/>
    </xf>
    <xf numFmtId="0" fontId="77" fillId="0" borderId="18" xfId="67" applyFont="1" applyFill="1" applyBorder="1" applyAlignment="1">
      <alignment horizontal="center" vertical="center" shrinkToFit="1"/>
      <protection/>
    </xf>
    <xf numFmtId="0" fontId="77" fillId="0" borderId="12" xfId="67" applyFont="1" applyFill="1" applyBorder="1" applyAlignment="1">
      <alignment horizontal="center" vertical="center" shrinkToFit="1"/>
      <protection/>
    </xf>
    <xf numFmtId="183" fontId="76" fillId="0" borderId="13" xfId="67" applyNumberFormat="1" applyFont="1" applyFill="1" applyBorder="1" applyAlignment="1">
      <alignment vertical="center"/>
      <protection/>
    </xf>
    <xf numFmtId="0" fontId="78" fillId="0" borderId="19" xfId="67" applyFont="1" applyFill="1" applyBorder="1" applyAlignment="1">
      <alignment horizontal="center" vertical="center"/>
      <protection/>
    </xf>
    <xf numFmtId="176" fontId="76" fillId="0" borderId="0" xfId="67" applyNumberFormat="1" applyFont="1" applyFill="1" applyBorder="1" applyAlignment="1">
      <alignment vertical="center"/>
      <protection/>
    </xf>
    <xf numFmtId="183" fontId="76" fillId="0" borderId="0" xfId="67" applyNumberFormat="1" applyFont="1" applyFill="1" applyBorder="1" applyAlignment="1">
      <alignment vertical="center"/>
      <protection/>
    </xf>
    <xf numFmtId="0" fontId="77" fillId="0" borderId="12" xfId="67" applyFont="1" applyFill="1" applyBorder="1" applyAlignment="1">
      <alignment horizontal="distributed" vertical="center"/>
      <protection/>
    </xf>
    <xf numFmtId="192" fontId="76" fillId="0" borderId="0" xfId="67" applyNumberFormat="1" applyFont="1" applyFill="1" applyBorder="1" applyAlignment="1">
      <alignment vertical="center"/>
      <protection/>
    </xf>
    <xf numFmtId="0" fontId="77" fillId="0" borderId="12" xfId="67" applyFont="1" applyFill="1" applyBorder="1" applyAlignment="1">
      <alignment horizontal="center" vertical="center" wrapText="1"/>
      <protection/>
    </xf>
    <xf numFmtId="192" fontId="76" fillId="0" borderId="17" xfId="67" applyNumberFormat="1" applyFont="1" applyFill="1" applyBorder="1" applyAlignment="1">
      <alignment vertical="center"/>
      <protection/>
    </xf>
    <xf numFmtId="41" fontId="76" fillId="0" borderId="0" xfId="67" applyNumberFormat="1" applyFont="1" applyFill="1" applyBorder="1" applyAlignment="1">
      <alignment horizontal="right" vertical="center"/>
      <protection/>
    </xf>
    <xf numFmtId="0" fontId="78" fillId="0" borderId="12" xfId="67" applyFont="1" applyFill="1" applyBorder="1" applyAlignment="1">
      <alignment horizontal="center" vertical="center"/>
      <protection/>
    </xf>
    <xf numFmtId="176" fontId="76" fillId="0" borderId="20" xfId="67" applyNumberFormat="1" applyFont="1" applyFill="1" applyBorder="1" applyAlignment="1">
      <alignment vertical="center"/>
      <protection/>
    </xf>
    <xf numFmtId="0" fontId="77" fillId="0" borderId="12" xfId="67" applyFont="1" applyFill="1" applyBorder="1" applyAlignment="1">
      <alignment horizontal="center" vertical="center"/>
      <protection/>
    </xf>
    <xf numFmtId="41" fontId="76" fillId="0" borderId="17" xfId="67" applyNumberFormat="1" applyFont="1" applyFill="1" applyBorder="1" applyAlignment="1">
      <alignment horizontal="right" vertical="center"/>
      <protection/>
    </xf>
    <xf numFmtId="0" fontId="77" fillId="0" borderId="12" xfId="67" applyFont="1" applyFill="1" applyBorder="1" applyAlignment="1">
      <alignment horizontal="center" vertical="center" wrapText="1" shrinkToFit="1"/>
      <protection/>
    </xf>
    <xf numFmtId="0" fontId="77" fillId="0" borderId="21" xfId="67" applyFont="1" applyFill="1" applyBorder="1" applyAlignment="1">
      <alignment horizontal="center" vertical="center" wrapText="1"/>
      <protection/>
    </xf>
    <xf numFmtId="176" fontId="76" fillId="0" borderId="0" xfId="67" applyNumberFormat="1" applyFont="1" applyFill="1" applyBorder="1" applyAlignment="1">
      <alignment horizontal="right" vertical="center"/>
      <protection/>
    </xf>
    <xf numFmtId="0" fontId="77" fillId="0" borderId="21" xfId="67" applyFont="1" applyFill="1" applyBorder="1" applyAlignment="1">
      <alignment horizontal="center" vertical="center" wrapText="1" shrinkToFit="1"/>
      <protection/>
    </xf>
    <xf numFmtId="0" fontId="77" fillId="0" borderId="22" xfId="67" applyFont="1" applyFill="1" applyBorder="1" applyAlignment="1">
      <alignment horizontal="center" vertical="center" wrapText="1"/>
      <protection/>
    </xf>
    <xf numFmtId="176" fontId="76" fillId="0" borderId="11" xfId="67" applyNumberFormat="1" applyFont="1" applyFill="1" applyBorder="1" applyAlignment="1">
      <alignment vertical="center"/>
      <protection/>
    </xf>
    <xf numFmtId="192" fontId="76" fillId="0" borderId="11" xfId="67" applyNumberFormat="1" applyFont="1" applyFill="1" applyBorder="1" applyAlignment="1">
      <alignment vertical="center"/>
      <protection/>
    </xf>
    <xf numFmtId="41" fontId="76" fillId="0" borderId="11" xfId="67" applyNumberFormat="1" applyFont="1" applyFill="1" applyBorder="1" applyAlignment="1">
      <alignment horizontal="right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176" fontId="6" fillId="0" borderId="20" xfId="67" applyNumberFormat="1" applyFont="1" applyFill="1" applyBorder="1" applyAlignment="1">
      <alignment vertical="center"/>
      <protection/>
    </xf>
    <xf numFmtId="176" fontId="6" fillId="0" borderId="0" xfId="67" applyNumberFormat="1" applyFont="1" applyFill="1" applyBorder="1" applyAlignment="1">
      <alignment vertical="center"/>
      <protection/>
    </xf>
    <xf numFmtId="176" fontId="6" fillId="0" borderId="17" xfId="67" applyNumberFormat="1" applyFont="1" applyFill="1" applyBorder="1" applyAlignment="1">
      <alignment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75" fillId="0" borderId="18" xfId="67" applyFont="1" applyFill="1" applyBorder="1" applyAlignment="1">
      <alignment horizontal="center" vertical="center"/>
      <protection/>
    </xf>
    <xf numFmtId="0" fontId="77" fillId="0" borderId="23" xfId="67" applyFont="1" applyFill="1" applyBorder="1" applyAlignment="1">
      <alignment horizontal="center" vertical="center"/>
      <protection/>
    </xf>
    <xf numFmtId="176" fontId="77" fillId="0" borderId="20" xfId="67" applyNumberFormat="1" applyFont="1" applyFill="1" applyBorder="1" applyAlignment="1">
      <alignment vertical="center"/>
      <protection/>
    </xf>
    <xf numFmtId="0" fontId="77" fillId="0" borderId="14" xfId="67" applyFont="1" applyFill="1" applyBorder="1" applyAlignment="1">
      <alignment horizontal="center" vertical="center"/>
      <protection/>
    </xf>
    <xf numFmtId="0" fontId="77" fillId="0" borderId="0" xfId="67" applyFont="1" applyFill="1" applyBorder="1" applyAlignment="1">
      <alignment horizontal="center" vertical="center"/>
      <protection/>
    </xf>
    <xf numFmtId="0" fontId="77" fillId="0" borderId="24" xfId="67" applyFont="1" applyFill="1" applyBorder="1" applyAlignment="1">
      <alignment horizontal="center" vertical="center"/>
      <protection/>
    </xf>
    <xf numFmtId="176" fontId="77" fillId="0" borderId="17" xfId="67" applyNumberFormat="1" applyFont="1" applyFill="1" applyBorder="1" applyAlignment="1">
      <alignment vertical="center"/>
      <protection/>
    </xf>
    <xf numFmtId="41" fontId="5" fillId="0" borderId="0" xfId="66" applyNumberFormat="1" applyFont="1" applyFill="1" applyBorder="1" applyAlignment="1">
      <alignment horizontal="right" vertical="center"/>
      <protection/>
    </xf>
    <xf numFmtId="41" fontId="5" fillId="0" borderId="15" xfId="66" applyNumberFormat="1" applyFont="1" applyFill="1" applyBorder="1" applyAlignment="1">
      <alignment horizontal="right" vertical="center"/>
      <protection/>
    </xf>
    <xf numFmtId="0" fontId="5" fillId="0" borderId="11" xfId="66" applyFont="1" applyFill="1" applyBorder="1" applyAlignment="1">
      <alignment horizontal="distributed" vertical="center"/>
      <protection/>
    </xf>
    <xf numFmtId="0" fontId="5" fillId="0" borderId="16" xfId="66" applyFont="1" applyFill="1" applyBorder="1" applyAlignment="1">
      <alignment horizontal="distributed" vertical="center"/>
      <protection/>
    </xf>
    <xf numFmtId="41" fontId="5" fillId="0" borderId="25" xfId="66" applyNumberFormat="1" applyFont="1" applyFill="1" applyBorder="1" applyAlignment="1">
      <alignment horizontal="right" vertical="center"/>
      <protection/>
    </xf>
    <xf numFmtId="41" fontId="5" fillId="0" borderId="11" xfId="66" applyNumberFormat="1" applyFont="1" applyFill="1" applyBorder="1" applyAlignment="1">
      <alignment horizontal="right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distributed" vertical="center"/>
      <protection/>
    </xf>
    <xf numFmtId="0" fontId="5" fillId="0" borderId="17" xfId="66" applyFont="1" applyFill="1" applyBorder="1" applyAlignment="1">
      <alignment horizontal="distributed" vertical="center"/>
      <protection/>
    </xf>
    <xf numFmtId="0" fontId="5" fillId="0" borderId="0" xfId="66" applyFont="1" applyFill="1" applyBorder="1" applyAlignment="1">
      <alignment vertical="center"/>
      <protection/>
    </xf>
    <xf numFmtId="0" fontId="6" fillId="0" borderId="0" xfId="66" applyNumberFormat="1" applyFont="1" applyFill="1" applyBorder="1" applyAlignment="1">
      <alignment horizontal="right" vertical="center"/>
      <protection/>
    </xf>
    <xf numFmtId="3" fontId="5" fillId="0" borderId="25" xfId="66" applyNumberFormat="1" applyFont="1" applyFill="1" applyBorder="1" applyAlignment="1">
      <alignment vertical="center"/>
      <protection/>
    </xf>
    <xf numFmtId="0" fontId="5" fillId="0" borderId="11" xfId="66" applyNumberFormat="1" applyFont="1" applyFill="1" applyBorder="1" applyAlignment="1">
      <alignment horizontal="right" vertical="center"/>
      <protection/>
    </xf>
    <xf numFmtId="41" fontId="6" fillId="0" borderId="15" xfId="66" applyNumberFormat="1" applyFont="1" applyFill="1" applyBorder="1" applyAlignment="1">
      <alignment horizontal="right" vertical="center"/>
      <protection/>
    </xf>
    <xf numFmtId="41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distributed" vertical="center" shrinkToFit="1"/>
      <protection/>
    </xf>
    <xf numFmtId="0" fontId="6" fillId="0" borderId="14" xfId="66" applyFont="1" applyFill="1" applyBorder="1" applyAlignment="1">
      <alignment horizontal="distributed" vertical="center" shrinkToFit="1"/>
      <protection/>
    </xf>
    <xf numFmtId="0" fontId="5" fillId="0" borderId="27" xfId="67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left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74" fillId="0" borderId="12" xfId="66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176" fontId="5" fillId="0" borderId="28" xfId="66" applyNumberFormat="1" applyFont="1" applyFill="1" applyBorder="1" applyAlignment="1">
      <alignment horizontal="center" vertical="center" shrinkToFit="1"/>
      <protection/>
    </xf>
    <xf numFmtId="176" fontId="5" fillId="0" borderId="29" xfId="66" applyNumberFormat="1" applyFont="1" applyFill="1" applyBorder="1" applyAlignment="1">
      <alignment horizontal="center" vertical="center" shrinkToFit="1"/>
      <protection/>
    </xf>
    <xf numFmtId="0" fontId="5" fillId="0" borderId="0" xfId="67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5" fillId="0" borderId="11" xfId="67" applyFont="1" applyFill="1" applyBorder="1" applyAlignment="1">
      <alignment horizontal="distributed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center" vertical="center"/>
      <protection/>
    </xf>
    <xf numFmtId="0" fontId="79" fillId="0" borderId="14" xfId="67" applyFont="1" applyFill="1" applyBorder="1" applyAlignment="1">
      <alignment horizontal="center" vertical="center"/>
      <protection/>
    </xf>
    <xf numFmtId="0" fontId="79" fillId="0" borderId="0" xfId="67" applyFont="1" applyFill="1" applyBorder="1" applyAlignment="1">
      <alignment horizontal="center" vertical="center"/>
      <protection/>
    </xf>
    <xf numFmtId="0" fontId="79" fillId="0" borderId="16" xfId="67" applyFont="1" applyFill="1" applyBorder="1" applyAlignment="1">
      <alignment horizontal="center" vertical="center"/>
      <protection/>
    </xf>
    <xf numFmtId="0" fontId="79" fillId="0" borderId="18" xfId="67" applyFont="1" applyFill="1" applyBorder="1" applyAlignment="1">
      <alignment horizontal="center" vertical="center" shrinkToFit="1"/>
      <protection/>
    </xf>
    <xf numFmtId="176" fontId="5" fillId="0" borderId="25" xfId="66" applyNumberFormat="1" applyFont="1" applyFill="1" applyBorder="1" applyAlignment="1">
      <alignment horizontal="center" vertical="center" shrinkToFit="1"/>
      <protection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76" fontId="77" fillId="0" borderId="0" xfId="67" applyNumberFormat="1" applyFont="1" applyFill="1" applyBorder="1" applyAlignment="1">
      <alignment horizontal="right" vertical="center"/>
      <protection/>
    </xf>
    <xf numFmtId="176" fontId="76" fillId="0" borderId="13" xfId="67" applyNumberFormat="1" applyFont="1" applyFill="1" applyBorder="1" applyAlignment="1">
      <alignment vertical="center"/>
      <protection/>
    </xf>
    <xf numFmtId="0" fontId="79" fillId="0" borderId="12" xfId="67" applyFont="1" applyFill="1" applyBorder="1" applyAlignment="1">
      <alignment horizontal="center" vertical="center" shrinkToFit="1"/>
      <protection/>
    </xf>
    <xf numFmtId="176" fontId="6" fillId="0" borderId="0" xfId="67" applyNumberFormat="1" applyFont="1" applyFill="1" applyBorder="1" applyAlignment="1">
      <alignment horizontal="right" vertical="center"/>
      <protection/>
    </xf>
    <xf numFmtId="186" fontId="6" fillId="0" borderId="0" xfId="67" applyNumberFormat="1" applyFont="1" applyFill="1" applyBorder="1" applyAlignment="1">
      <alignment horizontal="right" vertical="center"/>
      <protection/>
    </xf>
    <xf numFmtId="179" fontId="79" fillId="0" borderId="15" xfId="61" applyNumberFormat="1" applyFont="1" applyFill="1" applyBorder="1" applyAlignment="1">
      <alignment vertical="center" shrinkToFit="1"/>
      <protection/>
    </xf>
    <xf numFmtId="179" fontId="79" fillId="0" borderId="0" xfId="61" applyNumberFormat="1" applyFont="1" applyFill="1" applyBorder="1" applyAlignment="1">
      <alignment vertical="center" shrinkToFit="1"/>
      <protection/>
    </xf>
    <xf numFmtId="41" fontId="79" fillId="0" borderId="0" xfId="61" applyNumberFormat="1" applyFont="1" applyFill="1" applyBorder="1" applyAlignment="1">
      <alignment vertical="center" shrinkToFit="1"/>
      <protection/>
    </xf>
    <xf numFmtId="42" fontId="79" fillId="0" borderId="0" xfId="61" applyNumberFormat="1" applyFont="1" applyFill="1" applyBorder="1" applyAlignment="1">
      <alignment horizontal="right" vertical="center" shrinkToFit="1"/>
      <protection/>
    </xf>
    <xf numFmtId="42" fontId="79" fillId="0" borderId="11" xfId="61" applyNumberFormat="1" applyFont="1" applyFill="1" applyBorder="1" applyAlignment="1">
      <alignment horizontal="right" vertical="center" shrinkToFit="1"/>
      <protection/>
    </xf>
    <xf numFmtId="176" fontId="79" fillId="0" borderId="15" xfId="67" applyNumberFormat="1" applyFont="1" applyFill="1" applyBorder="1" applyAlignment="1">
      <alignment vertical="center"/>
      <protection/>
    </xf>
    <xf numFmtId="176" fontId="77" fillId="0" borderId="15" xfId="67" applyNumberFormat="1" applyFont="1" applyFill="1" applyBorder="1" applyAlignment="1">
      <alignment vertical="center"/>
      <protection/>
    </xf>
    <xf numFmtId="41" fontId="77" fillId="0" borderId="15" xfId="67" applyNumberFormat="1" applyFont="1" applyFill="1" applyBorder="1" applyAlignment="1">
      <alignment horizontal="right" vertical="center"/>
      <protection/>
    </xf>
    <xf numFmtId="176" fontId="79" fillId="0" borderId="28" xfId="67" applyNumberFormat="1" applyFont="1" applyFill="1" applyBorder="1" applyAlignment="1">
      <alignment vertical="center"/>
      <protection/>
    </xf>
    <xf numFmtId="176" fontId="77" fillId="0" borderId="25" xfId="67" applyNumberFormat="1" applyFont="1" applyFill="1" applyBorder="1" applyAlignment="1">
      <alignment vertical="center"/>
      <protection/>
    </xf>
    <xf numFmtId="176" fontId="79" fillId="0" borderId="11" xfId="67" applyNumberFormat="1" applyFont="1" applyFill="1" applyBorder="1" applyAlignment="1">
      <alignment vertical="center"/>
      <protection/>
    </xf>
    <xf numFmtId="176" fontId="80" fillId="0" borderId="24" xfId="67" applyNumberFormat="1" applyFont="1" applyFill="1" applyBorder="1" applyAlignment="1">
      <alignment vertical="center"/>
      <protection/>
    </xf>
    <xf numFmtId="176" fontId="80" fillId="0" borderId="14" xfId="67" applyNumberFormat="1" applyFont="1" applyFill="1" applyBorder="1" applyAlignment="1">
      <alignment vertical="center"/>
      <protection/>
    </xf>
    <xf numFmtId="176" fontId="80" fillId="0" borderId="23" xfId="67" applyNumberFormat="1" applyFont="1" applyFill="1" applyBorder="1" applyAlignment="1">
      <alignment vertical="center"/>
      <protection/>
    </xf>
    <xf numFmtId="176" fontId="80" fillId="0" borderId="14" xfId="67" applyNumberFormat="1" applyFont="1" applyFill="1" applyBorder="1" applyAlignment="1">
      <alignment horizontal="right" vertical="center"/>
      <protection/>
    </xf>
    <xf numFmtId="41" fontId="80" fillId="0" borderId="14" xfId="67" applyNumberFormat="1" applyFont="1" applyFill="1" applyBorder="1" applyAlignment="1">
      <alignment horizontal="right" vertical="center"/>
      <protection/>
    </xf>
    <xf numFmtId="176" fontId="80" fillId="0" borderId="16" xfId="67" applyNumberFormat="1" applyFont="1" applyFill="1" applyBorder="1" applyAlignment="1">
      <alignment vertical="center"/>
      <protection/>
    </xf>
    <xf numFmtId="183" fontId="80" fillId="0" borderId="30" xfId="67" applyNumberFormat="1" applyFont="1" applyFill="1" applyBorder="1" applyAlignment="1">
      <alignment vertical="center"/>
      <protection/>
    </xf>
    <xf numFmtId="183" fontId="80" fillId="0" borderId="14" xfId="67" applyNumberFormat="1" applyFont="1" applyFill="1" applyBorder="1" applyAlignment="1">
      <alignment vertical="center"/>
      <protection/>
    </xf>
    <xf numFmtId="192" fontId="80" fillId="0" borderId="14" xfId="67" applyNumberFormat="1" applyFont="1" applyFill="1" applyBorder="1" applyAlignment="1">
      <alignment vertical="center"/>
      <protection/>
    </xf>
    <xf numFmtId="192" fontId="80" fillId="0" borderId="24" xfId="67" applyNumberFormat="1" applyFont="1" applyFill="1" applyBorder="1" applyAlignment="1">
      <alignment vertical="center"/>
      <protection/>
    </xf>
    <xf numFmtId="192" fontId="80" fillId="0" borderId="16" xfId="67" applyNumberFormat="1" applyFont="1" applyFill="1" applyBorder="1" applyAlignment="1">
      <alignment vertical="center"/>
      <protection/>
    </xf>
    <xf numFmtId="176" fontId="80" fillId="0" borderId="30" xfId="67" applyNumberFormat="1" applyFont="1" applyFill="1" applyBorder="1" applyAlignment="1">
      <alignment vertical="center"/>
      <protection/>
    </xf>
    <xf numFmtId="41" fontId="80" fillId="0" borderId="16" xfId="67" applyNumberFormat="1" applyFont="1" applyFill="1" applyBorder="1" applyAlignment="1">
      <alignment horizontal="right"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3" fontId="8" fillId="0" borderId="0" xfId="66" applyNumberFormat="1" applyFont="1" applyFill="1" applyBorder="1" applyAlignment="1">
      <alignment vertical="center"/>
      <protection/>
    </xf>
    <xf numFmtId="3" fontId="11" fillId="0" borderId="15" xfId="66" applyNumberFormat="1" applyFont="1" applyFill="1" applyBorder="1" applyAlignment="1">
      <alignment vertical="center"/>
      <protection/>
    </xf>
    <xf numFmtId="3" fontId="11" fillId="0" borderId="0" xfId="66" applyNumberFormat="1" applyFont="1" applyFill="1" applyBorder="1" applyAlignment="1">
      <alignment vertical="center"/>
      <protection/>
    </xf>
    <xf numFmtId="38" fontId="11" fillId="0" borderId="0" xfId="49" applyFont="1" applyFill="1" applyAlignment="1">
      <alignment vertical="center"/>
    </xf>
    <xf numFmtId="41" fontId="11" fillId="0" borderId="0" xfId="66" applyNumberFormat="1" applyFont="1" applyFill="1" applyBorder="1" applyAlignment="1">
      <alignment vertical="center"/>
      <protection/>
    </xf>
    <xf numFmtId="3" fontId="11" fillId="0" borderId="25" xfId="66" applyNumberFormat="1" applyFont="1" applyFill="1" applyBorder="1" applyAlignment="1">
      <alignment vertical="center"/>
      <protection/>
    </xf>
    <xf numFmtId="3" fontId="11" fillId="0" borderId="11" xfId="66" applyNumberFormat="1" applyFont="1" applyFill="1" applyBorder="1" applyAlignment="1">
      <alignment vertical="center"/>
      <protection/>
    </xf>
    <xf numFmtId="41" fontId="8" fillId="0" borderId="15" xfId="66" applyNumberFormat="1" applyFont="1" applyFill="1" applyBorder="1" applyAlignment="1">
      <alignment horizontal="right" vertical="center"/>
      <protection/>
    </xf>
    <xf numFmtId="41" fontId="8" fillId="0" borderId="0" xfId="66" applyNumberFormat="1" applyFont="1" applyFill="1" applyBorder="1" applyAlignment="1">
      <alignment horizontal="right" vertical="center"/>
      <protection/>
    </xf>
    <xf numFmtId="41" fontId="11" fillId="0" borderId="15" xfId="66" applyNumberFormat="1" applyFont="1" applyFill="1" applyBorder="1" applyAlignment="1">
      <alignment horizontal="right" vertical="center"/>
      <protection/>
    </xf>
    <xf numFmtId="41" fontId="11" fillId="0" borderId="0" xfId="66" applyNumberFormat="1" applyFont="1" applyFill="1" applyBorder="1" applyAlignment="1">
      <alignment horizontal="right" vertical="center"/>
      <protection/>
    </xf>
    <xf numFmtId="41" fontId="8" fillId="0" borderId="25" xfId="66" applyNumberFormat="1" applyFont="1" applyFill="1" applyBorder="1" applyAlignment="1">
      <alignment horizontal="right" vertical="center"/>
      <protection/>
    </xf>
    <xf numFmtId="41" fontId="8" fillId="0" borderId="11" xfId="66" applyNumberFormat="1" applyFont="1" applyFill="1" applyBorder="1" applyAlignment="1">
      <alignment horizontal="right" vertical="center"/>
      <protection/>
    </xf>
    <xf numFmtId="3" fontId="74" fillId="0" borderId="15" xfId="66" applyNumberFormat="1" applyFont="1" applyFill="1" applyBorder="1" applyAlignment="1">
      <alignment vertical="center"/>
      <protection/>
    </xf>
    <xf numFmtId="3" fontId="74" fillId="0" borderId="0" xfId="66" applyNumberFormat="1" applyFont="1" applyFill="1" applyBorder="1" applyAlignment="1">
      <alignment vertical="center"/>
      <protection/>
    </xf>
    <xf numFmtId="3" fontId="81" fillId="0" borderId="15" xfId="66" applyNumberFormat="1" applyFont="1" applyFill="1" applyBorder="1" applyAlignment="1">
      <alignment vertical="center"/>
      <protection/>
    </xf>
    <xf numFmtId="3" fontId="81" fillId="0" borderId="0" xfId="66" applyNumberFormat="1" applyFont="1" applyFill="1" applyBorder="1" applyAlignment="1">
      <alignment vertical="center"/>
      <protection/>
    </xf>
    <xf numFmtId="0" fontId="11" fillId="0" borderId="0" xfId="66" applyNumberFormat="1" applyFont="1" applyFill="1" applyBorder="1" applyAlignment="1">
      <alignment horizontal="right" vertical="center"/>
      <protection/>
    </xf>
    <xf numFmtId="38" fontId="74" fillId="0" borderId="0" xfId="49" applyFont="1" applyFill="1" applyBorder="1" applyAlignment="1">
      <alignment horizontal="right" vertical="center"/>
    </xf>
    <xf numFmtId="38" fontId="81" fillId="0" borderId="0" xfId="49" applyFont="1" applyFill="1" applyBorder="1" applyAlignment="1">
      <alignment horizontal="right" vertical="center"/>
    </xf>
    <xf numFmtId="3" fontId="74" fillId="0" borderId="25" xfId="66" applyNumberFormat="1" applyFont="1" applyFill="1" applyBorder="1" applyAlignment="1">
      <alignment vertical="center"/>
      <protection/>
    </xf>
    <xf numFmtId="0" fontId="8" fillId="0" borderId="11" xfId="66" applyNumberFormat="1" applyFont="1" applyFill="1" applyBorder="1" applyAlignment="1">
      <alignment horizontal="right" vertical="center"/>
      <protection/>
    </xf>
    <xf numFmtId="41" fontId="1" fillId="0" borderId="0" xfId="64" applyNumberFormat="1" applyFill="1">
      <alignment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3" fontId="4" fillId="0" borderId="15" xfId="66" applyNumberFormat="1" applyFont="1" applyFill="1" applyBorder="1" applyAlignment="1">
      <alignment vertical="center"/>
      <protection/>
    </xf>
    <xf numFmtId="3" fontId="4" fillId="0" borderId="0" xfId="66" applyNumberFormat="1" applyFont="1" applyFill="1" applyBorder="1" applyAlignment="1">
      <alignment vertical="center"/>
      <protection/>
    </xf>
    <xf numFmtId="3" fontId="14" fillId="0" borderId="15" xfId="66" applyNumberFormat="1" applyFont="1" applyFill="1" applyBorder="1" applyAlignment="1">
      <alignment vertical="center"/>
      <protection/>
    </xf>
    <xf numFmtId="3" fontId="14" fillId="0" borderId="0" xfId="66" applyNumberFormat="1" applyFont="1" applyFill="1" applyBorder="1" applyAlignment="1">
      <alignment vertical="center"/>
      <protection/>
    </xf>
    <xf numFmtId="38" fontId="14" fillId="0" borderId="0" xfId="49" applyFont="1" applyFill="1" applyAlignment="1">
      <alignment vertical="center"/>
    </xf>
    <xf numFmtId="186" fontId="14" fillId="0" borderId="15" xfId="66" applyNumberFormat="1" applyFont="1" applyFill="1" applyBorder="1" applyAlignment="1">
      <alignment horizontal="right" vertical="center"/>
      <protection/>
    </xf>
    <xf numFmtId="41" fontId="14" fillId="0" borderId="0" xfId="66" applyNumberFormat="1" applyFont="1" applyFill="1" applyBorder="1" applyAlignment="1">
      <alignment vertical="center"/>
      <protection/>
    </xf>
    <xf numFmtId="3" fontId="14" fillId="0" borderId="25" xfId="66" applyNumberFormat="1" applyFont="1" applyFill="1" applyBorder="1" applyAlignment="1">
      <alignment vertical="center"/>
      <protection/>
    </xf>
    <xf numFmtId="3" fontId="14" fillId="0" borderId="11" xfId="66" applyNumberFormat="1" applyFont="1" applyFill="1" applyBorder="1" applyAlignment="1">
      <alignment vertical="center"/>
      <protection/>
    </xf>
    <xf numFmtId="176" fontId="77" fillId="0" borderId="0" xfId="67" applyNumberFormat="1" applyFont="1" applyFill="1" applyBorder="1" applyAlignment="1">
      <alignment vertical="center"/>
      <protection/>
    </xf>
    <xf numFmtId="186" fontId="77" fillId="0" borderId="0" xfId="67" applyNumberFormat="1" applyFont="1" applyFill="1" applyBorder="1" applyAlignment="1">
      <alignment horizontal="right" vertical="center"/>
      <protection/>
    </xf>
    <xf numFmtId="41" fontId="77" fillId="0" borderId="0" xfId="67" applyNumberFormat="1" applyFont="1" applyFill="1" applyBorder="1" applyAlignment="1">
      <alignment horizontal="right" vertical="center"/>
      <protection/>
    </xf>
    <xf numFmtId="176" fontId="79" fillId="0" borderId="0" xfId="67" applyNumberFormat="1" applyFont="1" applyFill="1" applyBorder="1" applyAlignment="1">
      <alignment vertical="center"/>
      <protection/>
    </xf>
    <xf numFmtId="41" fontId="79" fillId="0" borderId="0" xfId="67" applyNumberFormat="1" applyFont="1" applyFill="1" applyBorder="1" applyAlignment="1">
      <alignment horizontal="right" vertical="center"/>
      <protection/>
    </xf>
    <xf numFmtId="0" fontId="75" fillId="0" borderId="21" xfId="67" applyFont="1" applyFill="1" applyBorder="1" applyAlignment="1">
      <alignment horizontal="distributed" vertical="center"/>
      <protection/>
    </xf>
    <xf numFmtId="0" fontId="75" fillId="0" borderId="19" xfId="67" applyFont="1" applyFill="1" applyBorder="1" applyAlignment="1">
      <alignment horizontal="distributed" vertical="center"/>
      <protection/>
    </xf>
    <xf numFmtId="0" fontId="75" fillId="0" borderId="12" xfId="67" applyFont="1" applyFill="1" applyBorder="1" applyAlignment="1">
      <alignment horizontal="distributed" vertical="center"/>
      <protection/>
    </xf>
    <xf numFmtId="176" fontId="78" fillId="0" borderId="15" xfId="67" applyNumberFormat="1" applyFont="1" applyFill="1" applyBorder="1" applyAlignment="1">
      <alignment vertical="center"/>
      <protection/>
    </xf>
    <xf numFmtId="41" fontId="6" fillId="0" borderId="0" xfId="67" applyNumberFormat="1" applyFont="1" applyFill="1" applyBorder="1" applyAlignment="1">
      <alignment horizontal="right" vertical="center"/>
      <protection/>
    </xf>
    <xf numFmtId="176" fontId="79" fillId="0" borderId="0" xfId="67" applyNumberFormat="1" applyFont="1" applyFill="1" applyBorder="1" applyAlignment="1">
      <alignment horizontal="right" vertical="center"/>
      <protection/>
    </xf>
    <xf numFmtId="0" fontId="78" fillId="0" borderId="30" xfId="67" applyFont="1" applyFill="1" applyBorder="1" applyAlignment="1">
      <alignment horizontal="center" vertical="center"/>
      <protection/>
    </xf>
    <xf numFmtId="41" fontId="76" fillId="0" borderId="24" xfId="67" applyNumberFormat="1" applyFont="1" applyFill="1" applyBorder="1" applyAlignment="1">
      <alignment horizontal="right" vertical="center"/>
      <protection/>
    </xf>
    <xf numFmtId="0" fontId="78" fillId="0" borderId="18" xfId="67" applyFont="1" applyFill="1" applyBorder="1" applyAlignment="1">
      <alignment horizontal="center" vertical="center"/>
      <protection/>
    </xf>
    <xf numFmtId="179" fontId="75" fillId="0" borderId="18" xfId="67" applyNumberFormat="1" applyFont="1" applyFill="1" applyBorder="1" applyAlignment="1">
      <alignment vertical="center"/>
      <protection/>
    </xf>
    <xf numFmtId="179" fontId="75" fillId="0" borderId="30" xfId="67" applyNumberFormat="1" applyFont="1" applyFill="1" applyBorder="1" applyAlignment="1">
      <alignment vertical="center"/>
      <protection/>
    </xf>
    <xf numFmtId="179" fontId="78" fillId="0" borderId="13" xfId="67" applyNumberFormat="1" applyFont="1" applyFill="1" applyBorder="1" applyAlignment="1">
      <alignment vertical="center"/>
      <protection/>
    </xf>
    <xf numFmtId="179" fontId="75" fillId="0" borderId="15" xfId="67" applyNumberFormat="1" applyFont="1" applyFill="1" applyBorder="1" applyAlignment="1">
      <alignment vertical="center"/>
      <protection/>
    </xf>
    <xf numFmtId="179" fontId="75" fillId="0" borderId="14" xfId="67" applyNumberFormat="1" applyFont="1" applyFill="1" applyBorder="1" applyAlignment="1">
      <alignment vertical="center"/>
      <protection/>
    </xf>
    <xf numFmtId="179" fontId="75" fillId="0" borderId="0" xfId="67" applyNumberFormat="1" applyFont="1" applyFill="1" applyAlignment="1">
      <alignment vertical="center"/>
      <protection/>
    </xf>
    <xf numFmtId="179" fontId="78" fillId="0" borderId="0" xfId="67" applyNumberFormat="1" applyFont="1" applyFill="1" applyAlignment="1">
      <alignment vertical="center"/>
      <protection/>
    </xf>
    <xf numFmtId="179" fontId="75" fillId="0" borderId="29" xfId="67" applyNumberFormat="1" applyFont="1" applyFill="1" applyBorder="1" applyAlignment="1">
      <alignment vertical="center"/>
      <protection/>
    </xf>
    <xf numFmtId="179" fontId="75" fillId="0" borderId="24" xfId="67" applyNumberFormat="1" applyFont="1" applyFill="1" applyBorder="1" applyAlignment="1">
      <alignment vertical="center"/>
      <protection/>
    </xf>
    <xf numFmtId="179" fontId="75" fillId="0" borderId="17" xfId="67" applyNumberFormat="1" applyFont="1" applyFill="1" applyBorder="1" applyAlignment="1">
      <alignment vertical="center"/>
      <protection/>
    </xf>
    <xf numFmtId="179" fontId="78" fillId="0" borderId="17" xfId="67" applyNumberFormat="1" applyFont="1" applyFill="1" applyBorder="1" applyAlignment="1">
      <alignment vertical="center"/>
      <protection/>
    </xf>
    <xf numFmtId="179" fontId="75" fillId="0" borderId="15" xfId="67" applyNumberFormat="1" applyFont="1" applyFill="1" applyBorder="1" applyAlignment="1">
      <alignment horizontal="right" vertical="center"/>
      <protection/>
    </xf>
    <xf numFmtId="179" fontId="75" fillId="0" borderId="14" xfId="67" applyNumberFormat="1" applyFont="1" applyFill="1" applyBorder="1" applyAlignment="1">
      <alignment horizontal="right" vertical="center"/>
      <protection/>
    </xf>
    <xf numFmtId="179" fontId="75" fillId="0" borderId="0" xfId="67" applyNumberFormat="1" applyFont="1" applyFill="1" applyAlignment="1">
      <alignment horizontal="right" vertical="center"/>
      <protection/>
    </xf>
    <xf numFmtId="179" fontId="78" fillId="0" borderId="0" xfId="67" applyNumberFormat="1" applyFont="1" applyFill="1" applyAlignment="1">
      <alignment horizontal="right" vertical="center"/>
      <protection/>
    </xf>
    <xf numFmtId="179" fontId="75" fillId="0" borderId="31" xfId="67" applyNumberFormat="1" applyFont="1" applyFill="1" applyBorder="1" applyAlignment="1">
      <alignment vertical="center"/>
      <protection/>
    </xf>
    <xf numFmtId="179" fontId="75" fillId="0" borderId="32" xfId="67" applyNumberFormat="1" applyFont="1" applyFill="1" applyBorder="1" applyAlignment="1">
      <alignment vertical="center"/>
      <protection/>
    </xf>
    <xf numFmtId="179" fontId="75" fillId="0" borderId="33" xfId="67" applyNumberFormat="1" applyFont="1" applyFill="1" applyBorder="1" applyAlignment="1">
      <alignment vertical="center"/>
      <protection/>
    </xf>
    <xf numFmtId="179" fontId="78" fillId="0" borderId="33" xfId="67" applyNumberFormat="1" applyFont="1" applyFill="1" applyBorder="1" applyAlignment="1">
      <alignment vertical="center"/>
      <protection/>
    </xf>
    <xf numFmtId="41" fontId="79" fillId="0" borderId="15" xfId="67" applyNumberFormat="1" applyFont="1" applyFill="1" applyBorder="1" applyAlignment="1">
      <alignment horizontal="right" vertical="center"/>
      <protection/>
    </xf>
    <xf numFmtId="0" fontId="6" fillId="0" borderId="0" xfId="67" applyFont="1" applyFill="1">
      <alignment/>
      <protection/>
    </xf>
    <xf numFmtId="0" fontId="74" fillId="0" borderId="18" xfId="66" applyFont="1" applyFill="1" applyBorder="1" applyAlignment="1">
      <alignment horizontal="center" vertical="center"/>
      <protection/>
    </xf>
    <xf numFmtId="0" fontId="75" fillId="0" borderId="12" xfId="61" applyFont="1" applyFill="1" applyBorder="1" applyAlignment="1">
      <alignment horizontal="center" vertical="center" wrapText="1"/>
      <protection/>
    </xf>
    <xf numFmtId="0" fontId="78" fillId="0" borderId="12" xfId="61" applyFont="1" applyFill="1" applyBorder="1" applyAlignment="1">
      <alignment horizontal="center" vertical="center" wrapText="1"/>
      <protection/>
    </xf>
    <xf numFmtId="0" fontId="75" fillId="0" borderId="18" xfId="61" applyFont="1" applyFill="1" applyBorder="1" applyAlignment="1">
      <alignment horizontal="center" vertical="center" wrapText="1"/>
      <protection/>
    </xf>
    <xf numFmtId="0" fontId="75" fillId="0" borderId="0" xfId="62" applyFont="1" applyFill="1" applyBorder="1" applyAlignment="1">
      <alignment vertical="center"/>
      <protection/>
    </xf>
    <xf numFmtId="179" fontId="77" fillId="0" borderId="15" xfId="61" applyNumberFormat="1" applyFont="1" applyFill="1" applyBorder="1" applyAlignment="1">
      <alignment vertical="center" shrinkToFit="1"/>
      <protection/>
    </xf>
    <xf numFmtId="179" fontId="77" fillId="0" borderId="0" xfId="61" applyNumberFormat="1" applyFont="1" applyFill="1" applyBorder="1" applyAlignment="1">
      <alignment vertical="center" shrinkToFit="1"/>
      <protection/>
    </xf>
    <xf numFmtId="41" fontId="77" fillId="0" borderId="0" xfId="61" applyNumberFormat="1" applyFont="1" applyFill="1" applyBorder="1" applyAlignment="1">
      <alignment vertical="center" shrinkToFit="1"/>
      <protection/>
    </xf>
    <xf numFmtId="42" fontId="77" fillId="0" borderId="0" xfId="61" applyNumberFormat="1" applyFont="1" applyFill="1" applyBorder="1" applyAlignment="1">
      <alignment horizontal="right" vertical="center" shrinkToFit="1"/>
      <protection/>
    </xf>
    <xf numFmtId="0" fontId="75" fillId="0" borderId="0" xfId="62" applyFont="1" applyFill="1" applyBorder="1" applyAlignment="1">
      <alignment horizontal="distributed" vertical="center"/>
      <protection/>
    </xf>
    <xf numFmtId="0" fontId="75" fillId="0" borderId="0" xfId="62" applyFont="1" applyFill="1" applyBorder="1" applyAlignment="1">
      <alignment horizontal="distributed" vertical="center" wrapText="1"/>
      <protection/>
    </xf>
    <xf numFmtId="0" fontId="75" fillId="0" borderId="0" xfId="62" applyFont="1" applyFill="1" applyAlignment="1">
      <alignment vertical="center"/>
      <protection/>
    </xf>
    <xf numFmtId="0" fontId="82" fillId="0" borderId="0" xfId="62" applyFont="1" applyFill="1" applyBorder="1" applyAlignment="1">
      <alignment horizontal="distributed" vertical="center"/>
      <protection/>
    </xf>
    <xf numFmtId="179" fontId="77" fillId="0" borderId="25" xfId="61" applyNumberFormat="1" applyFont="1" applyFill="1" applyBorder="1" applyAlignment="1">
      <alignment vertical="center" shrinkToFit="1"/>
      <protection/>
    </xf>
    <xf numFmtId="179" fontId="77" fillId="0" borderId="11" xfId="61" applyNumberFormat="1" applyFont="1" applyFill="1" applyBorder="1" applyAlignment="1">
      <alignment vertical="center" shrinkToFit="1"/>
      <protection/>
    </xf>
    <xf numFmtId="41" fontId="77" fillId="0" borderId="11" xfId="61" applyNumberFormat="1" applyFont="1" applyFill="1" applyBorder="1" applyAlignment="1">
      <alignment horizontal="right" vertical="center" shrinkToFit="1"/>
      <protection/>
    </xf>
    <xf numFmtId="208" fontId="77" fillId="0" borderId="11" xfId="61" applyNumberFormat="1" applyFont="1" applyFill="1" applyBorder="1" applyAlignment="1">
      <alignment horizontal="right" vertical="center" shrinkToFit="1"/>
      <protection/>
    </xf>
    <xf numFmtId="42" fontId="77" fillId="0" borderId="11" xfId="61" applyNumberFormat="1" applyFont="1" applyFill="1" applyBorder="1" applyAlignment="1">
      <alignment horizontal="right" vertical="center" shrinkToFit="1"/>
      <protection/>
    </xf>
    <xf numFmtId="0" fontId="78" fillId="0" borderId="18" xfId="61" applyFont="1" applyFill="1" applyBorder="1" applyAlignment="1">
      <alignment horizontal="center" vertical="center" wrapText="1"/>
      <protection/>
    </xf>
    <xf numFmtId="0" fontId="78" fillId="0" borderId="0" xfId="62" applyFont="1" applyFill="1" applyBorder="1" applyAlignment="1">
      <alignment vertical="center"/>
      <protection/>
    </xf>
    <xf numFmtId="0" fontId="78" fillId="0" borderId="0" xfId="62" applyFont="1" applyFill="1" applyBorder="1" applyAlignment="1">
      <alignment horizontal="distributed" vertical="center"/>
      <protection/>
    </xf>
    <xf numFmtId="0" fontId="78" fillId="0" borderId="0" xfId="62" applyFont="1" applyFill="1" applyBorder="1" applyAlignment="1">
      <alignment horizontal="distributed" vertical="center" wrapText="1"/>
      <protection/>
    </xf>
    <xf numFmtId="0" fontId="78" fillId="0" borderId="0" xfId="62" applyFont="1" applyFill="1" applyAlignment="1">
      <alignment vertical="center"/>
      <protection/>
    </xf>
    <xf numFmtId="0" fontId="83" fillId="0" borderId="0" xfId="62" applyFont="1" applyFill="1" applyBorder="1" applyAlignment="1">
      <alignment horizontal="distributed" vertical="center"/>
      <protection/>
    </xf>
    <xf numFmtId="211" fontId="77" fillId="0" borderId="0" xfId="0" applyNumberFormat="1" applyFont="1" applyFill="1" applyAlignment="1">
      <alignment vertical="center"/>
    </xf>
    <xf numFmtId="41" fontId="79" fillId="0" borderId="0" xfId="61" applyNumberFormat="1" applyFont="1" applyFill="1" applyBorder="1" applyAlignment="1">
      <alignment horizontal="right" vertical="center" shrinkToFit="1"/>
      <protection/>
    </xf>
    <xf numFmtId="211" fontId="79" fillId="0" borderId="0" xfId="0" applyNumberFormat="1" applyFont="1" applyFill="1" applyAlignment="1">
      <alignment vertical="center"/>
    </xf>
    <xf numFmtId="176" fontId="18" fillId="0" borderId="13" xfId="67" applyNumberFormat="1" applyFont="1" applyFill="1" applyBorder="1" applyAlignment="1">
      <alignment vertical="center"/>
      <protection/>
    </xf>
    <xf numFmtId="176" fontId="19" fillId="0" borderId="13" xfId="67" applyNumberFormat="1" applyFont="1" applyFill="1" applyBorder="1" applyAlignment="1">
      <alignment vertical="center"/>
      <protection/>
    </xf>
    <xf numFmtId="176" fontId="18" fillId="0" borderId="0" xfId="67" applyNumberFormat="1" applyFont="1" applyFill="1" applyBorder="1" applyAlignment="1">
      <alignment vertical="center"/>
      <protection/>
    </xf>
    <xf numFmtId="176" fontId="19" fillId="0" borderId="0" xfId="67" applyNumberFormat="1" applyFont="1" applyFill="1" applyBorder="1" applyAlignment="1">
      <alignment vertical="center"/>
      <protection/>
    </xf>
    <xf numFmtId="41" fontId="18" fillId="0" borderId="0" xfId="67" applyNumberFormat="1" applyFont="1" applyFill="1" applyBorder="1" applyAlignment="1">
      <alignment horizontal="right" vertical="center"/>
      <protection/>
    </xf>
    <xf numFmtId="41" fontId="19" fillId="0" borderId="0" xfId="67" applyNumberFormat="1" applyFont="1" applyFill="1" applyBorder="1" applyAlignment="1">
      <alignment horizontal="right" vertical="center"/>
      <protection/>
    </xf>
    <xf numFmtId="176" fontId="18" fillId="0" borderId="20" xfId="67" applyNumberFormat="1" applyFont="1" applyFill="1" applyBorder="1" applyAlignment="1">
      <alignment vertical="center"/>
      <protection/>
    </xf>
    <xf numFmtId="176" fontId="19" fillId="0" borderId="20" xfId="67" applyNumberFormat="1" applyFont="1" applyFill="1" applyBorder="1" applyAlignment="1">
      <alignment vertical="center"/>
      <protection/>
    </xf>
    <xf numFmtId="41" fontId="18" fillId="0" borderId="17" xfId="67" applyNumberFormat="1" applyFont="1" applyFill="1" applyBorder="1" applyAlignment="1">
      <alignment horizontal="right" vertical="center"/>
      <protection/>
    </xf>
    <xf numFmtId="176" fontId="18" fillId="0" borderId="0" xfId="67" applyNumberFormat="1" applyFont="1" applyFill="1" applyBorder="1" applyAlignment="1">
      <alignment horizontal="right" vertical="center" wrapText="1"/>
      <protection/>
    </xf>
    <xf numFmtId="41" fontId="18" fillId="0" borderId="0" xfId="67" applyNumberFormat="1" applyFont="1" applyFill="1" applyBorder="1" applyAlignment="1">
      <alignment horizontal="right" vertical="center" wrapText="1"/>
      <protection/>
    </xf>
    <xf numFmtId="176" fontId="18" fillId="0" borderId="0" xfId="67" applyNumberFormat="1" applyFont="1" applyFill="1" applyBorder="1" applyAlignment="1">
      <alignment horizontal="right" vertical="center"/>
      <protection/>
    </xf>
    <xf numFmtId="41" fontId="18" fillId="0" borderId="11" xfId="67" applyNumberFormat="1" applyFont="1" applyFill="1" applyBorder="1" applyAlignment="1">
      <alignment horizontal="right" vertical="center"/>
      <protection/>
    </xf>
    <xf numFmtId="41" fontId="14" fillId="0" borderId="0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8" fillId="0" borderId="34" xfId="66" applyFont="1" applyFill="1" applyBorder="1" applyAlignment="1">
      <alignment horizontal="center" vertical="center"/>
      <protection/>
    </xf>
    <xf numFmtId="0" fontId="8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distributed" vertical="distributed"/>
      <protection/>
    </xf>
    <xf numFmtId="0" fontId="5" fillId="0" borderId="11" xfId="66" applyFont="1" applyFill="1" applyBorder="1" applyAlignment="1">
      <alignment horizontal="distributed" vertical="center"/>
      <protection/>
    </xf>
    <xf numFmtId="0" fontId="5" fillId="0" borderId="35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5" fillId="0" borderId="36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74" fillId="0" borderId="27" xfId="66" applyFont="1" applyFill="1" applyBorder="1" applyAlignment="1">
      <alignment horizontal="center" vertical="center"/>
      <protection/>
    </xf>
    <xf numFmtId="0" fontId="74" fillId="0" borderId="34" xfId="66" applyFont="1" applyFill="1" applyBorder="1" applyAlignment="1">
      <alignment horizontal="center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distributed" vertical="center" wrapText="1"/>
      <protection/>
    </xf>
    <xf numFmtId="0" fontId="5" fillId="0" borderId="23" xfId="66" applyFont="1" applyFill="1" applyBorder="1" applyAlignment="1">
      <alignment horizontal="distributed" vertical="center" wrapText="1"/>
      <protection/>
    </xf>
    <xf numFmtId="0" fontId="5" fillId="0" borderId="11" xfId="66" applyFont="1" applyFill="1" applyBorder="1" applyAlignment="1">
      <alignment horizontal="distributed" vertical="center" wrapText="1"/>
      <protection/>
    </xf>
    <xf numFmtId="0" fontId="5" fillId="0" borderId="16" xfId="66" applyFont="1" applyFill="1" applyBorder="1" applyAlignment="1">
      <alignment horizontal="distributed" vertical="center" wrapText="1"/>
      <protection/>
    </xf>
    <xf numFmtId="176" fontId="5" fillId="0" borderId="25" xfId="66" applyNumberFormat="1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vertical="center"/>
      <protection/>
    </xf>
    <xf numFmtId="176" fontId="5" fillId="0" borderId="28" xfId="66" applyNumberFormat="1" applyFont="1" applyFill="1" applyBorder="1" applyAlignment="1">
      <alignment vertical="center"/>
      <protection/>
    </xf>
    <xf numFmtId="176" fontId="5" fillId="0" borderId="20" xfId="66" applyNumberFormat="1" applyFont="1" applyFill="1" applyBorder="1" applyAlignment="1">
      <alignment vertical="center"/>
      <protection/>
    </xf>
    <xf numFmtId="176" fontId="5" fillId="0" borderId="29" xfId="66" applyNumberFormat="1" applyFont="1" applyFill="1" applyBorder="1" applyAlignment="1">
      <alignment vertical="center"/>
      <protection/>
    </xf>
    <xf numFmtId="176" fontId="5" fillId="0" borderId="17" xfId="66" applyNumberFormat="1" applyFont="1" applyFill="1" applyBorder="1" applyAlignment="1">
      <alignment vertical="center"/>
      <protection/>
    </xf>
    <xf numFmtId="0" fontId="5" fillId="0" borderId="17" xfId="66" applyFont="1" applyFill="1" applyBorder="1" applyAlignment="1">
      <alignment horizontal="distributed" vertical="center" wrapText="1"/>
      <protection/>
    </xf>
    <xf numFmtId="0" fontId="5" fillId="0" borderId="24" xfId="66" applyFont="1" applyFill="1" applyBorder="1" applyAlignment="1">
      <alignment horizontal="distributed" vertical="center" wrapText="1"/>
      <protection/>
    </xf>
    <xf numFmtId="0" fontId="5" fillId="0" borderId="0" xfId="66" applyFont="1" applyFill="1" applyAlignment="1">
      <alignment horizontal="right"/>
      <protection/>
    </xf>
    <xf numFmtId="41" fontId="5" fillId="0" borderId="0" xfId="66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/>
      <protection/>
    </xf>
    <xf numFmtId="41" fontId="0" fillId="0" borderId="0" xfId="63" applyNumberFormat="1" applyFont="1" applyFill="1" applyBorder="1" applyAlignment="1">
      <alignment horizontal="right"/>
      <protection/>
    </xf>
    <xf numFmtId="41" fontId="74" fillId="0" borderId="20" xfId="66" applyNumberFormat="1" applyFont="1" applyFill="1" applyBorder="1" applyAlignment="1">
      <alignment horizontal="right" vertical="center"/>
      <protection/>
    </xf>
    <xf numFmtId="41" fontId="74" fillId="0" borderId="28" xfId="66" applyNumberFormat="1" applyFont="1" applyFill="1" applyBorder="1" applyAlignment="1">
      <alignment horizontal="right" vertical="center"/>
      <protection/>
    </xf>
    <xf numFmtId="41" fontId="5" fillId="0" borderId="15" xfId="66" applyNumberFormat="1" applyFont="1" applyFill="1" applyBorder="1" applyAlignment="1">
      <alignment horizontal="right" vertical="center"/>
      <protection/>
    </xf>
    <xf numFmtId="0" fontId="5" fillId="0" borderId="14" xfId="66" applyFont="1" applyFill="1" applyBorder="1" applyAlignment="1">
      <alignment horizontal="distributed" vertical="center"/>
      <protection/>
    </xf>
    <xf numFmtId="0" fontId="5" fillId="0" borderId="16" xfId="66" applyFont="1" applyFill="1" applyBorder="1" applyAlignment="1">
      <alignment horizontal="distributed" vertical="center"/>
      <protection/>
    </xf>
    <xf numFmtId="41" fontId="5" fillId="0" borderId="11" xfId="66" applyNumberFormat="1" applyFont="1" applyFill="1" applyBorder="1" applyAlignment="1">
      <alignment horizontal="right" vertical="center"/>
      <protection/>
    </xf>
    <xf numFmtId="41" fontId="5" fillId="0" borderId="25" xfId="66" applyNumberFormat="1" applyFont="1" applyFill="1" applyBorder="1" applyAlignment="1">
      <alignment horizontal="right" vertical="center"/>
      <protection/>
    </xf>
    <xf numFmtId="0" fontId="0" fillId="0" borderId="35" xfId="63" applyFont="1" applyFill="1" applyBorder="1" applyAlignment="1">
      <alignment/>
      <protection/>
    </xf>
    <xf numFmtId="0" fontId="74" fillId="0" borderId="20" xfId="66" applyFont="1" applyFill="1" applyBorder="1" applyAlignment="1">
      <alignment horizontal="distributed" vertical="center"/>
      <protection/>
    </xf>
    <xf numFmtId="0" fontId="74" fillId="0" borderId="23" xfId="66" applyFont="1" applyFill="1" applyBorder="1" applyAlignment="1">
      <alignment horizontal="distributed" vertical="center"/>
      <protection/>
    </xf>
    <xf numFmtId="0" fontId="5" fillId="0" borderId="11" xfId="66" applyFont="1" applyFill="1" applyBorder="1" applyAlignment="1">
      <alignment horizontal="right"/>
      <protection/>
    </xf>
    <xf numFmtId="0" fontId="7" fillId="0" borderId="11" xfId="66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/>
      <protection/>
    </xf>
    <xf numFmtId="0" fontId="5" fillId="0" borderId="11" xfId="67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/>
      <protection/>
    </xf>
    <xf numFmtId="0" fontId="8" fillId="0" borderId="20" xfId="67" applyFont="1" applyFill="1" applyBorder="1" applyAlignment="1">
      <alignment horizontal="distributed" vertical="center"/>
      <protection/>
    </xf>
    <xf numFmtId="0" fontId="1" fillId="0" borderId="20" xfId="63" applyFont="1" applyFill="1" applyBorder="1" applyAlignment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5" fillId="0" borderId="27" xfId="67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/>
      <protection/>
    </xf>
    <xf numFmtId="0" fontId="5" fillId="0" borderId="34" xfId="63" applyFont="1" applyFill="1" applyBorder="1" applyAlignment="1">
      <alignment horizontal="center"/>
      <protection/>
    </xf>
    <xf numFmtId="0" fontId="5" fillId="0" borderId="36" xfId="67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0" fontId="1" fillId="0" borderId="13" xfId="63" applyFont="1" applyFill="1" applyBorder="1" applyAlignment="1">
      <alignment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1" fillId="0" borderId="0" xfId="63" applyFont="1" applyFill="1" applyBorder="1" applyAlignment="1">
      <alignment/>
      <protection/>
    </xf>
    <xf numFmtId="41" fontId="78" fillId="0" borderId="0" xfId="67" applyNumberFormat="1" applyFont="1" applyFill="1" applyBorder="1" applyAlignment="1">
      <alignment vertical="center"/>
      <protection/>
    </xf>
    <xf numFmtId="176" fontId="78" fillId="0" borderId="0" xfId="67" applyNumberFormat="1" applyFont="1" applyFill="1" applyBorder="1" applyAlignment="1">
      <alignment vertical="center"/>
      <protection/>
    </xf>
    <xf numFmtId="0" fontId="83" fillId="0" borderId="0" xfId="63" applyFont="1" applyFill="1" applyBorder="1" applyAlignment="1">
      <alignment/>
      <protection/>
    </xf>
    <xf numFmtId="176" fontId="79" fillId="0" borderId="0" xfId="67" applyNumberFormat="1" applyFont="1" applyFill="1" applyBorder="1" applyAlignment="1">
      <alignment vertical="center"/>
      <protection/>
    </xf>
    <xf numFmtId="41" fontId="79" fillId="0" borderId="0" xfId="67" applyNumberFormat="1" applyFont="1" applyFill="1" applyBorder="1" applyAlignment="1">
      <alignment horizontal="right" vertical="center"/>
      <protection/>
    </xf>
    <xf numFmtId="176" fontId="77" fillId="0" borderId="0" xfId="67" applyNumberFormat="1" applyFont="1" applyFill="1" applyBorder="1" applyAlignment="1">
      <alignment vertical="center"/>
      <protection/>
    </xf>
    <xf numFmtId="0" fontId="82" fillId="0" borderId="0" xfId="63" applyFont="1" applyFill="1" applyBorder="1" applyAlignment="1">
      <alignment/>
      <protection/>
    </xf>
    <xf numFmtId="41" fontId="77" fillId="0" borderId="0" xfId="67" applyNumberFormat="1" applyFont="1" applyFill="1" applyBorder="1" applyAlignment="1">
      <alignment horizontal="right" vertical="center"/>
      <protection/>
    </xf>
    <xf numFmtId="0" fontId="77" fillId="0" borderId="0" xfId="63" applyFont="1" applyFill="1" applyBorder="1" applyAlignment="1">
      <alignment/>
      <protection/>
    </xf>
    <xf numFmtId="41" fontId="75" fillId="0" borderId="0" xfId="67" applyNumberFormat="1" applyFont="1" applyFill="1" applyBorder="1" applyAlignment="1">
      <alignment horizontal="right" vertical="center"/>
      <protection/>
    </xf>
    <xf numFmtId="176" fontId="79" fillId="0" borderId="20" xfId="67" applyNumberFormat="1" applyFont="1" applyFill="1" applyBorder="1" applyAlignment="1">
      <alignment vertical="center"/>
      <protection/>
    </xf>
    <xf numFmtId="176" fontId="77" fillId="0" borderId="11" xfId="67" applyNumberFormat="1" applyFont="1" applyFill="1" applyBorder="1" applyAlignment="1">
      <alignment vertical="center"/>
      <protection/>
    </xf>
    <xf numFmtId="0" fontId="82" fillId="0" borderId="11" xfId="63" applyFont="1" applyFill="1" applyBorder="1" applyAlignment="1">
      <alignment/>
      <protection/>
    </xf>
    <xf numFmtId="0" fontId="79" fillId="0" borderId="0" xfId="67" applyFont="1" applyFill="1" applyBorder="1" applyAlignment="1">
      <alignment horizontal="distributed" vertical="center"/>
      <protection/>
    </xf>
    <xf numFmtId="0" fontId="79" fillId="0" borderId="14" xfId="67" applyFont="1" applyFill="1" applyBorder="1" applyAlignment="1">
      <alignment horizontal="distributed" vertical="center"/>
      <protection/>
    </xf>
    <xf numFmtId="0" fontId="79" fillId="0" borderId="11" xfId="67" applyFont="1" applyFill="1" applyBorder="1" applyAlignment="1">
      <alignment horizontal="distributed" vertical="center"/>
      <protection/>
    </xf>
    <xf numFmtId="0" fontId="79" fillId="0" borderId="16" xfId="67" applyFont="1" applyFill="1" applyBorder="1" applyAlignment="1">
      <alignment horizontal="distributed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75" fillId="0" borderId="36" xfId="67" applyFont="1" applyFill="1" applyBorder="1" applyAlignment="1">
      <alignment horizontal="center" vertical="center"/>
      <protection/>
    </xf>
    <xf numFmtId="0" fontId="82" fillId="0" borderId="27" xfId="63" applyFont="1" applyFill="1" applyBorder="1" applyAlignment="1">
      <alignment horizontal="center" vertical="center"/>
      <protection/>
    </xf>
    <xf numFmtId="0" fontId="75" fillId="0" borderId="30" xfId="67" applyFont="1" applyFill="1" applyBorder="1" applyAlignment="1">
      <alignment horizontal="center" vertical="center"/>
      <protection/>
    </xf>
    <xf numFmtId="0" fontId="82" fillId="0" borderId="12" xfId="63" applyFont="1" applyFill="1" applyBorder="1" applyAlignment="1">
      <alignment horizontal="center" vertical="center"/>
      <protection/>
    </xf>
    <xf numFmtId="0" fontId="77" fillId="0" borderId="20" xfId="67" applyFont="1" applyFill="1" applyBorder="1" applyAlignment="1">
      <alignment horizontal="distributed" vertical="center"/>
      <protection/>
    </xf>
    <xf numFmtId="0" fontId="77" fillId="0" borderId="23" xfId="67" applyFont="1" applyFill="1" applyBorder="1" applyAlignment="1">
      <alignment horizontal="distributed" vertical="center"/>
      <protection/>
    </xf>
    <xf numFmtId="0" fontId="77" fillId="0" borderId="0" xfId="67" applyFont="1" applyFill="1" applyBorder="1" applyAlignment="1">
      <alignment horizontal="distributed" vertical="center"/>
      <protection/>
    </xf>
    <xf numFmtId="0" fontId="77" fillId="0" borderId="14" xfId="67" applyFont="1" applyFill="1" applyBorder="1" applyAlignment="1">
      <alignment horizontal="distributed" vertical="center"/>
      <protection/>
    </xf>
    <xf numFmtId="0" fontId="77" fillId="0" borderId="17" xfId="67" applyFont="1" applyFill="1" applyBorder="1" applyAlignment="1">
      <alignment horizontal="distributed" vertical="center"/>
      <protection/>
    </xf>
    <xf numFmtId="0" fontId="77" fillId="0" borderId="24" xfId="67" applyFont="1" applyFill="1" applyBorder="1" applyAlignment="1">
      <alignment horizontal="distributed" vertical="center"/>
      <protection/>
    </xf>
    <xf numFmtId="0" fontId="5" fillId="0" borderId="20" xfId="67" applyFont="1" applyFill="1" applyBorder="1" applyAlignment="1">
      <alignment horizontal="distributed" vertical="center"/>
      <protection/>
    </xf>
    <xf numFmtId="0" fontId="5" fillId="0" borderId="23" xfId="67" applyFont="1" applyFill="1" applyBorder="1" applyAlignment="1">
      <alignment horizontal="distributed" vertical="center"/>
      <protection/>
    </xf>
    <xf numFmtId="0" fontId="5" fillId="0" borderId="0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distributed" vertical="center"/>
      <protection/>
    </xf>
    <xf numFmtId="0" fontId="75" fillId="0" borderId="27" xfId="67" applyFont="1" applyFill="1" applyBorder="1" applyAlignment="1">
      <alignment horizontal="center" vertical="center"/>
      <protection/>
    </xf>
    <xf numFmtId="0" fontId="75" fillId="0" borderId="34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distributed" vertical="center"/>
      <protection/>
    </xf>
    <xf numFmtId="0" fontId="5" fillId="0" borderId="24" xfId="67" applyFont="1" applyFill="1" applyBorder="1" applyAlignment="1">
      <alignment horizontal="distributed" vertical="center"/>
      <protection/>
    </xf>
    <xf numFmtId="0" fontId="5" fillId="0" borderId="34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distributed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0" fontId="5" fillId="0" borderId="11" xfId="67" applyFont="1" applyFill="1" applyBorder="1" applyAlignment="1">
      <alignment horizontal="right"/>
      <protection/>
    </xf>
    <xf numFmtId="0" fontId="77" fillId="0" borderId="27" xfId="67" applyFont="1" applyFill="1" applyBorder="1" applyAlignment="1">
      <alignment horizontal="center" vertical="center" wrapText="1"/>
      <protection/>
    </xf>
    <xf numFmtId="0" fontId="77" fillId="0" borderId="34" xfId="67" applyFont="1" applyFill="1" applyBorder="1" applyAlignment="1">
      <alignment horizontal="center" vertical="center" wrapText="1"/>
      <protection/>
    </xf>
    <xf numFmtId="0" fontId="77" fillId="0" borderId="35" xfId="67" applyFont="1" applyFill="1" applyBorder="1" applyAlignment="1">
      <alignment horizontal="center" vertical="center" wrapText="1"/>
      <protection/>
    </xf>
    <xf numFmtId="0" fontId="77" fillId="0" borderId="36" xfId="67" applyFont="1" applyFill="1" applyBorder="1" applyAlignment="1">
      <alignment horizontal="center" vertical="center" wrapText="1"/>
      <protection/>
    </xf>
    <xf numFmtId="0" fontId="77" fillId="0" borderId="23" xfId="67" applyFont="1" applyFill="1" applyBorder="1" applyAlignment="1">
      <alignment horizontal="center" vertical="center" textRotation="255"/>
      <protection/>
    </xf>
    <xf numFmtId="0" fontId="77" fillId="0" borderId="14" xfId="67" applyFont="1" applyFill="1" applyBorder="1" applyAlignment="1">
      <alignment horizontal="center" vertical="center" textRotation="255"/>
      <protection/>
    </xf>
    <xf numFmtId="0" fontId="77" fillId="0" borderId="24" xfId="67" applyFont="1" applyFill="1" applyBorder="1" applyAlignment="1">
      <alignment horizontal="center" vertical="center" textRotation="255"/>
      <protection/>
    </xf>
    <xf numFmtId="0" fontId="84" fillId="0" borderId="14" xfId="63" applyFont="1" applyFill="1" applyBorder="1" applyAlignment="1">
      <alignment horizontal="center" vertical="center" textRotation="255"/>
      <protection/>
    </xf>
    <xf numFmtId="0" fontId="84" fillId="0" borderId="16" xfId="63" applyFont="1" applyFill="1" applyBorder="1" applyAlignment="1">
      <alignment horizontal="center" vertical="center" textRotation="255"/>
      <protection/>
    </xf>
    <xf numFmtId="0" fontId="75" fillId="0" borderId="26" xfId="67" applyFont="1" applyFill="1" applyBorder="1" applyAlignment="1">
      <alignment horizontal="center" vertical="center"/>
      <protection/>
    </xf>
    <xf numFmtId="0" fontId="84" fillId="0" borderId="37" xfId="63" applyFont="1" applyFill="1" applyBorder="1" applyAlignment="1">
      <alignment horizontal="center" vertical="center"/>
      <protection/>
    </xf>
    <xf numFmtId="0" fontId="84" fillId="0" borderId="24" xfId="63" applyFont="1" applyFill="1" applyBorder="1" applyAlignment="1">
      <alignment horizontal="center" vertical="center"/>
      <protection/>
    </xf>
    <xf numFmtId="0" fontId="84" fillId="0" borderId="19" xfId="63" applyFont="1" applyFill="1" applyBorder="1" applyAlignment="1">
      <alignment horizontal="center" vertical="center"/>
      <protection/>
    </xf>
    <xf numFmtId="0" fontId="78" fillId="0" borderId="24" xfId="67" applyFont="1" applyFill="1" applyBorder="1" applyAlignment="1">
      <alignment horizontal="center" vertical="center"/>
      <protection/>
    </xf>
    <xf numFmtId="0" fontId="85" fillId="0" borderId="19" xfId="63" applyFont="1" applyFill="1" applyBorder="1" applyAlignment="1">
      <alignment horizontal="center" vertical="center"/>
      <protection/>
    </xf>
    <xf numFmtId="0" fontId="77" fillId="0" borderId="10" xfId="67" applyFont="1" applyFill="1" applyBorder="1" applyAlignment="1">
      <alignment horizontal="center" vertical="center" wrapText="1"/>
      <protection/>
    </xf>
    <xf numFmtId="0" fontId="78" fillId="0" borderId="35" xfId="67" applyFont="1" applyFill="1" applyBorder="1" applyAlignment="1">
      <alignment horizontal="center" vertical="center"/>
      <protection/>
    </xf>
    <xf numFmtId="0" fontId="75" fillId="0" borderId="27" xfId="63" applyFont="1" applyFill="1" applyBorder="1" applyAlignment="1">
      <alignment horizontal="center" vertical="center"/>
      <protection/>
    </xf>
    <xf numFmtId="0" fontId="75" fillId="0" borderId="30" xfId="63" applyFont="1" applyFill="1" applyBorder="1" applyAlignment="1">
      <alignment horizontal="center" vertical="center"/>
      <protection/>
    </xf>
    <xf numFmtId="0" fontId="75" fillId="0" borderId="12" xfId="63" applyFont="1" applyFill="1" applyBorder="1" applyAlignment="1">
      <alignment horizontal="center" vertical="center"/>
      <protection/>
    </xf>
    <xf numFmtId="0" fontId="75" fillId="0" borderId="30" xfId="67" applyFont="1" applyFill="1" applyBorder="1" applyAlignment="1">
      <alignment horizontal="distributed" vertical="center"/>
      <protection/>
    </xf>
    <xf numFmtId="0" fontId="75" fillId="0" borderId="12" xfId="67" applyFont="1" applyFill="1" applyBorder="1" applyAlignment="1">
      <alignment horizontal="distributed" vertical="center"/>
      <protection/>
    </xf>
    <xf numFmtId="0" fontId="75" fillId="0" borderId="19" xfId="67" applyFont="1" applyFill="1" applyBorder="1" applyAlignment="1">
      <alignment horizontal="distributed" vertical="center"/>
      <protection/>
    </xf>
    <xf numFmtId="0" fontId="75" fillId="0" borderId="38" xfId="67" applyFont="1" applyFill="1" applyBorder="1" applyAlignment="1">
      <alignment horizontal="distributed" vertical="center"/>
      <protection/>
    </xf>
    <xf numFmtId="0" fontId="75" fillId="0" borderId="14" xfId="67" applyFont="1" applyFill="1" applyBorder="1" applyAlignment="1">
      <alignment horizontal="center" vertical="center" textRotation="255"/>
      <protection/>
    </xf>
    <xf numFmtId="0" fontId="75" fillId="0" borderId="21" xfId="67" applyFont="1" applyFill="1" applyBorder="1" applyAlignment="1">
      <alignment horizontal="distributed" vertical="center"/>
      <protection/>
    </xf>
    <xf numFmtId="0" fontId="75" fillId="0" borderId="32" xfId="67" applyFont="1" applyFill="1" applyBorder="1" applyAlignment="1">
      <alignment horizontal="distributed" vertical="center"/>
      <protection/>
    </xf>
    <xf numFmtId="0" fontId="75" fillId="0" borderId="22" xfId="67" applyFont="1" applyFill="1" applyBorder="1" applyAlignment="1">
      <alignment horizontal="distributed" vertical="center"/>
      <protection/>
    </xf>
    <xf numFmtId="0" fontId="75" fillId="0" borderId="23" xfId="67" applyFont="1" applyFill="1" applyBorder="1" applyAlignment="1">
      <alignment horizontal="center" vertical="center" textRotation="255"/>
      <protection/>
    </xf>
    <xf numFmtId="0" fontId="75" fillId="0" borderId="24" xfId="67" applyFont="1" applyFill="1" applyBorder="1" applyAlignment="1">
      <alignment horizontal="center" vertical="center" textRotation="255"/>
      <protection/>
    </xf>
    <xf numFmtId="0" fontId="75" fillId="0" borderId="38" xfId="67" applyFont="1" applyFill="1" applyBorder="1" applyAlignment="1">
      <alignment horizontal="center" vertical="center" textRotation="255"/>
      <protection/>
    </xf>
    <xf numFmtId="0" fontId="75" fillId="0" borderId="19" xfId="67" applyFont="1" applyFill="1" applyBorder="1" applyAlignment="1">
      <alignment horizontal="center" vertical="center" textRotation="255"/>
      <protection/>
    </xf>
    <xf numFmtId="0" fontId="75" fillId="0" borderId="21" xfId="67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vertical="center" shrinkToFit="1"/>
      <protection/>
    </xf>
    <xf numFmtId="0" fontId="75" fillId="0" borderId="20" xfId="62" applyFont="1" applyFill="1" applyBorder="1" applyAlignment="1">
      <alignment horizontal="distributed" vertical="center" wrapText="1"/>
      <protection/>
    </xf>
    <xf numFmtId="0" fontId="75" fillId="0" borderId="11" xfId="62" applyFont="1" applyFill="1" applyBorder="1" applyAlignment="1">
      <alignment horizontal="distributed" vertical="center" wrapText="1"/>
      <protection/>
    </xf>
    <xf numFmtId="0" fontId="75" fillId="0" borderId="0" xfId="62" applyFont="1" applyFill="1" applyBorder="1" applyAlignment="1">
      <alignment horizontal="distributed" vertical="center" wrapText="1"/>
      <protection/>
    </xf>
    <xf numFmtId="0" fontId="78" fillId="0" borderId="0" xfId="62" applyFont="1" applyFill="1" applyBorder="1" applyAlignment="1">
      <alignment horizontal="distributed" vertical="center" wrapText="1"/>
      <protection/>
    </xf>
    <xf numFmtId="0" fontId="5" fillId="0" borderId="0" xfId="62" applyFont="1" applyFill="1" applyBorder="1" applyAlignment="1">
      <alignment horizontal="right"/>
      <protection/>
    </xf>
    <xf numFmtId="0" fontId="75" fillId="0" borderId="34" xfId="61" applyFont="1" applyFill="1" applyBorder="1" applyAlignment="1">
      <alignment horizontal="center" vertical="center"/>
      <protection/>
    </xf>
    <xf numFmtId="0" fontId="75" fillId="0" borderId="35" xfId="61" applyFont="1" applyFill="1" applyBorder="1" applyAlignment="1">
      <alignment horizontal="center" vertical="center"/>
      <protection/>
    </xf>
    <xf numFmtId="0" fontId="75" fillId="0" borderId="10" xfId="62" applyFont="1" applyFill="1" applyBorder="1" applyAlignment="1">
      <alignment horizontal="center" vertical="center"/>
      <protection/>
    </xf>
    <xf numFmtId="0" fontId="75" fillId="0" borderId="26" xfId="62" applyFont="1" applyFill="1" applyBorder="1" applyAlignment="1">
      <alignment horizontal="center" vertical="center"/>
      <protection/>
    </xf>
    <xf numFmtId="0" fontId="75" fillId="0" borderId="17" xfId="62" applyFont="1" applyFill="1" applyBorder="1" applyAlignment="1">
      <alignment horizontal="center" vertical="center"/>
      <protection/>
    </xf>
    <xf numFmtId="0" fontId="75" fillId="0" borderId="24" xfId="62" applyFont="1" applyFill="1" applyBorder="1" applyAlignment="1">
      <alignment horizontal="center" vertical="center"/>
      <protection/>
    </xf>
    <xf numFmtId="0" fontId="78" fillId="0" borderId="34" xfId="61" applyFont="1" applyFill="1" applyBorder="1" applyAlignment="1">
      <alignment horizontal="center" vertical="center"/>
      <protection/>
    </xf>
    <xf numFmtId="0" fontId="78" fillId="0" borderId="35" xfId="61" applyFont="1" applyFill="1" applyBorder="1" applyAlignment="1">
      <alignment horizontal="center" vertical="center"/>
      <protection/>
    </xf>
    <xf numFmtId="0" fontId="78" fillId="0" borderId="10" xfId="62" applyFont="1" applyFill="1" applyBorder="1" applyAlignment="1">
      <alignment horizontal="center" vertical="center"/>
      <protection/>
    </xf>
    <xf numFmtId="0" fontId="78" fillId="0" borderId="26" xfId="62" applyFont="1" applyFill="1" applyBorder="1" applyAlignment="1">
      <alignment horizontal="center" vertical="center"/>
      <protection/>
    </xf>
    <xf numFmtId="0" fontId="78" fillId="0" borderId="17" xfId="62" applyFont="1" applyFill="1" applyBorder="1" applyAlignment="1">
      <alignment horizontal="center" vertical="center"/>
      <protection/>
    </xf>
    <xf numFmtId="0" fontId="78" fillId="0" borderId="24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horizontal="left" vertical="center" wrapText="1"/>
      <protection/>
    </xf>
    <xf numFmtId="0" fontId="78" fillId="0" borderId="11" xfId="62" applyFont="1" applyFill="1" applyBorder="1" applyAlignment="1">
      <alignment horizontal="distributed" vertical="center" wrapText="1"/>
      <protection/>
    </xf>
    <xf numFmtId="0" fontId="78" fillId="0" borderId="20" xfId="62" applyFont="1" applyFill="1" applyBorder="1" applyAlignment="1">
      <alignment horizontal="distributed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Ｌ　住宅・土木建築" xfId="62"/>
    <cellStyle name="標準_Ｏ　財政" xfId="63"/>
    <cellStyle name="標準_新規Microsoft Excel ワークシート (3)" xfId="64"/>
    <cellStyle name="標準_中表紙" xfId="65"/>
    <cellStyle name="標準_統計年報集計１０８～" xfId="66"/>
    <cellStyle name="標準_納税課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一般会計歳入決算（平成２９年度）</a:t>
            </a:r>
          </a:p>
        </c:rich>
      </c:tx>
      <c:layout>
        <c:manualLayout>
          <c:xMode val="factor"/>
          <c:yMode val="factor"/>
          <c:x val="0.026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1"/>
          <c:y val="0.11125"/>
          <c:w val="0.46275"/>
          <c:h val="0.5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4F6228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pattFill prst="trellis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pattFill prst="pct90">
                <a:fgClr>
                  <a:srgbClr val="F616DB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pattFill prst="openDmnd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pattFill prst="sphere">
                <a:fgClr>
                  <a:srgbClr val="FFC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明朝"/>
                        <a:ea typeface="ＭＳ 明朝"/>
                        <a:cs typeface="ＭＳ 明朝"/>
                      </a:rPr>
                      <a:t/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地方消費税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ｺﾞﾙﾌ場利用税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自動車取得税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財産収入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データ!$A$4:$A$24</c:f>
              <c:strCache>
                <c:ptCount val="21"/>
                <c:pt idx="0">
                  <c:v>市税</c:v>
                </c:pt>
                <c:pt idx="1">
                  <c:v>地方譲与税</c:v>
                </c:pt>
                <c:pt idx="2">
                  <c:v>利子割交付金</c:v>
                </c:pt>
                <c:pt idx="3">
                  <c:v>配当割交付金</c:v>
                </c:pt>
                <c:pt idx="4">
                  <c:v>株式等譲渡所得割交付金</c:v>
                </c:pt>
                <c:pt idx="5">
                  <c:v>地方消費税交付金</c:v>
                </c:pt>
                <c:pt idx="6">
                  <c:v>ｺﾞﾙﾌ場利用税交付金</c:v>
                </c:pt>
                <c:pt idx="7">
                  <c:v>自動車取得税交付金</c:v>
                </c:pt>
                <c:pt idx="8">
                  <c:v>地方特例交付税</c:v>
                </c:pt>
                <c:pt idx="9">
                  <c:v>地方交付税</c:v>
                </c:pt>
                <c:pt idx="10">
                  <c:v>交通安全対策特別交付金</c:v>
                </c:pt>
                <c:pt idx="11">
                  <c:v>分担金及び負担金</c:v>
                </c:pt>
                <c:pt idx="12">
                  <c:v>使用料及び手数料</c:v>
                </c:pt>
                <c:pt idx="13">
                  <c:v>国庫支出金</c:v>
                </c:pt>
                <c:pt idx="14">
                  <c:v>県支出金</c:v>
                </c:pt>
                <c:pt idx="15">
                  <c:v>財産収入</c:v>
                </c:pt>
                <c:pt idx="16">
                  <c:v>寄附金</c:v>
                </c:pt>
                <c:pt idx="17">
                  <c:v>繰入金</c:v>
                </c:pt>
                <c:pt idx="18">
                  <c:v>繰越金</c:v>
                </c:pt>
                <c:pt idx="19">
                  <c:v>諸収入</c:v>
                </c:pt>
                <c:pt idx="20">
                  <c:v>市債</c:v>
                </c:pt>
              </c:strCache>
            </c:strRef>
          </c:cat>
          <c:val>
            <c:numRef>
              <c:f>データ!$B$4:$B$24</c:f>
              <c:numCache>
                <c:ptCount val="21"/>
                <c:pt idx="0">
                  <c:v>36189559001</c:v>
                </c:pt>
                <c:pt idx="1">
                  <c:v>372912000</c:v>
                </c:pt>
                <c:pt idx="2">
                  <c:v>49254000</c:v>
                </c:pt>
                <c:pt idx="3">
                  <c:v>231614000</c:v>
                </c:pt>
                <c:pt idx="4">
                  <c:v>249414000</c:v>
                </c:pt>
                <c:pt idx="5">
                  <c:v>3554690000</c:v>
                </c:pt>
                <c:pt idx="6">
                  <c:v>47503017</c:v>
                </c:pt>
                <c:pt idx="7">
                  <c:v>201364000</c:v>
                </c:pt>
                <c:pt idx="8">
                  <c:v>245360000</c:v>
                </c:pt>
                <c:pt idx="9">
                  <c:v>1548938000</c:v>
                </c:pt>
                <c:pt idx="10">
                  <c:v>22892000</c:v>
                </c:pt>
                <c:pt idx="11">
                  <c:v>1125333994</c:v>
                </c:pt>
                <c:pt idx="12">
                  <c:v>820083825</c:v>
                </c:pt>
                <c:pt idx="13">
                  <c:v>13057656764</c:v>
                </c:pt>
                <c:pt idx="14">
                  <c:v>4548711926</c:v>
                </c:pt>
                <c:pt idx="15">
                  <c:v>709136312</c:v>
                </c:pt>
                <c:pt idx="16">
                  <c:v>80513044</c:v>
                </c:pt>
                <c:pt idx="17">
                  <c:v>138914378</c:v>
                </c:pt>
                <c:pt idx="18">
                  <c:v>2784522055</c:v>
                </c:pt>
                <c:pt idx="19">
                  <c:v>3455757302</c:v>
                </c:pt>
                <c:pt idx="20">
                  <c:v>7084270000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一般会計歳出決算（平成２９年度）</a:t>
            </a:r>
          </a:p>
        </c:rich>
      </c:tx>
      <c:layout>
        <c:manualLayout>
          <c:xMode val="factor"/>
          <c:yMode val="factor"/>
          <c:x val="0.022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5"/>
          <c:y val="0.16875"/>
          <c:w val="0.5535"/>
          <c:h val="0.7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openDmnd">
                <a:fgClr>
                  <a:srgbClr val="95373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B05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dUp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trellis">
                <a:fgClr>
                  <a:srgbClr val="77933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教育費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公債費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データ!$A$31:$A$43</c:f>
              <c:strCache>
                <c:ptCount val="13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</c:strCache>
            </c:strRef>
          </c:cat>
          <c:val>
            <c:numRef>
              <c:f>データ!$B$31:$B$43</c:f>
              <c:numCache>
                <c:ptCount val="13"/>
                <c:pt idx="0">
                  <c:v>416634890</c:v>
                </c:pt>
                <c:pt idx="1">
                  <c:v>9541012830</c:v>
                </c:pt>
                <c:pt idx="2">
                  <c:v>32790202873</c:v>
                </c:pt>
                <c:pt idx="3">
                  <c:v>9222237624</c:v>
                </c:pt>
                <c:pt idx="4">
                  <c:v>224484990</c:v>
                </c:pt>
                <c:pt idx="5">
                  <c:v>359677715</c:v>
                </c:pt>
                <c:pt idx="6">
                  <c:v>1906241118</c:v>
                </c:pt>
                <c:pt idx="7">
                  <c:v>6124679150</c:v>
                </c:pt>
                <c:pt idx="8">
                  <c:v>2534669277</c:v>
                </c:pt>
                <c:pt idx="9">
                  <c:v>4796945426</c:v>
                </c:pt>
                <c:pt idx="10">
                  <c:v>1995102</c:v>
                </c:pt>
                <c:pt idx="11">
                  <c:v>4321778293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95675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Ｏ　財政</a:t>
          </a:r>
        </a:p>
      </xdr:txBody>
    </xdr:sp>
    <xdr:clientData/>
  </xdr:twoCellAnchor>
  <xdr:twoCellAnchor editAs="oneCell">
    <xdr:from>
      <xdr:col>2</xdr:col>
      <xdr:colOff>47625</xdr:colOff>
      <xdr:row>12</xdr:row>
      <xdr:rowOff>152400</xdr:rowOff>
    </xdr:from>
    <xdr:to>
      <xdr:col>3</xdr:col>
      <xdr:colOff>676275</xdr:colOff>
      <xdr:row>20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1200"/>
          <a:ext cx="1552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43</xdr:row>
      <xdr:rowOff>66675</xdr:rowOff>
    </xdr:from>
    <xdr:to>
      <xdr:col>12</xdr:col>
      <xdr:colOff>990600</xdr:colOff>
      <xdr:row>85</xdr:row>
      <xdr:rowOff>47625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6743700"/>
          <a:ext cx="9553575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9</xdr:col>
      <xdr:colOff>628650</xdr:colOff>
      <xdr:row>31</xdr:row>
      <xdr:rowOff>66675</xdr:rowOff>
    </xdr:to>
    <xdr:graphicFrame>
      <xdr:nvGraphicFramePr>
        <xdr:cNvPr id="1" name="グラフ 5"/>
        <xdr:cNvGraphicFramePr/>
      </xdr:nvGraphicFramePr>
      <xdr:xfrm>
        <a:off x="257175" y="142875"/>
        <a:ext cx="7915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33</xdr:row>
      <xdr:rowOff>95250</xdr:rowOff>
    </xdr:from>
    <xdr:to>
      <xdr:col>9</xdr:col>
      <xdr:colOff>485775</xdr:colOff>
      <xdr:row>61</xdr:row>
      <xdr:rowOff>47625</xdr:rowOff>
    </xdr:to>
    <xdr:graphicFrame>
      <xdr:nvGraphicFramePr>
        <xdr:cNvPr id="2" name="グラフ 4"/>
        <xdr:cNvGraphicFramePr/>
      </xdr:nvGraphicFramePr>
      <xdr:xfrm>
        <a:off x="257175" y="6067425"/>
        <a:ext cx="77724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66675</xdr:colOff>
      <xdr:row>27</xdr:row>
      <xdr:rowOff>76200</xdr:rowOff>
    </xdr:from>
    <xdr:ext cx="1800225" cy="361950"/>
    <xdr:sp>
      <xdr:nvSpPr>
        <xdr:cNvPr id="3" name="テキスト ボックス 1"/>
        <xdr:cNvSpPr txBox="1">
          <a:spLocks noChangeArrowheads="1"/>
        </xdr:cNvSpPr>
      </xdr:nvSpPr>
      <xdr:spPr>
        <a:xfrm>
          <a:off x="5934075" y="4962525"/>
          <a:ext cx="1800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株式等譲渡所得割交付金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0.3%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3"/>
    </row>
    <row r="2" ht="12">
      <c r="B2" s="3"/>
    </row>
    <row r="3" ht="12">
      <c r="B3" s="3"/>
    </row>
    <row r="4" ht="12">
      <c r="B4" s="3"/>
    </row>
    <row r="5" ht="12">
      <c r="B5" s="3"/>
    </row>
    <row r="6" ht="12">
      <c r="B6" s="3"/>
    </row>
    <row r="7" ht="12">
      <c r="B7" s="3"/>
    </row>
    <row r="8" ht="12">
      <c r="B8" s="3"/>
    </row>
    <row r="9" ht="12">
      <c r="B9" s="3"/>
    </row>
    <row r="10" ht="12">
      <c r="B10" s="3"/>
    </row>
    <row r="11" ht="12">
      <c r="B11" s="3"/>
    </row>
    <row r="12" ht="12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 thickBot="1">
      <c r="B22" s="3"/>
    </row>
    <row r="23" spans="1:8" ht="12.75" thickTop="1">
      <c r="A23" s="4"/>
      <c r="B23" s="5"/>
      <c r="C23" s="4"/>
      <c r="D23" s="4"/>
      <c r="E23" s="4"/>
      <c r="F23" s="4"/>
      <c r="G23" s="4"/>
      <c r="H23" s="4"/>
    </row>
    <row r="24" spans="1:8" ht="12">
      <c r="A24" s="6"/>
      <c r="B24" s="7"/>
      <c r="C24" s="6"/>
      <c r="D24" s="6"/>
      <c r="E24" s="6"/>
      <c r="F24" s="6"/>
      <c r="G24" s="6"/>
      <c r="H24" s="6"/>
    </row>
    <row r="25" spans="1:8" ht="12">
      <c r="A25" s="6"/>
      <c r="B25" s="7"/>
      <c r="C25" s="6"/>
      <c r="D25" s="6"/>
      <c r="E25" s="6"/>
      <c r="F25" s="6"/>
      <c r="G25" s="6"/>
      <c r="H25" s="6"/>
    </row>
    <row r="26" spans="1:8" ht="12.75" thickBot="1">
      <c r="A26" s="8"/>
      <c r="B26" s="9"/>
      <c r="C26" s="8"/>
      <c r="D26" s="8"/>
      <c r="E26" s="8"/>
      <c r="F26" s="8"/>
      <c r="G26" s="8"/>
      <c r="H26" s="8"/>
    </row>
    <row r="27" ht="12.75" thickTop="1">
      <c r="B27" s="3"/>
    </row>
    <row r="28" ht="12">
      <c r="B28" s="3"/>
    </row>
    <row r="29" ht="12">
      <c r="B29" s="3"/>
    </row>
    <row r="30" ht="12">
      <c r="B30" s="3"/>
    </row>
    <row r="31" ht="12">
      <c r="B31" s="3"/>
    </row>
    <row r="32" ht="12">
      <c r="B32" s="3"/>
    </row>
    <row r="33" ht="12">
      <c r="B33" s="3"/>
    </row>
    <row r="34" ht="12">
      <c r="B34" s="3"/>
    </row>
    <row r="35" ht="12">
      <c r="B35" s="3"/>
    </row>
    <row r="36" ht="12">
      <c r="B36" s="3"/>
    </row>
    <row r="37" ht="12">
      <c r="B37" s="3"/>
    </row>
    <row r="38" ht="12">
      <c r="B38" s="3"/>
    </row>
    <row r="39" ht="12">
      <c r="B39" s="3"/>
    </row>
    <row r="40" ht="12">
      <c r="B40" s="3"/>
    </row>
    <row r="41" ht="12">
      <c r="B41" s="3"/>
    </row>
    <row r="42" ht="12">
      <c r="B42" s="3"/>
    </row>
    <row r="43" ht="12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5.8984375" style="17" customWidth="1"/>
    <col min="2" max="2" width="6.5" style="17" customWidth="1"/>
    <col min="3" max="4" width="9" style="17" customWidth="1"/>
    <col min="5" max="5" width="14.19921875" style="17" customWidth="1"/>
    <col min="6" max="6" width="9" style="17" customWidth="1"/>
    <col min="7" max="7" width="14.19921875" style="17" customWidth="1"/>
    <col min="8" max="8" width="9" style="17" customWidth="1"/>
    <col min="9" max="9" width="14.19921875" style="17" customWidth="1"/>
    <col min="10" max="16384" width="9" style="17" customWidth="1"/>
  </cols>
  <sheetData>
    <row r="1" s="39" customFormat="1" ht="26.25" customHeight="1">
      <c r="A1" s="38" t="s">
        <v>248</v>
      </c>
    </row>
    <row r="2" s="39" customFormat="1" ht="15" customHeight="1" thickBot="1">
      <c r="A2" s="38"/>
    </row>
    <row r="3" spans="1:9" ht="27.75" customHeight="1" thickTop="1">
      <c r="A3" s="382" t="s">
        <v>125</v>
      </c>
      <c r="B3" s="424"/>
      <c r="C3" s="424"/>
      <c r="D3" s="397" t="s">
        <v>198</v>
      </c>
      <c r="E3" s="382"/>
      <c r="F3" s="397" t="s">
        <v>204</v>
      </c>
      <c r="G3" s="382"/>
      <c r="H3" s="423" t="s">
        <v>219</v>
      </c>
      <c r="I3" s="423"/>
    </row>
    <row r="4" spans="1:9" ht="27.75" customHeight="1">
      <c r="A4" s="425"/>
      <c r="B4" s="426"/>
      <c r="C4" s="426"/>
      <c r="D4" s="75" t="s">
        <v>190</v>
      </c>
      <c r="E4" s="75" t="s">
        <v>200</v>
      </c>
      <c r="F4" s="75" t="s">
        <v>190</v>
      </c>
      <c r="G4" s="75" t="s">
        <v>200</v>
      </c>
      <c r="H4" s="231" t="s">
        <v>190</v>
      </c>
      <c r="I4" s="233" t="s">
        <v>200</v>
      </c>
    </row>
    <row r="5" spans="1:9" ht="34.5" customHeight="1">
      <c r="A5" s="427" t="s">
        <v>46</v>
      </c>
      <c r="B5" s="428"/>
      <c r="C5" s="428"/>
      <c r="D5" s="234">
        <f aca="true" t="shared" si="0" ref="D5:I5">SUM(D6:D18)</f>
        <v>53541</v>
      </c>
      <c r="E5" s="235">
        <f t="shared" si="0"/>
        <v>207757300</v>
      </c>
      <c r="F5" s="234">
        <f t="shared" si="0"/>
        <v>54468</v>
      </c>
      <c r="G5" s="235">
        <f t="shared" si="0"/>
        <v>267105900</v>
      </c>
      <c r="H5" s="236">
        <f t="shared" si="0"/>
        <v>53995</v>
      </c>
      <c r="I5" s="236">
        <f t="shared" si="0"/>
        <v>274063700</v>
      </c>
    </row>
    <row r="6" spans="1:9" ht="33.75" customHeight="1">
      <c r="A6" s="431" t="s">
        <v>155</v>
      </c>
      <c r="B6" s="432" t="s">
        <v>156</v>
      </c>
      <c r="C6" s="432"/>
      <c r="D6" s="237">
        <v>14898</v>
      </c>
      <c r="E6" s="238">
        <v>14898000</v>
      </c>
      <c r="F6" s="239">
        <v>14434</v>
      </c>
      <c r="G6" s="239">
        <v>28868000</v>
      </c>
      <c r="H6" s="240">
        <v>14028</v>
      </c>
      <c r="I6" s="240">
        <v>28056000</v>
      </c>
    </row>
    <row r="7" spans="1:9" ht="33.75" customHeight="1">
      <c r="A7" s="431"/>
      <c r="B7" s="430" t="s">
        <v>157</v>
      </c>
      <c r="C7" s="430"/>
      <c r="D7" s="237">
        <v>1105</v>
      </c>
      <c r="E7" s="238">
        <v>1326000</v>
      </c>
      <c r="F7" s="239">
        <v>1030</v>
      </c>
      <c r="G7" s="239">
        <v>2060000</v>
      </c>
      <c r="H7" s="240">
        <v>990</v>
      </c>
      <c r="I7" s="240">
        <v>1980000</v>
      </c>
    </row>
    <row r="8" spans="1:9" ht="33.75" customHeight="1">
      <c r="A8" s="431"/>
      <c r="B8" s="430" t="s">
        <v>158</v>
      </c>
      <c r="C8" s="430"/>
      <c r="D8" s="237">
        <v>4806</v>
      </c>
      <c r="E8" s="238">
        <v>7689600</v>
      </c>
      <c r="F8" s="239">
        <v>5029</v>
      </c>
      <c r="G8" s="239">
        <v>12069600</v>
      </c>
      <c r="H8" s="240">
        <v>5275</v>
      </c>
      <c r="I8" s="240">
        <v>12660000</v>
      </c>
    </row>
    <row r="9" spans="1:9" ht="33.75" customHeight="1">
      <c r="A9" s="431"/>
      <c r="B9" s="429" t="s">
        <v>159</v>
      </c>
      <c r="C9" s="429"/>
      <c r="D9" s="241">
        <v>250</v>
      </c>
      <c r="E9" s="242">
        <v>625000</v>
      </c>
      <c r="F9" s="243">
        <v>256</v>
      </c>
      <c r="G9" s="243">
        <v>947200</v>
      </c>
      <c r="H9" s="244">
        <v>270</v>
      </c>
      <c r="I9" s="244">
        <v>999000</v>
      </c>
    </row>
    <row r="10" spans="1:9" ht="33.75" customHeight="1">
      <c r="A10" s="435" t="s">
        <v>160</v>
      </c>
      <c r="B10" s="432" t="s">
        <v>161</v>
      </c>
      <c r="C10" s="432"/>
      <c r="D10" s="237">
        <v>3639</v>
      </c>
      <c r="E10" s="238">
        <v>8733600</v>
      </c>
      <c r="F10" s="239">
        <v>3731</v>
      </c>
      <c r="G10" s="239">
        <v>13431600</v>
      </c>
      <c r="H10" s="240">
        <v>3608</v>
      </c>
      <c r="I10" s="240">
        <v>12988800</v>
      </c>
    </row>
    <row r="11" spans="1:9" ht="33.75" customHeight="1">
      <c r="A11" s="431"/>
      <c r="B11" s="429" t="s">
        <v>162</v>
      </c>
      <c r="C11" s="429"/>
      <c r="D11" s="237">
        <v>4</v>
      </c>
      <c r="E11" s="238">
        <v>12400</v>
      </c>
      <c r="F11" s="239">
        <v>3</v>
      </c>
      <c r="G11" s="239">
        <v>12300</v>
      </c>
      <c r="H11" s="240">
        <v>3</v>
      </c>
      <c r="I11" s="240">
        <v>12300</v>
      </c>
    </row>
    <row r="12" spans="1:9" ht="33.75" customHeight="1">
      <c r="A12" s="431"/>
      <c r="B12" s="439" t="s">
        <v>163</v>
      </c>
      <c r="C12" s="225" t="s">
        <v>164</v>
      </c>
      <c r="D12" s="245" t="s">
        <v>209</v>
      </c>
      <c r="E12" s="246" t="s">
        <v>209</v>
      </c>
      <c r="F12" s="247">
        <v>1</v>
      </c>
      <c r="G12" s="247">
        <v>6900</v>
      </c>
      <c r="H12" s="248" t="s">
        <v>209</v>
      </c>
      <c r="I12" s="248" t="s">
        <v>209</v>
      </c>
    </row>
    <row r="13" spans="1:9" ht="33.75" customHeight="1">
      <c r="A13" s="431"/>
      <c r="B13" s="438"/>
      <c r="C13" s="227" t="s">
        <v>165</v>
      </c>
      <c r="D13" s="237">
        <v>18861</v>
      </c>
      <c r="E13" s="238">
        <v>135799200</v>
      </c>
      <c r="F13" s="239">
        <v>19888</v>
      </c>
      <c r="G13" s="239">
        <v>159686100</v>
      </c>
      <c r="H13" s="240">
        <v>19907</v>
      </c>
      <c r="I13" s="240">
        <v>167685300</v>
      </c>
    </row>
    <row r="14" spans="1:9" ht="33.75" customHeight="1">
      <c r="A14" s="431"/>
      <c r="B14" s="437" t="s">
        <v>166</v>
      </c>
      <c r="C14" s="226" t="s">
        <v>164</v>
      </c>
      <c r="D14" s="237">
        <v>325</v>
      </c>
      <c r="E14" s="238">
        <v>975000</v>
      </c>
      <c r="F14" s="239">
        <v>328</v>
      </c>
      <c r="G14" s="239">
        <v>1056100</v>
      </c>
      <c r="H14" s="240">
        <v>320</v>
      </c>
      <c r="I14" s="240">
        <v>1049400</v>
      </c>
    </row>
    <row r="15" spans="1:9" ht="33.75" customHeight="1">
      <c r="A15" s="436"/>
      <c r="B15" s="438"/>
      <c r="C15" s="226" t="s">
        <v>165</v>
      </c>
      <c r="D15" s="241">
        <v>5415</v>
      </c>
      <c r="E15" s="242">
        <v>21660000</v>
      </c>
      <c r="F15" s="243">
        <v>5507</v>
      </c>
      <c r="G15" s="243">
        <v>25240000</v>
      </c>
      <c r="H15" s="244">
        <v>5437</v>
      </c>
      <c r="I15" s="244">
        <v>25518600</v>
      </c>
    </row>
    <row r="16" spans="1:9" ht="54.75" customHeight="1">
      <c r="A16" s="431" t="s">
        <v>167</v>
      </c>
      <c r="B16" s="430" t="s">
        <v>168</v>
      </c>
      <c r="C16" s="430"/>
      <c r="D16" s="237">
        <v>494</v>
      </c>
      <c r="E16" s="238">
        <v>790400</v>
      </c>
      <c r="F16" s="239">
        <v>498</v>
      </c>
      <c r="G16" s="239">
        <v>1195200</v>
      </c>
      <c r="H16" s="240">
        <v>495</v>
      </c>
      <c r="I16" s="240">
        <v>1188000</v>
      </c>
    </row>
    <row r="17" spans="1:9" ht="54.75" customHeight="1">
      <c r="A17" s="431"/>
      <c r="B17" s="430" t="s">
        <v>169</v>
      </c>
      <c r="C17" s="430"/>
      <c r="D17" s="237">
        <v>393</v>
      </c>
      <c r="E17" s="238">
        <v>1847100</v>
      </c>
      <c r="F17" s="239">
        <v>401</v>
      </c>
      <c r="G17" s="239">
        <v>2365900</v>
      </c>
      <c r="H17" s="240">
        <v>407</v>
      </c>
      <c r="I17" s="240">
        <v>2401300</v>
      </c>
    </row>
    <row r="18" spans="1:9" ht="34.5" customHeight="1" thickBot="1">
      <c r="A18" s="433" t="s">
        <v>170</v>
      </c>
      <c r="B18" s="434"/>
      <c r="C18" s="434"/>
      <c r="D18" s="249">
        <v>3351</v>
      </c>
      <c r="E18" s="250">
        <v>13401000</v>
      </c>
      <c r="F18" s="251">
        <v>3362</v>
      </c>
      <c r="G18" s="251">
        <v>20167000</v>
      </c>
      <c r="H18" s="252">
        <v>3255</v>
      </c>
      <c r="I18" s="252">
        <v>19525000</v>
      </c>
    </row>
    <row r="19" ht="20.25" customHeight="1" thickTop="1">
      <c r="A19" s="254" t="s">
        <v>220</v>
      </c>
    </row>
  </sheetData>
  <sheetProtection/>
  <mergeCells count="19">
    <mergeCell ref="B9:C9"/>
    <mergeCell ref="A16:A17"/>
    <mergeCell ref="F3:G3"/>
    <mergeCell ref="B17:C17"/>
    <mergeCell ref="A18:C18"/>
    <mergeCell ref="A10:A15"/>
    <mergeCell ref="B14:B15"/>
    <mergeCell ref="B12:B13"/>
    <mergeCell ref="B10:C10"/>
    <mergeCell ref="H3:I3"/>
    <mergeCell ref="A3:C4"/>
    <mergeCell ref="A5:C5"/>
    <mergeCell ref="D3:E3"/>
    <mergeCell ref="B11:C11"/>
    <mergeCell ref="B16:C16"/>
    <mergeCell ref="A6:A9"/>
    <mergeCell ref="B6:C6"/>
    <mergeCell ref="B7:C7"/>
    <mergeCell ref="B8:C8"/>
  </mergeCells>
  <printOptions/>
  <pageMargins left="0.8267716535433072" right="0" top="0.8661417322834646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2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48" customWidth="1"/>
    <col min="2" max="2" width="2.69921875" style="48" customWidth="1"/>
    <col min="3" max="3" width="20.5" style="48" customWidth="1"/>
    <col min="4" max="4" width="1.203125" style="48" customWidth="1"/>
    <col min="5" max="8" width="13" style="48" customWidth="1"/>
    <col min="9" max="9" width="12.5" style="48" customWidth="1"/>
    <col min="10" max="10" width="4.3984375" style="48" customWidth="1"/>
    <col min="11" max="13" width="3.5" style="48" customWidth="1"/>
    <col min="14" max="17" width="2.8984375" style="48" customWidth="1"/>
    <col min="18" max="19" width="4.3984375" style="48" customWidth="1"/>
    <col min="20" max="21" width="3.59765625" style="48" customWidth="1"/>
    <col min="22" max="38" width="2.69921875" style="48" customWidth="1"/>
    <col min="39" max="16384" width="9" style="48" customWidth="1"/>
  </cols>
  <sheetData>
    <row r="1" spans="1:2" s="46" customFormat="1" ht="27" customHeight="1">
      <c r="A1" s="45" t="s">
        <v>249</v>
      </c>
      <c r="B1" s="45"/>
    </row>
    <row r="2" spans="1:9" ht="15" customHeight="1" thickBot="1">
      <c r="A2" s="47"/>
      <c r="B2" s="47"/>
      <c r="G2" s="445" t="s">
        <v>194</v>
      </c>
      <c r="H2" s="445"/>
      <c r="I2" s="445"/>
    </row>
    <row r="3" spans="1:9" ht="19.5" customHeight="1" thickTop="1">
      <c r="A3" s="448" t="s">
        <v>25</v>
      </c>
      <c r="B3" s="448"/>
      <c r="C3" s="448"/>
      <c r="D3" s="449"/>
      <c r="E3" s="446" t="s">
        <v>199</v>
      </c>
      <c r="F3" s="447"/>
      <c r="G3" s="447"/>
      <c r="H3" s="447"/>
      <c r="I3" s="447"/>
    </row>
    <row r="4" spans="1:9" ht="30" customHeight="1">
      <c r="A4" s="450"/>
      <c r="B4" s="450"/>
      <c r="C4" s="450"/>
      <c r="D4" s="451"/>
      <c r="E4" s="256" t="s">
        <v>62</v>
      </c>
      <c r="F4" s="256" t="s">
        <v>63</v>
      </c>
      <c r="G4" s="256" t="s">
        <v>235</v>
      </c>
      <c r="H4" s="256" t="s">
        <v>64</v>
      </c>
      <c r="I4" s="258" t="s">
        <v>65</v>
      </c>
    </row>
    <row r="5" spans="1:9" ht="19.5" customHeight="1">
      <c r="A5" s="441" t="s">
        <v>56</v>
      </c>
      <c r="B5" s="441"/>
      <c r="C5" s="441"/>
      <c r="D5" s="259"/>
      <c r="E5" s="260">
        <v>68077</v>
      </c>
      <c r="F5" s="261">
        <v>10521758</v>
      </c>
      <c r="G5" s="262">
        <v>395908219</v>
      </c>
      <c r="H5" s="279">
        <f aca="true" t="shared" si="0" ref="H5:H13">ROUND(G5*1000/F5,0)</f>
        <v>37628</v>
      </c>
      <c r="I5" s="263" t="s">
        <v>228</v>
      </c>
    </row>
    <row r="6" spans="1:9" ht="18" customHeight="1">
      <c r="A6" s="264"/>
      <c r="B6" s="264"/>
      <c r="C6" s="265" t="s">
        <v>57</v>
      </c>
      <c r="D6" s="259"/>
      <c r="E6" s="260">
        <v>830</v>
      </c>
      <c r="F6" s="261">
        <v>27551</v>
      </c>
      <c r="G6" s="262">
        <v>55413</v>
      </c>
      <c r="H6" s="279">
        <f t="shared" si="0"/>
        <v>2011</v>
      </c>
      <c r="I6" s="263" t="s">
        <v>228</v>
      </c>
    </row>
    <row r="7" spans="1:9" ht="18" customHeight="1">
      <c r="A7" s="264"/>
      <c r="B7" s="264"/>
      <c r="C7" s="265" t="s">
        <v>58</v>
      </c>
      <c r="D7" s="259"/>
      <c r="E7" s="260">
        <v>67247</v>
      </c>
      <c r="F7" s="261">
        <v>10494207</v>
      </c>
      <c r="G7" s="262">
        <v>395852806</v>
      </c>
      <c r="H7" s="279">
        <f t="shared" si="0"/>
        <v>37721</v>
      </c>
      <c r="I7" s="263" t="s">
        <v>228</v>
      </c>
    </row>
    <row r="8" spans="1:9" ht="19.5" customHeight="1">
      <c r="A8" s="266"/>
      <c r="B8" s="443" t="s">
        <v>59</v>
      </c>
      <c r="C8" s="443"/>
      <c r="D8" s="259"/>
      <c r="E8" s="260">
        <v>55770</v>
      </c>
      <c r="F8" s="261">
        <v>5764577</v>
      </c>
      <c r="G8" s="262">
        <v>169060098</v>
      </c>
      <c r="H8" s="279">
        <f t="shared" si="0"/>
        <v>29327</v>
      </c>
      <c r="I8" s="263" t="s">
        <v>229</v>
      </c>
    </row>
    <row r="9" spans="1:9" ht="18" customHeight="1">
      <c r="A9" s="266"/>
      <c r="B9" s="267"/>
      <c r="C9" s="265" t="s">
        <v>57</v>
      </c>
      <c r="D9" s="259"/>
      <c r="E9" s="260">
        <v>761</v>
      </c>
      <c r="F9" s="261">
        <v>26232</v>
      </c>
      <c r="G9" s="262">
        <v>47727</v>
      </c>
      <c r="H9" s="279">
        <f t="shared" si="0"/>
        <v>1819</v>
      </c>
      <c r="I9" s="263" t="s">
        <v>228</v>
      </c>
    </row>
    <row r="10" spans="1:9" ht="18" customHeight="1">
      <c r="A10" s="266"/>
      <c r="B10" s="267"/>
      <c r="C10" s="265" t="s">
        <v>58</v>
      </c>
      <c r="D10" s="259"/>
      <c r="E10" s="260">
        <v>55009</v>
      </c>
      <c r="F10" s="261">
        <v>5738345</v>
      </c>
      <c r="G10" s="262">
        <v>169012371</v>
      </c>
      <c r="H10" s="279">
        <f t="shared" si="0"/>
        <v>29453</v>
      </c>
      <c r="I10" s="263" t="s">
        <v>228</v>
      </c>
    </row>
    <row r="11" spans="1:9" ht="19.5" customHeight="1">
      <c r="A11" s="266"/>
      <c r="B11" s="443" t="s">
        <v>60</v>
      </c>
      <c r="C11" s="443"/>
      <c r="D11" s="259"/>
      <c r="E11" s="260">
        <v>12307</v>
      </c>
      <c r="F11" s="261">
        <v>4757181</v>
      </c>
      <c r="G11" s="262">
        <v>226848121</v>
      </c>
      <c r="H11" s="279">
        <f t="shared" si="0"/>
        <v>47685</v>
      </c>
      <c r="I11" s="263" t="s">
        <v>229</v>
      </c>
    </row>
    <row r="12" spans="1:9" ht="18" customHeight="1">
      <c r="A12" s="264"/>
      <c r="B12" s="264"/>
      <c r="C12" s="265" t="s">
        <v>57</v>
      </c>
      <c r="D12" s="259"/>
      <c r="E12" s="260">
        <v>69</v>
      </c>
      <c r="F12" s="261">
        <v>1319</v>
      </c>
      <c r="G12" s="262">
        <v>7686</v>
      </c>
      <c r="H12" s="279">
        <f t="shared" si="0"/>
        <v>5827</v>
      </c>
      <c r="I12" s="263" t="s">
        <v>228</v>
      </c>
    </row>
    <row r="13" spans="1:9" ht="18" customHeight="1">
      <c r="A13" s="264"/>
      <c r="B13" s="264"/>
      <c r="C13" s="265" t="s">
        <v>58</v>
      </c>
      <c r="D13" s="259"/>
      <c r="E13" s="260">
        <v>12238</v>
      </c>
      <c r="F13" s="261">
        <v>4755862</v>
      </c>
      <c r="G13" s="262">
        <v>226840435</v>
      </c>
      <c r="H13" s="279">
        <f t="shared" si="0"/>
        <v>47697</v>
      </c>
      <c r="I13" s="263" t="s">
        <v>228</v>
      </c>
    </row>
    <row r="14" spans="1:9" ht="19.5" customHeight="1" thickBot="1">
      <c r="A14" s="442" t="s">
        <v>61</v>
      </c>
      <c r="B14" s="442"/>
      <c r="C14" s="442"/>
      <c r="D14" s="259"/>
      <c r="E14" s="268">
        <v>663</v>
      </c>
      <c r="F14" s="269">
        <v>252191</v>
      </c>
      <c r="G14" s="270" t="s">
        <v>230</v>
      </c>
      <c r="H14" s="271" t="s">
        <v>230</v>
      </c>
      <c r="I14" s="272" t="s">
        <v>228</v>
      </c>
    </row>
    <row r="15" spans="1:9" s="46" customFormat="1" ht="19.5" customHeight="1" thickTop="1">
      <c r="A15" s="448" t="s">
        <v>25</v>
      </c>
      <c r="B15" s="448"/>
      <c r="C15" s="448"/>
      <c r="D15" s="449"/>
      <c r="E15" s="446" t="s">
        <v>205</v>
      </c>
      <c r="F15" s="447"/>
      <c r="G15" s="447"/>
      <c r="H15" s="447"/>
      <c r="I15" s="447"/>
    </row>
    <row r="16" spans="1:9" s="46" customFormat="1" ht="30" customHeight="1">
      <c r="A16" s="450"/>
      <c r="B16" s="450"/>
      <c r="C16" s="450"/>
      <c r="D16" s="451"/>
      <c r="E16" s="256" t="s">
        <v>62</v>
      </c>
      <c r="F16" s="256" t="s">
        <v>63</v>
      </c>
      <c r="G16" s="256" t="s">
        <v>235</v>
      </c>
      <c r="H16" s="256" t="s">
        <v>64</v>
      </c>
      <c r="I16" s="258" t="s">
        <v>65</v>
      </c>
    </row>
    <row r="17" spans="1:9" s="46" customFormat="1" ht="19.5" customHeight="1">
      <c r="A17" s="441" t="s">
        <v>56</v>
      </c>
      <c r="B17" s="441"/>
      <c r="C17" s="441"/>
      <c r="D17" s="259"/>
      <c r="E17" s="260">
        <f aca="true" t="shared" si="1" ref="E17:G19">SUM(E20,E23)</f>
        <v>68642</v>
      </c>
      <c r="F17" s="261">
        <f t="shared" si="1"/>
        <v>10630805</v>
      </c>
      <c r="G17" s="262">
        <f t="shared" si="1"/>
        <v>409414162</v>
      </c>
      <c r="H17" s="279">
        <f aca="true" t="shared" si="2" ref="H17:H25">ROUND(G17*1000/F17,0)</f>
        <v>38512</v>
      </c>
      <c r="I17" s="263" t="s">
        <v>228</v>
      </c>
    </row>
    <row r="18" spans="1:9" s="46" customFormat="1" ht="18" customHeight="1">
      <c r="A18" s="264"/>
      <c r="B18" s="264"/>
      <c r="C18" s="265" t="s">
        <v>57</v>
      </c>
      <c r="D18" s="259"/>
      <c r="E18" s="260">
        <f t="shared" si="1"/>
        <v>806</v>
      </c>
      <c r="F18" s="261">
        <f t="shared" si="1"/>
        <v>26517</v>
      </c>
      <c r="G18" s="262">
        <f t="shared" si="1"/>
        <v>53853</v>
      </c>
      <c r="H18" s="279">
        <f t="shared" si="2"/>
        <v>2031</v>
      </c>
      <c r="I18" s="263" t="s">
        <v>228</v>
      </c>
    </row>
    <row r="19" spans="1:9" s="46" customFormat="1" ht="18" customHeight="1">
      <c r="A19" s="264"/>
      <c r="B19" s="264"/>
      <c r="C19" s="265" t="s">
        <v>58</v>
      </c>
      <c r="D19" s="259"/>
      <c r="E19" s="260">
        <f t="shared" si="1"/>
        <v>67836</v>
      </c>
      <c r="F19" s="261">
        <f t="shared" si="1"/>
        <v>10604288</v>
      </c>
      <c r="G19" s="262">
        <f t="shared" si="1"/>
        <v>409360309</v>
      </c>
      <c r="H19" s="279">
        <f t="shared" si="2"/>
        <v>38603</v>
      </c>
      <c r="I19" s="263" t="s">
        <v>228</v>
      </c>
    </row>
    <row r="20" spans="1:9" s="46" customFormat="1" ht="19.5" customHeight="1">
      <c r="A20" s="266"/>
      <c r="B20" s="443" t="s">
        <v>59</v>
      </c>
      <c r="C20" s="443"/>
      <c r="D20" s="259"/>
      <c r="E20" s="260">
        <f>SUM(E21:E22)</f>
        <v>56211</v>
      </c>
      <c r="F20" s="261">
        <f>SUM(F21:F22)</f>
        <v>5822209</v>
      </c>
      <c r="G20" s="262">
        <f>SUM(G21:G22)</f>
        <v>176237334</v>
      </c>
      <c r="H20" s="279">
        <f t="shared" si="2"/>
        <v>30270</v>
      </c>
      <c r="I20" s="263" t="s">
        <v>229</v>
      </c>
    </row>
    <row r="21" spans="1:9" s="46" customFormat="1" ht="18" customHeight="1">
      <c r="A21" s="266"/>
      <c r="B21" s="267"/>
      <c r="C21" s="265" t="s">
        <v>57</v>
      </c>
      <c r="D21" s="259"/>
      <c r="E21" s="260">
        <v>739</v>
      </c>
      <c r="F21" s="261">
        <v>25311</v>
      </c>
      <c r="G21" s="262">
        <v>46505</v>
      </c>
      <c r="H21" s="279">
        <f t="shared" si="2"/>
        <v>1837</v>
      </c>
      <c r="I21" s="263" t="s">
        <v>236</v>
      </c>
    </row>
    <row r="22" spans="1:9" s="46" customFormat="1" ht="18" customHeight="1">
      <c r="A22" s="266"/>
      <c r="B22" s="267"/>
      <c r="C22" s="265" t="s">
        <v>58</v>
      </c>
      <c r="D22" s="259"/>
      <c r="E22" s="260">
        <v>55472</v>
      </c>
      <c r="F22" s="261">
        <v>5796898</v>
      </c>
      <c r="G22" s="262">
        <v>176190829</v>
      </c>
      <c r="H22" s="279">
        <f t="shared" si="2"/>
        <v>30394</v>
      </c>
      <c r="I22" s="263" t="s">
        <v>236</v>
      </c>
    </row>
    <row r="23" spans="1:9" s="46" customFormat="1" ht="19.5" customHeight="1">
      <c r="A23" s="266"/>
      <c r="B23" s="443" t="s">
        <v>60</v>
      </c>
      <c r="C23" s="443"/>
      <c r="D23" s="259"/>
      <c r="E23" s="260">
        <f>SUM(E24:E25)</f>
        <v>12431</v>
      </c>
      <c r="F23" s="261">
        <f>SUM(F24:F25)</f>
        <v>4808596</v>
      </c>
      <c r="G23" s="262">
        <f>SUM(G24:G25)</f>
        <v>233176828</v>
      </c>
      <c r="H23" s="279">
        <f t="shared" si="2"/>
        <v>48492</v>
      </c>
      <c r="I23" s="263" t="s">
        <v>229</v>
      </c>
    </row>
    <row r="24" spans="1:9" s="46" customFormat="1" ht="18" customHeight="1">
      <c r="A24" s="264"/>
      <c r="B24" s="264"/>
      <c r="C24" s="265" t="s">
        <v>57</v>
      </c>
      <c r="D24" s="259"/>
      <c r="E24" s="260">
        <v>67</v>
      </c>
      <c r="F24" s="261">
        <v>1206</v>
      </c>
      <c r="G24" s="262">
        <v>7348</v>
      </c>
      <c r="H24" s="279">
        <f t="shared" si="2"/>
        <v>6093</v>
      </c>
      <c r="I24" s="263" t="s">
        <v>236</v>
      </c>
    </row>
    <row r="25" spans="1:9" s="46" customFormat="1" ht="18" customHeight="1">
      <c r="A25" s="264"/>
      <c r="B25" s="264"/>
      <c r="C25" s="265" t="s">
        <v>58</v>
      </c>
      <c r="D25" s="259"/>
      <c r="E25" s="260">
        <v>12364</v>
      </c>
      <c r="F25" s="261">
        <v>4807390</v>
      </c>
      <c r="G25" s="262">
        <v>233169480</v>
      </c>
      <c r="H25" s="279">
        <f t="shared" si="2"/>
        <v>48502</v>
      </c>
      <c r="I25" s="263" t="s">
        <v>236</v>
      </c>
    </row>
    <row r="26" spans="1:9" s="46" customFormat="1" ht="19.5" customHeight="1" thickBot="1">
      <c r="A26" s="442" t="s">
        <v>61</v>
      </c>
      <c r="B26" s="442"/>
      <c r="C26" s="442"/>
      <c r="D26" s="259"/>
      <c r="E26" s="260">
        <v>661</v>
      </c>
      <c r="F26" s="261">
        <v>261687</v>
      </c>
      <c r="G26" s="262">
        <v>0</v>
      </c>
      <c r="H26" s="262">
        <v>0</v>
      </c>
      <c r="I26" s="272" t="s">
        <v>236</v>
      </c>
    </row>
    <row r="27" spans="1:9" s="46" customFormat="1" ht="19.5" customHeight="1" thickTop="1">
      <c r="A27" s="454" t="s">
        <v>25</v>
      </c>
      <c r="B27" s="454"/>
      <c r="C27" s="454"/>
      <c r="D27" s="455"/>
      <c r="E27" s="452" t="s">
        <v>231</v>
      </c>
      <c r="F27" s="453"/>
      <c r="G27" s="453"/>
      <c r="H27" s="453"/>
      <c r="I27" s="453"/>
    </row>
    <row r="28" spans="1:9" s="46" customFormat="1" ht="30" customHeight="1">
      <c r="A28" s="456"/>
      <c r="B28" s="456"/>
      <c r="C28" s="456"/>
      <c r="D28" s="457"/>
      <c r="E28" s="257" t="s">
        <v>62</v>
      </c>
      <c r="F28" s="257" t="s">
        <v>63</v>
      </c>
      <c r="G28" s="257" t="s">
        <v>235</v>
      </c>
      <c r="H28" s="257" t="s">
        <v>64</v>
      </c>
      <c r="I28" s="273" t="s">
        <v>65</v>
      </c>
    </row>
    <row r="29" spans="1:9" s="46" customFormat="1" ht="19.5" customHeight="1">
      <c r="A29" s="461" t="s">
        <v>56</v>
      </c>
      <c r="B29" s="461"/>
      <c r="C29" s="461"/>
      <c r="D29" s="274"/>
      <c r="E29" s="161">
        <f>SUM(E32,E35)</f>
        <v>69319</v>
      </c>
      <c r="F29" s="162">
        <f>SUM(F32,F35)</f>
        <v>10727957</v>
      </c>
      <c r="G29" s="163">
        <f>SUM(G32,G35)</f>
        <v>405028630</v>
      </c>
      <c r="H29" s="281">
        <f>ROUND(G29*1000/F29,0)</f>
        <v>37754</v>
      </c>
      <c r="I29" s="164" t="s">
        <v>232</v>
      </c>
    </row>
    <row r="30" spans="1:9" s="46" customFormat="1" ht="19.5" customHeight="1">
      <c r="A30" s="275"/>
      <c r="B30" s="275"/>
      <c r="C30" s="276" t="s">
        <v>57</v>
      </c>
      <c r="D30" s="274"/>
      <c r="E30" s="161">
        <v>792</v>
      </c>
      <c r="F30" s="162">
        <v>25985</v>
      </c>
      <c r="G30" s="163">
        <v>52451</v>
      </c>
      <c r="H30" s="281">
        <f aca="true" t="shared" si="3" ref="H30:H37">ROUND(G30*1000/F30,0)</f>
        <v>2019</v>
      </c>
      <c r="I30" s="164" t="s">
        <v>236</v>
      </c>
    </row>
    <row r="31" spans="1:9" s="46" customFormat="1" ht="19.5" customHeight="1">
      <c r="A31" s="275"/>
      <c r="B31" s="275"/>
      <c r="C31" s="276" t="s">
        <v>58</v>
      </c>
      <c r="D31" s="274"/>
      <c r="E31" s="161">
        <v>68527</v>
      </c>
      <c r="F31" s="162">
        <v>10701972</v>
      </c>
      <c r="G31" s="163">
        <v>404976179</v>
      </c>
      <c r="H31" s="281">
        <f>ROUND(G31*1000/F31,0)</f>
        <v>37841</v>
      </c>
      <c r="I31" s="164" t="s">
        <v>236</v>
      </c>
    </row>
    <row r="32" spans="1:9" s="46" customFormat="1" ht="19.5" customHeight="1">
      <c r="A32" s="277"/>
      <c r="B32" s="444" t="s">
        <v>59</v>
      </c>
      <c r="C32" s="444"/>
      <c r="D32" s="274"/>
      <c r="E32" s="161">
        <f>SUM(E33:E34)</f>
        <v>56788</v>
      </c>
      <c r="F32" s="162">
        <f>SUM(F33:F34)</f>
        <v>5895055</v>
      </c>
      <c r="G32" s="163">
        <f>SUM(G33:G34)</f>
        <v>172287882</v>
      </c>
      <c r="H32" s="281">
        <f t="shared" si="3"/>
        <v>29226</v>
      </c>
      <c r="I32" s="164" t="s">
        <v>233</v>
      </c>
    </row>
    <row r="33" spans="1:9" s="46" customFormat="1" ht="19.5" customHeight="1">
      <c r="A33" s="277"/>
      <c r="B33" s="278"/>
      <c r="C33" s="276" t="s">
        <v>57</v>
      </c>
      <c r="D33" s="274"/>
      <c r="E33" s="161">
        <v>730</v>
      </c>
      <c r="F33" s="162">
        <v>24942</v>
      </c>
      <c r="G33" s="163">
        <v>45943</v>
      </c>
      <c r="H33" s="281">
        <f t="shared" si="3"/>
        <v>1842</v>
      </c>
      <c r="I33" s="164" t="s">
        <v>236</v>
      </c>
    </row>
    <row r="34" spans="1:9" s="46" customFormat="1" ht="19.5" customHeight="1">
      <c r="A34" s="277"/>
      <c r="B34" s="278"/>
      <c r="C34" s="276" t="s">
        <v>58</v>
      </c>
      <c r="D34" s="274"/>
      <c r="E34" s="161">
        <v>56058</v>
      </c>
      <c r="F34" s="162">
        <v>5870113</v>
      </c>
      <c r="G34" s="163">
        <v>172241939</v>
      </c>
      <c r="H34" s="281">
        <f t="shared" si="3"/>
        <v>29342</v>
      </c>
      <c r="I34" s="164" t="s">
        <v>236</v>
      </c>
    </row>
    <row r="35" spans="1:9" s="46" customFormat="1" ht="19.5" customHeight="1">
      <c r="A35" s="277"/>
      <c r="B35" s="444" t="s">
        <v>60</v>
      </c>
      <c r="C35" s="444"/>
      <c r="D35" s="274"/>
      <c r="E35" s="161">
        <f>SUM(E36:E37)</f>
        <v>12531</v>
      </c>
      <c r="F35" s="162">
        <f>SUM(F36:F37)</f>
        <v>4832902</v>
      </c>
      <c r="G35" s="162">
        <f>SUM(G36:G37)</f>
        <v>232740748</v>
      </c>
      <c r="H35" s="281">
        <f t="shared" si="3"/>
        <v>48158</v>
      </c>
      <c r="I35" s="164" t="s">
        <v>233</v>
      </c>
    </row>
    <row r="36" spans="1:9" s="46" customFormat="1" ht="19.5" customHeight="1">
      <c r="A36" s="275"/>
      <c r="B36" s="275"/>
      <c r="C36" s="276" t="s">
        <v>57</v>
      </c>
      <c r="D36" s="274"/>
      <c r="E36" s="161">
        <v>62</v>
      </c>
      <c r="F36" s="162">
        <v>1043</v>
      </c>
      <c r="G36" s="163">
        <v>6508</v>
      </c>
      <c r="H36" s="281">
        <f t="shared" si="3"/>
        <v>6240</v>
      </c>
      <c r="I36" s="164" t="s">
        <v>236</v>
      </c>
    </row>
    <row r="37" spans="1:9" s="46" customFormat="1" ht="19.5" customHeight="1">
      <c r="A37" s="275"/>
      <c r="B37" s="275"/>
      <c r="C37" s="276" t="s">
        <v>58</v>
      </c>
      <c r="D37" s="274"/>
      <c r="E37" s="161">
        <v>12469</v>
      </c>
      <c r="F37" s="162">
        <v>4831859</v>
      </c>
      <c r="G37" s="163">
        <v>232734240</v>
      </c>
      <c r="H37" s="281">
        <f t="shared" si="3"/>
        <v>48167</v>
      </c>
      <c r="I37" s="164" t="s">
        <v>236</v>
      </c>
    </row>
    <row r="38" spans="1:9" s="46" customFormat="1" ht="19.5" customHeight="1" thickBot="1">
      <c r="A38" s="460" t="s">
        <v>61</v>
      </c>
      <c r="B38" s="460"/>
      <c r="C38" s="460"/>
      <c r="D38" s="274"/>
      <c r="E38" s="161">
        <v>677</v>
      </c>
      <c r="F38" s="162">
        <v>264316</v>
      </c>
      <c r="G38" s="280" t="s">
        <v>234</v>
      </c>
      <c r="H38" s="280" t="s">
        <v>234</v>
      </c>
      <c r="I38" s="165" t="s">
        <v>236</v>
      </c>
    </row>
    <row r="39" spans="1:9" ht="18" customHeight="1" thickTop="1">
      <c r="A39" s="135" t="s">
        <v>173</v>
      </c>
      <c r="B39" s="49"/>
      <c r="C39" s="50"/>
      <c r="D39" s="51"/>
      <c r="E39" s="52"/>
      <c r="F39" s="52"/>
      <c r="G39" s="53"/>
      <c r="H39" s="53"/>
      <c r="I39" s="53"/>
    </row>
    <row r="40" spans="1:9" ht="15" customHeight="1">
      <c r="A40" s="459" t="s">
        <v>191</v>
      </c>
      <c r="B40" s="459"/>
      <c r="C40" s="459"/>
      <c r="D40" s="459"/>
      <c r="E40" s="459"/>
      <c r="F40" s="459"/>
      <c r="G40" s="459"/>
      <c r="H40" s="459"/>
      <c r="I40" s="459"/>
    </row>
    <row r="41" spans="1:9" ht="15" customHeight="1">
      <c r="A41" s="458" t="s">
        <v>195</v>
      </c>
      <c r="B41" s="458"/>
      <c r="C41" s="458"/>
      <c r="D41" s="458"/>
      <c r="E41" s="458"/>
      <c r="F41" s="458"/>
      <c r="G41" s="458"/>
      <c r="H41" s="458"/>
      <c r="I41" s="458"/>
    </row>
    <row r="42" spans="1:9" ht="15" customHeight="1">
      <c r="A42" s="440" t="s">
        <v>192</v>
      </c>
      <c r="B42" s="440"/>
      <c r="C42" s="440"/>
      <c r="D42" s="440"/>
      <c r="E42" s="440"/>
      <c r="F42" s="440"/>
      <c r="G42" s="440"/>
      <c r="H42" s="440"/>
      <c r="I42" s="440"/>
    </row>
  </sheetData>
  <sheetProtection/>
  <mergeCells count="22">
    <mergeCell ref="E3:I3"/>
    <mergeCell ref="A41:I41"/>
    <mergeCell ref="A40:I40"/>
    <mergeCell ref="B35:C35"/>
    <mergeCell ref="A38:C38"/>
    <mergeCell ref="A29:C29"/>
    <mergeCell ref="G2:I2"/>
    <mergeCell ref="E15:I15"/>
    <mergeCell ref="A3:D4"/>
    <mergeCell ref="A15:D16"/>
    <mergeCell ref="B8:C8"/>
    <mergeCell ref="E27:I27"/>
    <mergeCell ref="A27:D28"/>
    <mergeCell ref="A5:C5"/>
    <mergeCell ref="A14:C14"/>
    <mergeCell ref="B11:C11"/>
    <mergeCell ref="A42:I42"/>
    <mergeCell ref="A17:C17"/>
    <mergeCell ref="A26:C26"/>
    <mergeCell ref="B20:C20"/>
    <mergeCell ref="B23:C23"/>
    <mergeCell ref="B32:C32"/>
  </mergeCells>
  <printOptions/>
  <pageMargins left="0.5511811023622047" right="0.5511811023622047" top="0.8661417322834646" bottom="0" header="0.3937007874015748" footer="0.4724409448818898"/>
  <pageSetup horizontalDpi="600" verticalDpi="600" orientation="portrait" paperSize="9" scale="98" r:id="rId1"/>
  <headerFooter>
    <oddFooter>&amp;C&amp;A&amp;R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110" zoomScaleNormal="110" zoomScalePageLayoutView="0" workbookViewId="0" topLeftCell="A1">
      <selection activeCell="B19" sqref="B19"/>
    </sheetView>
  </sheetViews>
  <sheetFormatPr defaultColWidth="8.796875" defaultRowHeight="14.25"/>
  <cols>
    <col min="1" max="1" width="23.5" style="2" bestFit="1" customWidth="1"/>
    <col min="2" max="2" width="14.69921875" style="2" bestFit="1" customWidth="1"/>
    <col min="3" max="3" width="12.69921875" style="2" bestFit="1" customWidth="1"/>
    <col min="4" max="6" width="0" style="2" hidden="1" customWidth="1"/>
    <col min="7" max="7" width="12.69921875" style="2" bestFit="1" customWidth="1"/>
    <col min="8" max="14" width="9" style="2" customWidth="1"/>
    <col min="15" max="15" width="12.5" style="2" bestFit="1" customWidth="1"/>
    <col min="16" max="16" width="12.59765625" style="2" bestFit="1" customWidth="1"/>
    <col min="17" max="16384" width="9" style="2" customWidth="1"/>
  </cols>
  <sheetData>
    <row r="1" spans="1:6" ht="13.5">
      <c r="A1" s="2" t="s">
        <v>44</v>
      </c>
      <c r="D1" s="2" t="s">
        <v>47</v>
      </c>
      <c r="F1" s="2" t="s">
        <v>48</v>
      </c>
    </row>
    <row r="2" spans="4:6" ht="13.5">
      <c r="D2" s="2" t="s">
        <v>49</v>
      </c>
      <c r="E2" s="2" t="s">
        <v>45</v>
      </c>
      <c r="F2" s="2" t="s">
        <v>49</v>
      </c>
    </row>
    <row r="3" spans="1:6" ht="13.5">
      <c r="A3" s="2" t="s">
        <v>46</v>
      </c>
      <c r="B3" s="22">
        <v>76518399618</v>
      </c>
      <c r="D3" s="2">
        <v>55504653455</v>
      </c>
      <c r="E3" s="2">
        <v>55890828898</v>
      </c>
      <c r="F3" s="2">
        <v>60439248614</v>
      </c>
    </row>
    <row r="4" spans="1:6" ht="13.5">
      <c r="A4" s="2" t="s">
        <v>30</v>
      </c>
      <c r="B4" s="22">
        <v>36189559001</v>
      </c>
      <c r="D4" s="2">
        <v>30837136000</v>
      </c>
      <c r="E4" s="2">
        <v>31119440702</v>
      </c>
      <c r="F4" s="2">
        <v>30808552000</v>
      </c>
    </row>
    <row r="5" spans="1:6" ht="13.5" customHeight="1">
      <c r="A5" s="2" t="s">
        <v>31</v>
      </c>
      <c r="B5" s="22">
        <v>372912000</v>
      </c>
      <c r="D5" s="2">
        <v>455000000</v>
      </c>
      <c r="E5" s="2">
        <v>465548000</v>
      </c>
      <c r="F5" s="2">
        <v>820000000</v>
      </c>
    </row>
    <row r="6" spans="1:6" ht="13.5" customHeight="1">
      <c r="A6" s="2" t="s">
        <v>32</v>
      </c>
      <c r="B6" s="22">
        <v>49254000</v>
      </c>
      <c r="D6" s="2">
        <v>150000000</v>
      </c>
      <c r="E6" s="2">
        <v>234741000</v>
      </c>
      <c r="F6" s="2">
        <v>220000000</v>
      </c>
    </row>
    <row r="7" spans="1:6" ht="13.5" customHeight="1">
      <c r="A7" s="2" t="s">
        <v>50</v>
      </c>
      <c r="B7" s="22">
        <v>231614000</v>
      </c>
      <c r="D7" s="2">
        <v>0</v>
      </c>
      <c r="E7" s="2">
        <v>0</v>
      </c>
      <c r="F7" s="2">
        <v>70000000</v>
      </c>
    </row>
    <row r="8" spans="1:6" ht="13.5" customHeight="1">
      <c r="A8" s="2" t="s">
        <v>51</v>
      </c>
      <c r="B8" s="22">
        <v>249414000</v>
      </c>
      <c r="D8" s="2">
        <v>0</v>
      </c>
      <c r="E8" s="2">
        <v>0</v>
      </c>
      <c r="F8" s="2">
        <v>40000000</v>
      </c>
    </row>
    <row r="9" spans="1:6" ht="13.5" customHeight="1">
      <c r="A9" s="2" t="s">
        <v>33</v>
      </c>
      <c r="B9" s="22">
        <v>3554690000</v>
      </c>
      <c r="D9" s="2">
        <v>1400000000</v>
      </c>
      <c r="E9" s="2">
        <v>1539455000</v>
      </c>
      <c r="F9" s="2">
        <v>1500000000</v>
      </c>
    </row>
    <row r="10" spans="1:6" ht="13.5" customHeight="1">
      <c r="A10" s="2" t="s">
        <v>34</v>
      </c>
      <c r="B10" s="22">
        <v>47503017</v>
      </c>
      <c r="D10" s="2">
        <v>80000000</v>
      </c>
      <c r="E10" s="2">
        <v>70138819</v>
      </c>
      <c r="F10" s="2">
        <v>70000000</v>
      </c>
    </row>
    <row r="11" spans="1:6" ht="13.5" customHeight="1">
      <c r="A11" s="2" t="s">
        <v>5</v>
      </c>
      <c r="B11" s="22">
        <v>201364000</v>
      </c>
      <c r="D11" s="2">
        <v>430000000</v>
      </c>
      <c r="E11" s="2">
        <v>532188000</v>
      </c>
      <c r="F11" s="2">
        <v>500000000</v>
      </c>
    </row>
    <row r="12" spans="1:6" ht="13.5">
      <c r="A12" s="2" t="s">
        <v>52</v>
      </c>
      <c r="B12" s="22">
        <v>245360000</v>
      </c>
      <c r="D12" s="2">
        <v>1400000000</v>
      </c>
      <c r="E12" s="2">
        <v>1391804000</v>
      </c>
      <c r="F12" s="2">
        <v>1300000000</v>
      </c>
    </row>
    <row r="13" spans="1:6" ht="13.5" customHeight="1">
      <c r="A13" s="2" t="s">
        <v>35</v>
      </c>
      <c r="B13" s="22">
        <v>1548938000</v>
      </c>
      <c r="D13" s="2">
        <v>730000000</v>
      </c>
      <c r="E13" s="2">
        <v>835210000</v>
      </c>
      <c r="F13" s="2">
        <v>162167000</v>
      </c>
    </row>
    <row r="14" spans="1:6" ht="13.5" customHeight="1">
      <c r="A14" s="2" t="s">
        <v>53</v>
      </c>
      <c r="B14" s="22">
        <v>22892000</v>
      </c>
      <c r="D14" s="2">
        <v>40000000</v>
      </c>
      <c r="E14" s="2">
        <v>40948000</v>
      </c>
      <c r="F14" s="2">
        <v>39000000</v>
      </c>
    </row>
    <row r="15" spans="1:6" ht="13.5" customHeight="1">
      <c r="A15" s="2" t="s">
        <v>6</v>
      </c>
      <c r="B15" s="22">
        <v>1125333994</v>
      </c>
      <c r="D15" s="2">
        <v>570945000</v>
      </c>
      <c r="E15" s="2">
        <v>538505397</v>
      </c>
      <c r="F15" s="2">
        <v>549964000</v>
      </c>
    </row>
    <row r="16" spans="1:6" ht="13.5">
      <c r="A16" s="2" t="s">
        <v>7</v>
      </c>
      <c r="B16" s="22">
        <v>820083825</v>
      </c>
      <c r="D16" s="2">
        <v>1148187000</v>
      </c>
      <c r="E16" s="2">
        <v>1225556975</v>
      </c>
      <c r="F16" s="2">
        <v>1087510000</v>
      </c>
    </row>
    <row r="17" spans="1:6" ht="13.5">
      <c r="A17" s="2" t="s">
        <v>36</v>
      </c>
      <c r="B17" s="22">
        <v>13057656764</v>
      </c>
      <c r="D17" s="2">
        <v>4950217248</v>
      </c>
      <c r="E17" s="2">
        <v>4702134194</v>
      </c>
      <c r="F17" s="2">
        <v>5305435200</v>
      </c>
    </row>
    <row r="18" spans="1:6" ht="13.5">
      <c r="A18" s="2" t="s">
        <v>37</v>
      </c>
      <c r="B18" s="22">
        <v>4548711926</v>
      </c>
      <c r="D18" s="2">
        <v>2217743000</v>
      </c>
      <c r="E18" s="2">
        <v>2144719552</v>
      </c>
      <c r="F18" s="2">
        <v>2146345000</v>
      </c>
    </row>
    <row r="19" spans="1:6" ht="13.5">
      <c r="A19" s="2" t="s">
        <v>38</v>
      </c>
      <c r="B19" s="22">
        <v>709136312</v>
      </c>
      <c r="D19" s="2">
        <v>33029000</v>
      </c>
      <c r="E19" s="2">
        <v>52099254</v>
      </c>
      <c r="F19" s="2">
        <v>29650000</v>
      </c>
    </row>
    <row r="20" spans="1:6" ht="13.5">
      <c r="A20" s="2" t="s">
        <v>39</v>
      </c>
      <c r="B20" s="22">
        <v>80513044</v>
      </c>
      <c r="D20" s="2">
        <v>786000</v>
      </c>
      <c r="E20" s="2">
        <v>2186735</v>
      </c>
      <c r="F20" s="2">
        <v>1348000</v>
      </c>
    </row>
    <row r="21" spans="1:6" ht="13.5">
      <c r="A21" s="2" t="s">
        <v>40</v>
      </c>
      <c r="B21" s="23">
        <v>138914378</v>
      </c>
      <c r="D21" s="2">
        <v>82010000</v>
      </c>
      <c r="E21" s="2">
        <v>0</v>
      </c>
      <c r="F21" s="2">
        <v>1150000000</v>
      </c>
    </row>
    <row r="22" spans="1:6" ht="13.5">
      <c r="A22" s="2" t="s">
        <v>41</v>
      </c>
      <c r="B22" s="22">
        <v>2784522055</v>
      </c>
      <c r="D22" s="2">
        <v>2238473207</v>
      </c>
      <c r="E22" s="2">
        <v>2238474174</v>
      </c>
      <c r="F22" s="2">
        <v>2312434414</v>
      </c>
    </row>
    <row r="23" spans="1:6" ht="13.5">
      <c r="A23" s="2" t="s">
        <v>42</v>
      </c>
      <c r="B23" s="22">
        <v>3455757302</v>
      </c>
      <c r="D23" s="2">
        <v>2757127000</v>
      </c>
      <c r="E23" s="2">
        <v>2833079096</v>
      </c>
      <c r="F23" s="2">
        <v>2724443000</v>
      </c>
    </row>
    <row r="24" spans="1:6" ht="13.5">
      <c r="A24" s="2" t="s">
        <v>43</v>
      </c>
      <c r="B24" s="22">
        <v>7084270000</v>
      </c>
      <c r="D24" s="2">
        <v>5984000000</v>
      </c>
      <c r="E24" s="2">
        <v>5924600000</v>
      </c>
      <c r="F24" s="2">
        <v>9602400000</v>
      </c>
    </row>
    <row r="30" spans="1:2" ht="13.5">
      <c r="A30" s="2" t="s">
        <v>46</v>
      </c>
      <c r="B30" s="10">
        <v>72240559288</v>
      </c>
    </row>
    <row r="31" spans="1:2" ht="13.5">
      <c r="A31" s="2" t="s">
        <v>54</v>
      </c>
      <c r="B31" s="22">
        <v>416634890</v>
      </c>
    </row>
    <row r="32" spans="1:2" ht="13.5" customHeight="1">
      <c r="A32" s="2" t="s">
        <v>55</v>
      </c>
      <c r="B32" s="22">
        <v>9541012830</v>
      </c>
    </row>
    <row r="33" spans="1:2" ht="13.5">
      <c r="A33" s="2" t="s">
        <v>8</v>
      </c>
      <c r="B33" s="22">
        <v>32790202873</v>
      </c>
    </row>
    <row r="34" spans="1:2" ht="13.5">
      <c r="A34" s="2" t="s">
        <v>9</v>
      </c>
      <c r="B34" s="22">
        <v>9222237624</v>
      </c>
    </row>
    <row r="35" spans="1:2" ht="13.5">
      <c r="A35" s="2" t="s">
        <v>10</v>
      </c>
      <c r="B35" s="22">
        <v>224484990</v>
      </c>
    </row>
    <row r="36" spans="1:2" ht="13.5">
      <c r="A36" s="2" t="s">
        <v>11</v>
      </c>
      <c r="B36" s="22">
        <v>359677715</v>
      </c>
    </row>
    <row r="37" spans="1:2" ht="13.5">
      <c r="A37" s="2" t="s">
        <v>12</v>
      </c>
      <c r="B37" s="22">
        <v>1906241118</v>
      </c>
    </row>
    <row r="38" spans="1:2" ht="13.5">
      <c r="A38" s="2" t="s">
        <v>13</v>
      </c>
      <c r="B38" s="22">
        <v>6124679150</v>
      </c>
    </row>
    <row r="39" spans="1:2" ht="13.5">
      <c r="A39" s="2" t="s">
        <v>14</v>
      </c>
      <c r="B39" s="22">
        <v>2534669277</v>
      </c>
    </row>
    <row r="40" spans="1:2" ht="13.5">
      <c r="A40" s="2" t="s">
        <v>15</v>
      </c>
      <c r="B40" s="22">
        <v>4796945426</v>
      </c>
    </row>
    <row r="41" spans="1:2" ht="13.5">
      <c r="A41" s="2" t="s">
        <v>16</v>
      </c>
      <c r="B41" s="23">
        <v>1995102</v>
      </c>
    </row>
    <row r="42" spans="1:2" ht="13.5">
      <c r="A42" s="2" t="s">
        <v>17</v>
      </c>
      <c r="B42" s="22">
        <v>4321778293</v>
      </c>
    </row>
    <row r="43" spans="1:2" ht="13.5">
      <c r="B43" s="208"/>
    </row>
  </sheetData>
  <sheetProtection/>
  <autoFilter ref="A1:B24"/>
  <printOptions/>
  <pageMargins left="0.787" right="0.787" top="0.984" bottom="0.984" header="0.512" footer="0.51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56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59765625" style="11" customWidth="1"/>
    <col min="3" max="3" width="1" style="11" customWidth="1"/>
    <col min="4" max="7" width="17" style="11" customWidth="1"/>
    <col min="8" max="16384" width="6.5" style="11" customWidth="1"/>
  </cols>
  <sheetData>
    <row r="1" spans="1:7" s="26" customFormat="1" ht="27" customHeight="1" thickBot="1">
      <c r="A1" s="24" t="s">
        <v>241</v>
      </c>
      <c r="B1" s="34"/>
      <c r="C1" s="34"/>
      <c r="D1" s="34"/>
      <c r="E1" s="34"/>
      <c r="F1" s="34"/>
      <c r="G1" s="58" t="s">
        <v>29</v>
      </c>
    </row>
    <row r="2" spans="1:7" ht="15" customHeight="1" thickTop="1">
      <c r="A2" s="301" t="s">
        <v>44</v>
      </c>
      <c r="B2" s="301"/>
      <c r="C2" s="124"/>
      <c r="D2" s="311" t="s">
        <v>196</v>
      </c>
      <c r="E2" s="311"/>
      <c r="F2" s="312" t="s">
        <v>202</v>
      </c>
      <c r="G2" s="312"/>
    </row>
    <row r="3" spans="1:7" ht="15" customHeight="1">
      <c r="A3" s="303"/>
      <c r="B3" s="303"/>
      <c r="C3" s="125"/>
      <c r="D3" s="59" t="s">
        <v>66</v>
      </c>
      <c r="E3" s="59" t="s">
        <v>45</v>
      </c>
      <c r="F3" s="138" t="s">
        <v>66</v>
      </c>
      <c r="G3" s="138" t="s">
        <v>45</v>
      </c>
    </row>
    <row r="4" spans="1:7" ht="20.25" customHeight="1">
      <c r="A4" s="296" t="s">
        <v>46</v>
      </c>
      <c r="B4" s="296"/>
      <c r="C4" s="61"/>
      <c r="D4" s="63">
        <f>SUM(D5,D6,D13,D18,D21,D23,D26,D27,D33,D34,D40,D42,D43)</f>
        <v>77664743289</v>
      </c>
      <c r="E4" s="64">
        <f>SUM(E5,E6,E13,E18,E21,E23,E26,E27,E33,E34,E40,E42,E43)</f>
        <v>72734038069</v>
      </c>
      <c r="F4" s="199">
        <f>SUM(F5,F6,F13,F18,F21,F23,F26,F27,F33,F34,F40,F42,F43)</f>
        <v>75975723197</v>
      </c>
      <c r="G4" s="200">
        <f>SUM(G5,G6,G13,G18,G21,G23,G26,G27,G33,G34,G40,G42,G43)</f>
        <v>70685242880</v>
      </c>
    </row>
    <row r="5" spans="1:7" ht="20.25" customHeight="1">
      <c r="A5" s="296" t="s">
        <v>54</v>
      </c>
      <c r="B5" s="296"/>
      <c r="C5" s="61"/>
      <c r="D5" s="63">
        <v>466226000</v>
      </c>
      <c r="E5" s="64">
        <v>448830957</v>
      </c>
      <c r="F5" s="199">
        <v>433547000</v>
      </c>
      <c r="G5" s="200">
        <v>418193209</v>
      </c>
    </row>
    <row r="6" spans="1:7" ht="20.25" customHeight="1">
      <c r="A6" s="296" t="s">
        <v>55</v>
      </c>
      <c r="B6" s="296"/>
      <c r="C6" s="61"/>
      <c r="D6" s="63">
        <f>SUM(D7:D12)</f>
        <v>15121315908</v>
      </c>
      <c r="E6" s="64">
        <f>SUM(E7:E12)</f>
        <v>14522164544</v>
      </c>
      <c r="F6" s="199">
        <f>SUM(F7:F12)</f>
        <v>9005765115</v>
      </c>
      <c r="G6" s="200">
        <f>SUM(G7:G12)</f>
        <v>8470251302</v>
      </c>
    </row>
    <row r="7" spans="1:7" ht="17.25" customHeight="1">
      <c r="A7" s="126"/>
      <c r="B7" s="67" t="s">
        <v>88</v>
      </c>
      <c r="C7" s="67"/>
      <c r="D7" s="69">
        <v>13082752908</v>
      </c>
      <c r="E7" s="70">
        <v>12659648688</v>
      </c>
      <c r="F7" s="201">
        <v>7130512115</v>
      </c>
      <c r="G7" s="202">
        <v>6757852575</v>
      </c>
    </row>
    <row r="8" spans="1:7" ht="17.25" customHeight="1">
      <c r="A8" s="126"/>
      <c r="B8" s="67" t="s">
        <v>89</v>
      </c>
      <c r="C8" s="67"/>
      <c r="D8" s="69">
        <v>806903000</v>
      </c>
      <c r="E8" s="70">
        <v>766318620</v>
      </c>
      <c r="F8" s="201">
        <v>856889000</v>
      </c>
      <c r="G8" s="202">
        <v>814461991</v>
      </c>
    </row>
    <row r="9" spans="1:7" ht="17.25" customHeight="1">
      <c r="A9" s="126"/>
      <c r="B9" s="67" t="s">
        <v>90</v>
      </c>
      <c r="C9" s="67"/>
      <c r="D9" s="69">
        <v>792158000</v>
      </c>
      <c r="E9" s="70">
        <v>710774365</v>
      </c>
      <c r="F9" s="201">
        <v>758654000</v>
      </c>
      <c r="G9" s="202">
        <v>680463123</v>
      </c>
    </row>
    <row r="10" spans="1:7" ht="17.25" customHeight="1">
      <c r="A10" s="126"/>
      <c r="B10" s="67" t="s">
        <v>91</v>
      </c>
      <c r="C10" s="67"/>
      <c r="D10" s="69">
        <v>193288000</v>
      </c>
      <c r="E10" s="70">
        <v>173394650</v>
      </c>
      <c r="F10" s="201">
        <v>142862000</v>
      </c>
      <c r="G10" s="202">
        <v>120715335</v>
      </c>
    </row>
    <row r="11" spans="1:7" ht="17.25" customHeight="1">
      <c r="A11" s="126"/>
      <c r="B11" s="67" t="s">
        <v>92</v>
      </c>
      <c r="C11" s="67"/>
      <c r="D11" s="69">
        <v>162983000</v>
      </c>
      <c r="E11" s="70">
        <v>133246710</v>
      </c>
      <c r="F11" s="201">
        <v>40540000</v>
      </c>
      <c r="G11" s="202">
        <v>22606462</v>
      </c>
    </row>
    <row r="12" spans="1:7" ht="17.25" customHeight="1">
      <c r="A12" s="126"/>
      <c r="B12" s="67" t="s">
        <v>93</v>
      </c>
      <c r="C12" s="67"/>
      <c r="D12" s="69">
        <v>83231000</v>
      </c>
      <c r="E12" s="70">
        <v>78781511</v>
      </c>
      <c r="F12" s="201">
        <v>76308000</v>
      </c>
      <c r="G12" s="202">
        <v>74151816</v>
      </c>
    </row>
    <row r="13" spans="1:7" ht="20.25" customHeight="1">
      <c r="A13" s="296" t="s">
        <v>94</v>
      </c>
      <c r="B13" s="296"/>
      <c r="C13" s="61"/>
      <c r="D13" s="63">
        <f>SUM(D14:D17)</f>
        <v>32290284940</v>
      </c>
      <c r="E13" s="64">
        <f>SUM(E14:E17)</f>
        <v>29897257173</v>
      </c>
      <c r="F13" s="199">
        <f>SUM(F14:F17)</f>
        <v>34735497000</v>
      </c>
      <c r="G13" s="200">
        <f>SUM(G14:G17)</f>
        <v>31986577752</v>
      </c>
    </row>
    <row r="14" spans="1:7" ht="17.25" customHeight="1">
      <c r="A14" s="126"/>
      <c r="B14" s="67" t="s">
        <v>95</v>
      </c>
      <c r="C14" s="67"/>
      <c r="D14" s="69">
        <v>14861919800</v>
      </c>
      <c r="E14" s="70">
        <v>13304198164</v>
      </c>
      <c r="F14" s="201">
        <v>17011026000</v>
      </c>
      <c r="G14" s="202">
        <v>15070727877</v>
      </c>
    </row>
    <row r="15" spans="1:7" ht="17.25" customHeight="1">
      <c r="A15" s="126"/>
      <c r="B15" s="67" t="s">
        <v>96</v>
      </c>
      <c r="C15" s="67"/>
      <c r="D15" s="69">
        <v>13113587140</v>
      </c>
      <c r="E15" s="70">
        <v>12299463261</v>
      </c>
      <c r="F15" s="201">
        <v>13129943000</v>
      </c>
      <c r="G15" s="202">
        <v>12475312716</v>
      </c>
    </row>
    <row r="16" spans="1:7" ht="17.25" customHeight="1">
      <c r="A16" s="126"/>
      <c r="B16" s="67" t="s">
        <v>97</v>
      </c>
      <c r="C16" s="67"/>
      <c r="D16" s="69">
        <v>4313528000</v>
      </c>
      <c r="E16" s="70">
        <v>4293595748</v>
      </c>
      <c r="F16" s="201">
        <v>4593278000</v>
      </c>
      <c r="G16" s="202">
        <v>4440537159</v>
      </c>
    </row>
    <row r="17" spans="1:7" ht="17.25" customHeight="1">
      <c r="A17" s="126"/>
      <c r="B17" s="67" t="s">
        <v>98</v>
      </c>
      <c r="C17" s="67"/>
      <c r="D17" s="69">
        <v>1250000</v>
      </c>
      <c r="E17" s="127" t="s">
        <v>183</v>
      </c>
      <c r="F17" s="201">
        <v>1250000</v>
      </c>
      <c r="G17" s="203">
        <v>0</v>
      </c>
    </row>
    <row r="18" spans="1:7" ht="20.25" customHeight="1">
      <c r="A18" s="296" t="s">
        <v>99</v>
      </c>
      <c r="B18" s="296"/>
      <c r="C18" s="61"/>
      <c r="D18" s="63">
        <f>SUM(D19:D20)</f>
        <v>7682937000</v>
      </c>
      <c r="E18" s="64">
        <f>SUM(E19:E20)</f>
        <v>7480067069</v>
      </c>
      <c r="F18" s="199">
        <f>SUM(F19:F20)</f>
        <v>9246723000</v>
      </c>
      <c r="G18" s="200">
        <f>SUM(G19:G20)</f>
        <v>9044918991</v>
      </c>
    </row>
    <row r="19" spans="1:7" ht="17.25" customHeight="1">
      <c r="A19" s="126"/>
      <c r="B19" s="67" t="s">
        <v>100</v>
      </c>
      <c r="C19" s="67"/>
      <c r="D19" s="69">
        <v>3792795000</v>
      </c>
      <c r="E19" s="70">
        <v>3694633525</v>
      </c>
      <c r="F19" s="201">
        <v>3795133000</v>
      </c>
      <c r="G19" s="202">
        <v>3695962575</v>
      </c>
    </row>
    <row r="20" spans="1:7" ht="17.25" customHeight="1">
      <c r="A20" s="126"/>
      <c r="B20" s="67" t="s">
        <v>101</v>
      </c>
      <c r="C20" s="67"/>
      <c r="D20" s="69">
        <v>3890142000</v>
      </c>
      <c r="E20" s="70">
        <v>3785433544</v>
      </c>
      <c r="F20" s="201">
        <v>5451590000</v>
      </c>
      <c r="G20" s="202">
        <v>5348956416</v>
      </c>
    </row>
    <row r="21" spans="1:7" ht="20.25" customHeight="1">
      <c r="A21" s="296" t="s">
        <v>102</v>
      </c>
      <c r="B21" s="296"/>
      <c r="C21" s="61"/>
      <c r="D21" s="63">
        <f>SUM(D22)</f>
        <v>230007000</v>
      </c>
      <c r="E21" s="64">
        <f>SUM(E22)</f>
        <v>220143348</v>
      </c>
      <c r="F21" s="199">
        <v>238853000</v>
      </c>
      <c r="G21" s="200">
        <v>228237071</v>
      </c>
    </row>
    <row r="22" spans="1:7" s="35" customFormat="1" ht="21" customHeight="1">
      <c r="A22" s="67"/>
      <c r="B22" s="67" t="s">
        <v>103</v>
      </c>
      <c r="C22" s="67"/>
      <c r="D22" s="69">
        <v>230007000</v>
      </c>
      <c r="E22" s="70">
        <v>220143348</v>
      </c>
      <c r="F22" s="201">
        <v>238853000</v>
      </c>
      <c r="G22" s="202">
        <v>228237071</v>
      </c>
    </row>
    <row r="23" spans="1:7" ht="20.25" customHeight="1">
      <c r="A23" s="296" t="s">
        <v>104</v>
      </c>
      <c r="B23" s="296"/>
      <c r="C23" s="61"/>
      <c r="D23" s="63">
        <f>SUM(D24:D25)</f>
        <v>394229350</v>
      </c>
      <c r="E23" s="64">
        <f>SUM(E24:E25)</f>
        <v>363162003</v>
      </c>
      <c r="F23" s="199">
        <f>SUM(F24:F25)</f>
        <v>432461000</v>
      </c>
      <c r="G23" s="200">
        <f>SUM(G24:G25)</f>
        <v>356416517</v>
      </c>
    </row>
    <row r="24" spans="1:7" ht="17.25" customHeight="1">
      <c r="A24" s="126"/>
      <c r="B24" s="67" t="s">
        <v>105</v>
      </c>
      <c r="C24" s="67"/>
      <c r="D24" s="69">
        <v>266664550</v>
      </c>
      <c r="E24" s="70">
        <v>238812183</v>
      </c>
      <c r="F24" s="201">
        <v>265279000</v>
      </c>
      <c r="G24" s="202">
        <v>229875880</v>
      </c>
    </row>
    <row r="25" spans="1:7" ht="17.25" customHeight="1">
      <c r="A25" s="126"/>
      <c r="B25" s="67" t="s">
        <v>106</v>
      </c>
      <c r="C25" s="67"/>
      <c r="D25" s="69">
        <v>127564800</v>
      </c>
      <c r="E25" s="70">
        <v>124349820</v>
      </c>
      <c r="F25" s="201">
        <v>167182000</v>
      </c>
      <c r="G25" s="202">
        <v>126540637</v>
      </c>
    </row>
    <row r="26" spans="1:7" ht="20.25" customHeight="1">
      <c r="A26" s="296" t="s">
        <v>107</v>
      </c>
      <c r="B26" s="296"/>
      <c r="C26" s="61"/>
      <c r="D26" s="63">
        <v>1790547000</v>
      </c>
      <c r="E26" s="64">
        <v>1726510435</v>
      </c>
      <c r="F26" s="199">
        <v>1632084000</v>
      </c>
      <c r="G26" s="200">
        <v>1556191041</v>
      </c>
    </row>
    <row r="27" spans="1:7" ht="20.25" customHeight="1">
      <c r="A27" s="296" t="s">
        <v>108</v>
      </c>
      <c r="B27" s="296"/>
      <c r="C27" s="61"/>
      <c r="D27" s="63">
        <f>SUM(D28:D32)</f>
        <v>6817876600</v>
      </c>
      <c r="E27" s="64">
        <f>SUM(E28:E32)</f>
        <v>6000849332</v>
      </c>
      <c r="F27" s="199">
        <f>SUM(F28:F32)</f>
        <v>7218515845</v>
      </c>
      <c r="G27" s="200">
        <f>SUM(G28:G32)</f>
        <v>6330591057</v>
      </c>
    </row>
    <row r="28" spans="1:7" ht="17.25" customHeight="1">
      <c r="A28" s="126"/>
      <c r="B28" s="67" t="s">
        <v>182</v>
      </c>
      <c r="C28" s="67"/>
      <c r="D28" s="69">
        <v>698635800</v>
      </c>
      <c r="E28" s="70">
        <v>668853167</v>
      </c>
      <c r="F28" s="201">
        <v>664364000</v>
      </c>
      <c r="G28" s="202">
        <v>639415651</v>
      </c>
    </row>
    <row r="29" spans="1:7" ht="17.25" customHeight="1">
      <c r="A29" s="126"/>
      <c r="B29" s="67" t="s">
        <v>109</v>
      </c>
      <c r="C29" s="67"/>
      <c r="D29" s="69">
        <v>1633913280</v>
      </c>
      <c r="E29" s="70">
        <v>1364475340</v>
      </c>
      <c r="F29" s="201">
        <v>1548424565</v>
      </c>
      <c r="G29" s="202">
        <v>1294177893</v>
      </c>
    </row>
    <row r="30" spans="1:7" ht="17.25" customHeight="1">
      <c r="A30" s="126"/>
      <c r="B30" s="67" t="s">
        <v>110</v>
      </c>
      <c r="C30" s="67"/>
      <c r="D30" s="69">
        <v>541938520</v>
      </c>
      <c r="E30" s="70">
        <v>507403164</v>
      </c>
      <c r="F30" s="201">
        <v>395291000</v>
      </c>
      <c r="G30" s="202">
        <v>341585951</v>
      </c>
    </row>
    <row r="31" spans="1:7" ht="17.25" customHeight="1">
      <c r="A31" s="126"/>
      <c r="B31" s="67" t="s">
        <v>111</v>
      </c>
      <c r="C31" s="67"/>
      <c r="D31" s="69">
        <v>3696426000</v>
      </c>
      <c r="E31" s="70">
        <v>3220200028</v>
      </c>
      <c r="F31" s="201">
        <v>4336293280</v>
      </c>
      <c r="G31" s="202">
        <v>3804096011</v>
      </c>
    </row>
    <row r="32" spans="1:7" ht="17.25" customHeight="1">
      <c r="A32" s="126"/>
      <c r="B32" s="67" t="s">
        <v>112</v>
      </c>
      <c r="C32" s="67"/>
      <c r="D32" s="69">
        <v>246963000</v>
      </c>
      <c r="E32" s="70">
        <v>239917633</v>
      </c>
      <c r="F32" s="201">
        <v>274143000</v>
      </c>
      <c r="G32" s="202">
        <v>251315551</v>
      </c>
    </row>
    <row r="33" spans="1:7" ht="20.25" customHeight="1">
      <c r="A33" s="296" t="s">
        <v>113</v>
      </c>
      <c r="B33" s="296"/>
      <c r="C33" s="61"/>
      <c r="D33" s="63">
        <v>2958801000</v>
      </c>
      <c r="E33" s="64">
        <v>2830155936</v>
      </c>
      <c r="F33" s="199">
        <v>2991472000</v>
      </c>
      <c r="G33" s="200">
        <v>2912047566</v>
      </c>
    </row>
    <row r="34" spans="1:7" ht="20.25" customHeight="1">
      <c r="A34" s="296" t="s">
        <v>114</v>
      </c>
      <c r="B34" s="296"/>
      <c r="C34" s="61"/>
      <c r="D34" s="63">
        <f>SUM(D35:D39)</f>
        <v>5605627491</v>
      </c>
      <c r="E34" s="64">
        <f>SUM(E35:E39)</f>
        <v>4999315393</v>
      </c>
      <c r="F34" s="199">
        <f>SUM(F35:F39)</f>
        <v>5712552237</v>
      </c>
      <c r="G34" s="200">
        <f>SUM(G35:G39)</f>
        <v>5187749869</v>
      </c>
    </row>
    <row r="35" spans="1:7" ht="17.25" customHeight="1">
      <c r="A35" s="126"/>
      <c r="B35" s="67" t="s">
        <v>115</v>
      </c>
      <c r="C35" s="67"/>
      <c r="D35" s="69">
        <v>1015379104</v>
      </c>
      <c r="E35" s="70">
        <v>1000371093</v>
      </c>
      <c r="F35" s="201">
        <v>1013413740</v>
      </c>
      <c r="G35" s="202">
        <v>995459875</v>
      </c>
    </row>
    <row r="36" spans="1:7" ht="17.25" customHeight="1">
      <c r="A36" s="126"/>
      <c r="B36" s="67" t="s">
        <v>116</v>
      </c>
      <c r="C36" s="67"/>
      <c r="D36" s="69">
        <v>2319429387</v>
      </c>
      <c r="E36" s="70">
        <v>1876252017</v>
      </c>
      <c r="F36" s="201">
        <v>2574627000</v>
      </c>
      <c r="G36" s="202">
        <v>2142267703</v>
      </c>
    </row>
    <row r="37" spans="1:7" ht="17.25" customHeight="1">
      <c r="A37" s="126"/>
      <c r="B37" s="67" t="s">
        <v>117</v>
      </c>
      <c r="C37" s="67"/>
      <c r="D37" s="69">
        <v>739990000</v>
      </c>
      <c r="E37" s="70">
        <v>704313044</v>
      </c>
      <c r="F37" s="201">
        <v>697804000</v>
      </c>
      <c r="G37" s="202">
        <v>666561058</v>
      </c>
    </row>
    <row r="38" spans="1:7" ht="17.25" customHeight="1">
      <c r="A38" s="126"/>
      <c r="B38" s="67" t="s">
        <v>118</v>
      </c>
      <c r="C38" s="67"/>
      <c r="D38" s="69">
        <v>478405000</v>
      </c>
      <c r="E38" s="70">
        <v>467978823</v>
      </c>
      <c r="F38" s="201">
        <v>502166000</v>
      </c>
      <c r="G38" s="202">
        <v>488744671</v>
      </c>
    </row>
    <row r="39" spans="1:7" ht="17.25" customHeight="1">
      <c r="A39" s="126"/>
      <c r="B39" s="67" t="s">
        <v>119</v>
      </c>
      <c r="C39" s="67"/>
      <c r="D39" s="69">
        <v>1052424000</v>
      </c>
      <c r="E39" s="70">
        <v>950400416</v>
      </c>
      <c r="F39" s="201">
        <v>924541497</v>
      </c>
      <c r="G39" s="202">
        <v>894716562</v>
      </c>
    </row>
    <row r="40" spans="1:7" ht="20.25" customHeight="1">
      <c r="A40" s="296" t="s">
        <v>120</v>
      </c>
      <c r="B40" s="296"/>
      <c r="C40" s="61"/>
      <c r="D40" s="63">
        <f>D41</f>
        <v>8400000</v>
      </c>
      <c r="E40" s="154">
        <f>E41</f>
        <v>5719464</v>
      </c>
      <c r="F40" s="199">
        <v>3000000</v>
      </c>
      <c r="G40" s="204">
        <v>1037664</v>
      </c>
    </row>
    <row r="41" spans="1:7" s="35" customFormat="1" ht="17.25" customHeight="1">
      <c r="A41" s="67"/>
      <c r="B41" s="67" t="s">
        <v>121</v>
      </c>
      <c r="C41" s="67"/>
      <c r="D41" s="69">
        <v>8400000</v>
      </c>
      <c r="E41" s="155">
        <v>5719464</v>
      </c>
      <c r="F41" s="201">
        <v>3000000</v>
      </c>
      <c r="G41" s="205">
        <v>1037664</v>
      </c>
    </row>
    <row r="42" spans="1:7" ht="20.25" customHeight="1">
      <c r="A42" s="296" t="s">
        <v>122</v>
      </c>
      <c r="B42" s="296"/>
      <c r="C42" s="61"/>
      <c r="D42" s="63">
        <v>4249320000</v>
      </c>
      <c r="E42" s="64">
        <v>4239862415</v>
      </c>
      <c r="F42" s="199">
        <v>4292438000</v>
      </c>
      <c r="G42" s="200">
        <v>4193030841</v>
      </c>
    </row>
    <row r="43" spans="1:7" ht="20.25" customHeight="1" thickBot="1">
      <c r="A43" s="306" t="s">
        <v>123</v>
      </c>
      <c r="B43" s="306"/>
      <c r="C43" s="118"/>
      <c r="D43" s="128">
        <v>49171000</v>
      </c>
      <c r="E43" s="129" t="s">
        <v>183</v>
      </c>
      <c r="F43" s="206">
        <v>32815000</v>
      </c>
      <c r="G43" s="207">
        <v>0</v>
      </c>
    </row>
    <row r="44" spans="1:7" ht="18" customHeight="1" thickTop="1">
      <c r="A44" s="36" t="s">
        <v>87</v>
      </c>
      <c r="B44" s="12"/>
      <c r="C44" s="12"/>
      <c r="D44" s="12"/>
      <c r="E44" s="12"/>
      <c r="F44" s="13"/>
      <c r="G44" s="13"/>
    </row>
    <row r="45" spans="1:7" ht="18" customHeight="1">
      <c r="A45" s="14"/>
      <c r="B45" s="12"/>
      <c r="C45" s="12"/>
      <c r="D45" s="12"/>
      <c r="E45" s="12"/>
      <c r="F45" s="13"/>
      <c r="G45" s="13"/>
    </row>
    <row r="46" spans="1:7" ht="18" customHeight="1">
      <c r="A46" s="14"/>
      <c r="B46" s="12"/>
      <c r="C46" s="12"/>
      <c r="D46" s="12"/>
      <c r="E46" s="12"/>
      <c r="F46" s="13"/>
      <c r="G46" s="13"/>
    </row>
    <row r="47" spans="1:7" ht="18" customHeight="1">
      <c r="A47" s="14"/>
      <c r="B47" s="12"/>
      <c r="C47" s="12"/>
      <c r="D47" s="12"/>
      <c r="E47" s="12"/>
      <c r="F47" s="13"/>
      <c r="G47" s="13"/>
    </row>
    <row r="48" spans="1:7" ht="18" customHeight="1">
      <c r="A48" s="14"/>
      <c r="B48" s="12"/>
      <c r="C48" s="12"/>
      <c r="D48" s="12"/>
      <c r="E48" s="12"/>
      <c r="F48" s="13"/>
      <c r="G48" s="13"/>
    </row>
    <row r="49" spans="1:7" ht="18" customHeight="1">
      <c r="A49" s="14"/>
      <c r="B49" s="12"/>
      <c r="C49" s="12"/>
      <c r="D49" s="12"/>
      <c r="E49" s="12"/>
      <c r="F49" s="13"/>
      <c r="G49" s="13"/>
    </row>
    <row r="50" spans="1:7" ht="18" customHeight="1">
      <c r="A50" s="15"/>
      <c r="B50" s="15"/>
      <c r="C50" s="15"/>
      <c r="D50" s="15"/>
      <c r="E50" s="15"/>
      <c r="F50" s="15"/>
      <c r="G50" s="15"/>
    </row>
    <row r="51" spans="1:7" ht="18" customHeight="1">
      <c r="A51" s="15"/>
      <c r="B51" s="15"/>
      <c r="C51" s="15"/>
      <c r="D51" s="15"/>
      <c r="E51" s="15"/>
      <c r="F51" s="15"/>
      <c r="G51" s="15"/>
    </row>
    <row r="52" spans="1:7" ht="18" customHeight="1">
      <c r="A52" s="15"/>
      <c r="B52" s="15"/>
      <c r="C52" s="15"/>
      <c r="D52" s="15"/>
      <c r="E52" s="15"/>
      <c r="F52" s="15"/>
      <c r="G52" s="15"/>
    </row>
    <row r="53" spans="1:7" ht="18" customHeight="1">
      <c r="A53" s="15"/>
      <c r="B53" s="15"/>
      <c r="C53" s="15"/>
      <c r="D53" s="15"/>
      <c r="E53" s="15"/>
      <c r="F53" s="15"/>
      <c r="G53" s="15"/>
    </row>
    <row r="54" spans="1:7" ht="18" customHeight="1">
      <c r="A54" s="15"/>
      <c r="B54" s="15"/>
      <c r="C54" s="15"/>
      <c r="D54" s="15"/>
      <c r="E54" s="15"/>
      <c r="F54" s="15"/>
      <c r="G54" s="15"/>
    </row>
    <row r="55" spans="1:7" ht="18" customHeight="1">
      <c r="A55" s="15"/>
      <c r="B55" s="15"/>
      <c r="C55" s="15"/>
      <c r="D55" s="15"/>
      <c r="E55" s="15"/>
      <c r="F55" s="15"/>
      <c r="G55" s="15"/>
    </row>
    <row r="56" spans="1:7" ht="18" customHeight="1">
      <c r="A56" s="15"/>
      <c r="B56" s="15"/>
      <c r="C56" s="15"/>
      <c r="D56" s="15"/>
      <c r="E56" s="15"/>
      <c r="F56" s="15"/>
      <c r="G56" s="15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3.5" customHeight="1"/>
    <row r="67" ht="6" customHeight="1" hidden="1"/>
    <row r="70" ht="13.5" customHeight="1"/>
    <row r="71" ht="6.75" customHeight="1"/>
  </sheetData>
  <sheetProtection/>
  <mergeCells count="17">
    <mergeCell ref="A23:B23"/>
    <mergeCell ref="A26:B26"/>
    <mergeCell ref="A42:B42"/>
    <mergeCell ref="A43:B43"/>
    <mergeCell ref="A27:B27"/>
    <mergeCell ref="A33:B33"/>
    <mergeCell ref="A34:B34"/>
    <mergeCell ref="A40:B40"/>
    <mergeCell ref="A6:B6"/>
    <mergeCell ref="A13:B13"/>
    <mergeCell ref="A18:B18"/>
    <mergeCell ref="A21:B21"/>
    <mergeCell ref="F2:G2"/>
    <mergeCell ref="A2:B3"/>
    <mergeCell ref="A4:B4"/>
    <mergeCell ref="A5:B5"/>
    <mergeCell ref="D2:E2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rowBreaks count="1" manualBreakCount="1">
    <brk id="6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0" zoomScaleNormal="12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headerFooter>
    <oddFooter>&amp;C- 158 -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37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69921875" style="11" customWidth="1"/>
    <col min="3" max="3" width="1" style="11" customWidth="1"/>
    <col min="4" max="7" width="17" style="11" customWidth="1"/>
    <col min="8" max="8" width="6.5" style="11" customWidth="1"/>
    <col min="9" max="9" width="12.69921875" style="11" bestFit="1" customWidth="1"/>
    <col min="10" max="16384" width="6.5" style="11" customWidth="1"/>
  </cols>
  <sheetData>
    <row r="1" spans="1:7" s="26" customFormat="1" ht="27" customHeight="1">
      <c r="A1" s="24" t="s">
        <v>240</v>
      </c>
      <c r="B1" s="25"/>
      <c r="C1" s="25"/>
      <c r="D1" s="25"/>
      <c r="E1" s="25"/>
      <c r="F1" s="25"/>
      <c r="G1" s="25"/>
    </row>
    <row r="2" spans="1:7" ht="15" customHeight="1" thickBot="1">
      <c r="A2" s="27"/>
      <c r="B2" s="27"/>
      <c r="C2" s="27"/>
      <c r="D2" s="28"/>
      <c r="E2" s="27"/>
      <c r="F2" s="27"/>
      <c r="G2" s="29" t="s">
        <v>26</v>
      </c>
    </row>
    <row r="3" spans="1:7" ht="25.5" customHeight="1" thickTop="1">
      <c r="A3" s="301" t="s">
        <v>44</v>
      </c>
      <c r="B3" s="301"/>
      <c r="C3" s="302"/>
      <c r="D3" s="299" t="s">
        <v>201</v>
      </c>
      <c r="E3" s="300"/>
      <c r="F3" s="297" t="s">
        <v>208</v>
      </c>
      <c r="G3" s="298"/>
    </row>
    <row r="4" spans="1:7" ht="25.5" customHeight="1">
      <c r="A4" s="303"/>
      <c r="B4" s="303"/>
      <c r="C4" s="304"/>
      <c r="D4" s="209" t="s">
        <v>66</v>
      </c>
      <c r="E4" s="210" t="s">
        <v>45</v>
      </c>
      <c r="F4" s="136" t="s">
        <v>66</v>
      </c>
      <c r="G4" s="137" t="s">
        <v>45</v>
      </c>
    </row>
    <row r="5" spans="1:9" ht="25.5" customHeight="1">
      <c r="A5" s="296" t="s">
        <v>46</v>
      </c>
      <c r="B5" s="296"/>
      <c r="C5" s="62"/>
      <c r="D5" s="211">
        <v>75975723197</v>
      </c>
      <c r="E5" s="212">
        <v>73469764935</v>
      </c>
      <c r="F5" s="185">
        <v>78491080262</v>
      </c>
      <c r="G5" s="186">
        <v>76518399618</v>
      </c>
      <c r="I5" s="30"/>
    </row>
    <row r="6" spans="1:7" ht="25.5" customHeight="1">
      <c r="A6" s="296" t="s">
        <v>30</v>
      </c>
      <c r="B6" s="296"/>
      <c r="C6" s="65"/>
      <c r="D6" s="211">
        <f>SUM(D7:D11)</f>
        <v>35420502000</v>
      </c>
      <c r="E6" s="212">
        <f>SUM(E7:E11)</f>
        <v>35900589512</v>
      </c>
      <c r="F6" s="185">
        <f>SUM(F7:F11)</f>
        <v>35891176000</v>
      </c>
      <c r="G6" s="186">
        <f>SUM(G7:G11)</f>
        <v>36189559001</v>
      </c>
    </row>
    <row r="7" spans="1:7" ht="20.25" customHeight="1">
      <c r="A7" s="66"/>
      <c r="B7" s="67" t="s">
        <v>67</v>
      </c>
      <c r="C7" s="68"/>
      <c r="D7" s="213">
        <v>17238245000</v>
      </c>
      <c r="E7" s="214">
        <v>17640383925</v>
      </c>
      <c r="F7" s="187">
        <v>17450273000</v>
      </c>
      <c r="G7" s="188">
        <v>17765109433</v>
      </c>
    </row>
    <row r="8" spans="1:7" ht="20.25" customHeight="1">
      <c r="A8" s="66"/>
      <c r="B8" s="67" t="s">
        <v>0</v>
      </c>
      <c r="C8" s="68"/>
      <c r="D8" s="213">
        <v>13540176000</v>
      </c>
      <c r="E8" s="214">
        <v>13580430018</v>
      </c>
      <c r="F8" s="187">
        <v>13733795000</v>
      </c>
      <c r="G8" s="188">
        <v>13771789425</v>
      </c>
    </row>
    <row r="9" spans="1:7" ht="20.25" customHeight="1">
      <c r="A9" s="66"/>
      <c r="B9" s="67" t="s">
        <v>1</v>
      </c>
      <c r="C9" s="68"/>
      <c r="D9" s="213">
        <v>253509000</v>
      </c>
      <c r="E9" s="214">
        <v>260956489</v>
      </c>
      <c r="F9" s="187">
        <v>263568000</v>
      </c>
      <c r="G9" s="188">
        <v>271643600</v>
      </c>
    </row>
    <row r="10" spans="1:7" ht="20.25" customHeight="1">
      <c r="A10" s="66"/>
      <c r="B10" s="67" t="s">
        <v>2</v>
      </c>
      <c r="C10" s="68"/>
      <c r="D10" s="213">
        <v>1034377000</v>
      </c>
      <c r="E10" s="214">
        <v>1081236580</v>
      </c>
      <c r="F10" s="187">
        <v>1038519000</v>
      </c>
      <c r="G10" s="188">
        <v>1014663743</v>
      </c>
    </row>
    <row r="11" spans="1:7" ht="20.25" customHeight="1">
      <c r="A11" s="66"/>
      <c r="B11" s="67" t="s">
        <v>4</v>
      </c>
      <c r="C11" s="68"/>
      <c r="D11" s="213">
        <v>3354195000</v>
      </c>
      <c r="E11" s="214">
        <v>3337582500</v>
      </c>
      <c r="F11" s="187">
        <v>3405021000</v>
      </c>
      <c r="G11" s="188">
        <v>3366352800</v>
      </c>
    </row>
    <row r="12" spans="1:7" ht="25.5" customHeight="1">
      <c r="A12" s="296" t="s">
        <v>31</v>
      </c>
      <c r="B12" s="296"/>
      <c r="C12" s="65"/>
      <c r="D12" s="211">
        <f>SUM(D13:D15)</f>
        <v>363000000</v>
      </c>
      <c r="E12" s="212">
        <f>SUM(E13:E15)</f>
        <v>373854000</v>
      </c>
      <c r="F12" s="185">
        <f>SUM(F13:F15)</f>
        <v>374000000</v>
      </c>
      <c r="G12" s="186">
        <f>SUM(G13:G15)</f>
        <v>372912000</v>
      </c>
    </row>
    <row r="13" spans="1:7" ht="20.25" customHeight="1">
      <c r="A13" s="66"/>
      <c r="B13" s="67" t="s">
        <v>68</v>
      </c>
      <c r="C13" s="68"/>
      <c r="D13" s="213">
        <v>265000000</v>
      </c>
      <c r="E13" s="214">
        <v>264654000</v>
      </c>
      <c r="F13" s="187">
        <v>251000000</v>
      </c>
      <c r="G13" s="188">
        <v>264856000</v>
      </c>
    </row>
    <row r="14" spans="1:7" ht="20.25" customHeight="1">
      <c r="A14" s="66"/>
      <c r="B14" s="67" t="s">
        <v>221</v>
      </c>
      <c r="C14" s="68"/>
      <c r="D14" s="213">
        <v>98000000</v>
      </c>
      <c r="E14" s="215">
        <v>109200000</v>
      </c>
      <c r="F14" s="187">
        <v>123000000</v>
      </c>
      <c r="G14" s="189">
        <v>108056000</v>
      </c>
    </row>
    <row r="15" spans="1:7" ht="20.25" customHeight="1">
      <c r="A15" s="61"/>
      <c r="B15" s="67" t="s">
        <v>222</v>
      </c>
      <c r="C15" s="65"/>
      <c r="D15" s="216" t="s">
        <v>223</v>
      </c>
      <c r="E15" s="217">
        <v>0</v>
      </c>
      <c r="F15" s="195">
        <v>0</v>
      </c>
      <c r="G15" s="190">
        <v>0</v>
      </c>
    </row>
    <row r="16" spans="1:7" ht="25.5" customHeight="1">
      <c r="A16" s="296" t="s">
        <v>32</v>
      </c>
      <c r="B16" s="296"/>
      <c r="C16" s="65"/>
      <c r="D16" s="211">
        <v>65000000</v>
      </c>
      <c r="E16" s="212">
        <v>32546000</v>
      </c>
      <c r="F16" s="185">
        <v>44000000</v>
      </c>
      <c r="G16" s="186">
        <v>49254000</v>
      </c>
    </row>
    <row r="17" spans="1:7" ht="25.5" customHeight="1">
      <c r="A17" s="296" t="s">
        <v>69</v>
      </c>
      <c r="B17" s="296"/>
      <c r="C17" s="65"/>
      <c r="D17" s="211">
        <v>327000000</v>
      </c>
      <c r="E17" s="212">
        <v>169440000</v>
      </c>
      <c r="F17" s="185">
        <v>194000000</v>
      </c>
      <c r="G17" s="186">
        <v>231614000</v>
      </c>
    </row>
    <row r="18" spans="1:7" ht="25.5" customHeight="1">
      <c r="A18" s="296" t="s">
        <v>70</v>
      </c>
      <c r="B18" s="296"/>
      <c r="C18" s="65"/>
      <c r="D18" s="211">
        <v>200000000</v>
      </c>
      <c r="E18" s="212">
        <v>104765000</v>
      </c>
      <c r="F18" s="185">
        <v>147000000</v>
      </c>
      <c r="G18" s="186">
        <v>249414000</v>
      </c>
    </row>
    <row r="19" spans="1:7" ht="25.5" customHeight="1">
      <c r="A19" s="296" t="s">
        <v>33</v>
      </c>
      <c r="B19" s="296"/>
      <c r="C19" s="65"/>
      <c r="D19" s="211">
        <v>3580000000</v>
      </c>
      <c r="E19" s="212">
        <v>3416589000</v>
      </c>
      <c r="F19" s="185">
        <v>3436000000</v>
      </c>
      <c r="G19" s="186">
        <v>3554690000</v>
      </c>
    </row>
    <row r="20" spans="1:7" ht="25.5" customHeight="1">
      <c r="A20" s="296" t="s">
        <v>34</v>
      </c>
      <c r="B20" s="296"/>
      <c r="C20" s="65"/>
      <c r="D20" s="211">
        <v>51000000</v>
      </c>
      <c r="E20" s="212">
        <v>48543499</v>
      </c>
      <c r="F20" s="185">
        <v>43000000</v>
      </c>
      <c r="G20" s="186">
        <v>47503017</v>
      </c>
    </row>
    <row r="21" spans="1:7" ht="25.5" customHeight="1">
      <c r="A21" s="296" t="s">
        <v>5</v>
      </c>
      <c r="B21" s="296"/>
      <c r="C21" s="65"/>
      <c r="D21" s="211">
        <v>123000000</v>
      </c>
      <c r="E21" s="212">
        <v>162435000</v>
      </c>
      <c r="F21" s="185">
        <v>176000000</v>
      </c>
      <c r="G21" s="186">
        <v>201364000</v>
      </c>
    </row>
    <row r="22" spans="1:7" ht="25.5" customHeight="1">
      <c r="A22" s="296" t="s">
        <v>180</v>
      </c>
      <c r="B22" s="296"/>
      <c r="C22" s="65"/>
      <c r="D22" s="211">
        <v>236000000</v>
      </c>
      <c r="E22" s="212">
        <v>228456000</v>
      </c>
      <c r="F22" s="185">
        <v>247000000</v>
      </c>
      <c r="G22" s="186">
        <v>245360000</v>
      </c>
    </row>
    <row r="23" spans="1:7" ht="25.5" customHeight="1">
      <c r="A23" s="296" t="s">
        <v>35</v>
      </c>
      <c r="B23" s="296"/>
      <c r="C23" s="65"/>
      <c r="D23" s="211">
        <v>1300000000</v>
      </c>
      <c r="E23" s="212">
        <v>1483276000</v>
      </c>
      <c r="F23" s="185">
        <v>1250000000</v>
      </c>
      <c r="G23" s="186">
        <v>1548938000</v>
      </c>
    </row>
    <row r="24" spans="1:7" ht="25.5" customHeight="1">
      <c r="A24" s="296" t="s">
        <v>71</v>
      </c>
      <c r="B24" s="296"/>
      <c r="C24" s="65"/>
      <c r="D24" s="211">
        <v>28000000</v>
      </c>
      <c r="E24" s="212">
        <v>23656000</v>
      </c>
      <c r="F24" s="185">
        <v>25000000</v>
      </c>
      <c r="G24" s="186">
        <v>22892000</v>
      </c>
    </row>
    <row r="25" spans="1:7" ht="25.5" customHeight="1">
      <c r="A25" s="296" t="s">
        <v>6</v>
      </c>
      <c r="B25" s="296"/>
      <c r="C25" s="65"/>
      <c r="D25" s="211">
        <v>1088823000</v>
      </c>
      <c r="E25" s="212">
        <v>1101866203</v>
      </c>
      <c r="F25" s="185">
        <f>F26</f>
        <v>1075852000</v>
      </c>
      <c r="G25" s="186">
        <f>G26</f>
        <v>1125333994</v>
      </c>
    </row>
    <row r="26" spans="1:7" ht="25.5" customHeight="1">
      <c r="A26" s="66"/>
      <c r="B26" s="67" t="s">
        <v>224</v>
      </c>
      <c r="C26" s="68"/>
      <c r="D26" s="213">
        <v>1088823000</v>
      </c>
      <c r="E26" s="214">
        <v>1101866203</v>
      </c>
      <c r="F26" s="187">
        <v>1075852000</v>
      </c>
      <c r="G26" s="188">
        <v>1125333994</v>
      </c>
    </row>
    <row r="27" spans="1:7" ht="25.5" customHeight="1">
      <c r="A27" s="296" t="s">
        <v>7</v>
      </c>
      <c r="B27" s="296"/>
      <c r="C27" s="65"/>
      <c r="D27" s="211">
        <f>SUM(D28:D30)</f>
        <v>769689000</v>
      </c>
      <c r="E27" s="212">
        <f>SUM(E28:E30)</f>
        <v>782401535</v>
      </c>
      <c r="F27" s="185">
        <f>SUM(F28:F30)</f>
        <v>794830000</v>
      </c>
      <c r="G27" s="186">
        <f>SUM(G28:G30)</f>
        <v>820083825</v>
      </c>
    </row>
    <row r="28" spans="1:7" ht="20.25" customHeight="1">
      <c r="A28" s="66"/>
      <c r="B28" s="67" t="s">
        <v>72</v>
      </c>
      <c r="C28" s="68"/>
      <c r="D28" s="213">
        <v>318316000</v>
      </c>
      <c r="E28" s="214">
        <v>321756025</v>
      </c>
      <c r="F28" s="187">
        <v>313840000</v>
      </c>
      <c r="G28" s="188">
        <v>327401305</v>
      </c>
    </row>
    <row r="29" spans="1:7" ht="20.25" customHeight="1">
      <c r="A29" s="66"/>
      <c r="B29" s="67" t="s">
        <v>73</v>
      </c>
      <c r="C29" s="68"/>
      <c r="D29" s="213">
        <v>427123000</v>
      </c>
      <c r="E29" s="214">
        <v>435395510</v>
      </c>
      <c r="F29" s="187">
        <v>456090000</v>
      </c>
      <c r="G29" s="188">
        <v>466992520</v>
      </c>
    </row>
    <row r="30" spans="1:7" ht="20.25" customHeight="1">
      <c r="A30" s="66"/>
      <c r="B30" s="67" t="s">
        <v>74</v>
      </c>
      <c r="C30" s="68"/>
      <c r="D30" s="213">
        <v>24250000</v>
      </c>
      <c r="E30" s="214">
        <v>25250000</v>
      </c>
      <c r="F30" s="187">
        <v>24900000</v>
      </c>
      <c r="G30" s="188">
        <v>25690000</v>
      </c>
    </row>
    <row r="31" spans="1:7" ht="25.5" customHeight="1">
      <c r="A31" s="305" t="s">
        <v>36</v>
      </c>
      <c r="B31" s="305"/>
      <c r="C31" s="71"/>
      <c r="D31" s="211">
        <f>SUM(D32:D34)</f>
        <v>14077202000</v>
      </c>
      <c r="E31" s="212">
        <f>SUM(E32:E34)</f>
        <v>12834923579</v>
      </c>
      <c r="F31" s="185">
        <f>SUM(F32:F34)</f>
        <v>13675634000</v>
      </c>
      <c r="G31" s="186">
        <f>SUM(G32:G34)</f>
        <v>13057656764</v>
      </c>
    </row>
    <row r="32" spans="1:7" ht="20.25" customHeight="1">
      <c r="A32" s="66"/>
      <c r="B32" s="67" t="s">
        <v>75</v>
      </c>
      <c r="C32" s="68"/>
      <c r="D32" s="213">
        <v>9294019000</v>
      </c>
      <c r="E32" s="214">
        <v>9217274822</v>
      </c>
      <c r="F32" s="187">
        <v>9800554000</v>
      </c>
      <c r="G32" s="188">
        <v>9623181796</v>
      </c>
    </row>
    <row r="33" spans="1:7" ht="20.25" customHeight="1">
      <c r="A33" s="66"/>
      <c r="B33" s="67" t="s">
        <v>76</v>
      </c>
      <c r="C33" s="68"/>
      <c r="D33" s="213">
        <v>4734417000</v>
      </c>
      <c r="E33" s="214">
        <v>3563089666</v>
      </c>
      <c r="F33" s="187">
        <v>3805686000</v>
      </c>
      <c r="G33" s="188">
        <v>3367114477</v>
      </c>
    </row>
    <row r="34" spans="1:7" ht="20.25" customHeight="1" thickBot="1">
      <c r="A34" s="72"/>
      <c r="B34" s="73" t="s">
        <v>77</v>
      </c>
      <c r="C34" s="74"/>
      <c r="D34" s="218">
        <v>48766000</v>
      </c>
      <c r="E34" s="219">
        <v>54559091</v>
      </c>
      <c r="F34" s="191">
        <v>69394000</v>
      </c>
      <c r="G34" s="192">
        <v>67360491</v>
      </c>
    </row>
    <row r="35" ht="14.25" thickTop="1">
      <c r="A35" s="33" t="s">
        <v>87</v>
      </c>
    </row>
    <row r="36" ht="13.5">
      <c r="F36" s="30"/>
    </row>
    <row r="37" ht="13.5">
      <c r="F37" s="3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3.5" customHeight="1"/>
    <row r="46" ht="6" customHeight="1" hidden="1"/>
    <row r="49" ht="13.5" customHeight="1"/>
    <row r="50" ht="6.75" customHeight="1"/>
    <row r="51" ht="13.5" customHeight="1"/>
    <row r="54" ht="12.75" customHeight="1"/>
    <row r="56" ht="12.75" customHeight="1"/>
    <row r="58" ht="12.75" customHeight="1"/>
    <row r="66" ht="12.75" customHeight="1"/>
    <row r="72" ht="12.75" customHeight="1"/>
    <row r="76" ht="12.75" customHeight="1"/>
    <row r="78" ht="12.75" customHeight="1"/>
    <row r="82" ht="12.75" customHeight="1"/>
    <row r="84" ht="12.75" customHeight="1"/>
    <row r="91" ht="12.75" customHeight="1"/>
    <row r="93" ht="12.75" customHeight="1"/>
    <row r="101" ht="12.75" customHeight="1"/>
    <row r="103" ht="12.75" customHeight="1"/>
    <row r="105" ht="13.5" customHeight="1"/>
  </sheetData>
  <sheetProtection/>
  <mergeCells count="18">
    <mergeCell ref="A31:B31"/>
    <mergeCell ref="A25:B25"/>
    <mergeCell ref="A27:B27"/>
    <mergeCell ref="A6:B6"/>
    <mergeCell ref="A17:B17"/>
    <mergeCell ref="A18:B18"/>
    <mergeCell ref="A12:B12"/>
    <mergeCell ref="A16:B16"/>
    <mergeCell ref="A24:B24"/>
    <mergeCell ref="A19:B19"/>
    <mergeCell ref="A20:B20"/>
    <mergeCell ref="A21:B21"/>
    <mergeCell ref="A23:B23"/>
    <mergeCell ref="A22:B22"/>
    <mergeCell ref="F3:G3"/>
    <mergeCell ref="D3:E3"/>
    <mergeCell ref="A3:C4"/>
    <mergeCell ref="A5:B5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headerFooter alignWithMargins="0">
    <oddHeader>&amp;L&amp;"ＭＳ Ｐゴシック,標準"&amp;16Ｏ　財政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24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69921875" style="11" customWidth="1"/>
    <col min="3" max="3" width="1" style="11" customWidth="1"/>
    <col min="4" max="7" width="17" style="11" customWidth="1"/>
    <col min="8" max="8" width="6.5" style="11" customWidth="1"/>
    <col min="9" max="9" width="12.69921875" style="11" bestFit="1" customWidth="1"/>
    <col min="10" max="16384" width="6.5" style="11" customWidth="1"/>
  </cols>
  <sheetData>
    <row r="1" spans="1:7" ht="26.25" customHeight="1">
      <c r="A1" s="31"/>
      <c r="B1" s="32"/>
      <c r="C1" s="32"/>
      <c r="D1" s="32"/>
      <c r="E1" s="32"/>
      <c r="F1" s="32"/>
      <c r="G1" s="32"/>
    </row>
    <row r="2" spans="1:7" ht="15" customHeight="1" thickBot="1">
      <c r="A2" s="27"/>
      <c r="B2" s="27"/>
      <c r="C2" s="27"/>
      <c r="D2" s="28"/>
      <c r="E2" s="27"/>
      <c r="F2" s="27"/>
      <c r="G2" s="29" t="s">
        <v>28</v>
      </c>
    </row>
    <row r="3" spans="1:7" ht="25.5" customHeight="1" thickTop="1">
      <c r="A3" s="307" t="s">
        <v>44</v>
      </c>
      <c r="B3" s="307"/>
      <c r="C3" s="122"/>
      <c r="D3" s="309" t="s">
        <v>238</v>
      </c>
      <c r="E3" s="310"/>
      <c r="F3" s="297" t="s">
        <v>237</v>
      </c>
      <c r="G3" s="298"/>
    </row>
    <row r="4" spans="1:7" ht="25.5" customHeight="1">
      <c r="A4" s="308"/>
      <c r="B4" s="308"/>
      <c r="C4" s="123"/>
      <c r="D4" s="59" t="s">
        <v>66</v>
      </c>
      <c r="E4" s="60" t="s">
        <v>45</v>
      </c>
      <c r="F4" s="136" t="s">
        <v>66</v>
      </c>
      <c r="G4" s="137" t="s">
        <v>45</v>
      </c>
    </row>
    <row r="5" spans="1:7" ht="25.5" customHeight="1">
      <c r="A5" s="296" t="s">
        <v>37</v>
      </c>
      <c r="B5" s="296"/>
      <c r="C5" s="65"/>
      <c r="D5" s="117">
        <v>4541224000</v>
      </c>
      <c r="E5" s="116">
        <v>4340899388</v>
      </c>
      <c r="F5" s="193">
        <f>SUM(F6:F8)</f>
        <v>4678437000</v>
      </c>
      <c r="G5" s="194">
        <f>SUM(G6:G8)</f>
        <v>4548711926</v>
      </c>
    </row>
    <row r="6" spans="1:7" ht="20.25" customHeight="1">
      <c r="A6" s="66"/>
      <c r="B6" s="67" t="s">
        <v>78</v>
      </c>
      <c r="C6" s="68"/>
      <c r="D6" s="130">
        <v>3017456000</v>
      </c>
      <c r="E6" s="131">
        <v>2941932867</v>
      </c>
      <c r="F6" s="195">
        <v>3229347000</v>
      </c>
      <c r="G6" s="196">
        <v>3182163560</v>
      </c>
    </row>
    <row r="7" spans="1:7" ht="20.25" customHeight="1">
      <c r="A7" s="66"/>
      <c r="B7" s="67" t="s">
        <v>79</v>
      </c>
      <c r="C7" s="68"/>
      <c r="D7" s="130">
        <v>1061480000</v>
      </c>
      <c r="E7" s="131">
        <v>942413177</v>
      </c>
      <c r="F7" s="195">
        <v>1003140000</v>
      </c>
      <c r="G7" s="196">
        <v>914708924</v>
      </c>
    </row>
    <row r="8" spans="1:7" ht="20.25" customHeight="1">
      <c r="A8" s="66"/>
      <c r="B8" s="67" t="s">
        <v>77</v>
      </c>
      <c r="C8" s="68"/>
      <c r="D8" s="130">
        <v>462288000</v>
      </c>
      <c r="E8" s="131">
        <v>456553344</v>
      </c>
      <c r="F8" s="195">
        <v>445950000</v>
      </c>
      <c r="G8" s="196">
        <v>451839442</v>
      </c>
    </row>
    <row r="9" spans="1:7" ht="25.5" customHeight="1">
      <c r="A9" s="296" t="s">
        <v>38</v>
      </c>
      <c r="B9" s="296"/>
      <c r="C9" s="65"/>
      <c r="D9" s="117">
        <v>46701000</v>
      </c>
      <c r="E9" s="116">
        <v>76372395</v>
      </c>
      <c r="F9" s="193">
        <f>SUM(F10:F11)</f>
        <v>648717000</v>
      </c>
      <c r="G9" s="194">
        <f>SUM(G10:G11)</f>
        <v>709136312</v>
      </c>
    </row>
    <row r="10" spans="1:7" ht="20.25" customHeight="1">
      <c r="A10" s="66"/>
      <c r="B10" s="67" t="s">
        <v>80</v>
      </c>
      <c r="C10" s="68"/>
      <c r="D10" s="130">
        <v>26691000</v>
      </c>
      <c r="E10" s="131">
        <v>27934428</v>
      </c>
      <c r="F10" s="195">
        <v>16227000</v>
      </c>
      <c r="G10" s="196">
        <v>28216612</v>
      </c>
    </row>
    <row r="11" spans="1:7" ht="20.25" customHeight="1">
      <c r="A11" s="66"/>
      <c r="B11" s="67" t="s">
        <v>81</v>
      </c>
      <c r="C11" s="68"/>
      <c r="D11" s="130">
        <v>20010000</v>
      </c>
      <c r="E11" s="131">
        <v>48437967</v>
      </c>
      <c r="F11" s="195">
        <v>632490000</v>
      </c>
      <c r="G11" s="196">
        <v>680919700</v>
      </c>
    </row>
    <row r="12" spans="1:7" ht="25.5" customHeight="1">
      <c r="A12" s="296" t="s">
        <v>39</v>
      </c>
      <c r="B12" s="296"/>
      <c r="C12" s="65"/>
      <c r="D12" s="117">
        <v>57971000</v>
      </c>
      <c r="E12" s="116">
        <v>46164364</v>
      </c>
      <c r="F12" s="193">
        <v>60751000</v>
      </c>
      <c r="G12" s="194">
        <v>80513044</v>
      </c>
    </row>
    <row r="13" spans="1:7" ht="25.5" customHeight="1">
      <c r="A13" s="296" t="s">
        <v>40</v>
      </c>
      <c r="B13" s="296"/>
      <c r="C13" s="65"/>
      <c r="D13" s="117">
        <v>1517985000</v>
      </c>
      <c r="E13" s="116">
        <v>154438817</v>
      </c>
      <c r="F13" s="193">
        <f>SUM(F14:F15)</f>
        <v>1389705000</v>
      </c>
      <c r="G13" s="194">
        <v>138914378</v>
      </c>
    </row>
    <row r="14" spans="1:7" ht="25.5" customHeight="1">
      <c r="A14" s="61"/>
      <c r="B14" s="67" t="s">
        <v>206</v>
      </c>
      <c r="C14" s="65"/>
      <c r="D14" s="130">
        <v>45849000</v>
      </c>
      <c r="E14" s="295">
        <v>36939764</v>
      </c>
      <c r="F14" s="195">
        <v>87000</v>
      </c>
      <c r="G14" s="196">
        <v>138936</v>
      </c>
    </row>
    <row r="15" spans="1:7" ht="20.25" customHeight="1">
      <c r="A15" s="66"/>
      <c r="B15" s="67" t="s">
        <v>82</v>
      </c>
      <c r="C15" s="68"/>
      <c r="D15" s="130">
        <v>1472136000</v>
      </c>
      <c r="E15" s="131">
        <v>117499053</v>
      </c>
      <c r="F15" s="195">
        <v>1389618000</v>
      </c>
      <c r="G15" s="196">
        <v>138775442</v>
      </c>
    </row>
    <row r="16" spans="1:7" ht="25.5" customHeight="1">
      <c r="A16" s="296" t="s">
        <v>41</v>
      </c>
      <c r="B16" s="296"/>
      <c r="C16" s="65"/>
      <c r="D16" s="117">
        <v>2175109197</v>
      </c>
      <c r="E16" s="116">
        <v>2849543195</v>
      </c>
      <c r="F16" s="193">
        <v>1487367262</v>
      </c>
      <c r="G16" s="194">
        <v>2784522055</v>
      </c>
    </row>
    <row r="17" spans="1:7" ht="25.5" customHeight="1">
      <c r="A17" s="296" t="s">
        <v>42</v>
      </c>
      <c r="B17" s="296"/>
      <c r="C17" s="65"/>
      <c r="D17" s="117">
        <v>3270217000</v>
      </c>
      <c r="E17" s="116">
        <v>3398508448</v>
      </c>
      <c r="F17" s="193">
        <f>SUM(F18:F22)</f>
        <v>3289841000</v>
      </c>
      <c r="G17" s="194">
        <f>SUM(G18:G22)</f>
        <v>3455757302</v>
      </c>
    </row>
    <row r="18" spans="1:7" ht="20.25" customHeight="1">
      <c r="A18" s="66"/>
      <c r="B18" s="132" t="s">
        <v>83</v>
      </c>
      <c r="C18" s="133"/>
      <c r="D18" s="130">
        <v>57000000</v>
      </c>
      <c r="E18" s="131">
        <v>79574181</v>
      </c>
      <c r="F18" s="195">
        <v>57000000</v>
      </c>
      <c r="G18" s="196">
        <v>76549046</v>
      </c>
    </row>
    <row r="19" spans="1:7" ht="20.25" customHeight="1">
      <c r="A19" s="66"/>
      <c r="B19" s="67" t="s">
        <v>84</v>
      </c>
      <c r="C19" s="68"/>
      <c r="D19" s="130">
        <v>1000000</v>
      </c>
      <c r="E19" s="131">
        <v>9873</v>
      </c>
      <c r="F19" s="195">
        <v>1000000</v>
      </c>
      <c r="G19" s="196">
        <v>17782</v>
      </c>
    </row>
    <row r="20" spans="1:7" ht="20.25" customHeight="1">
      <c r="A20" s="66"/>
      <c r="B20" s="67" t="s">
        <v>181</v>
      </c>
      <c r="C20" s="68"/>
      <c r="D20" s="130">
        <v>1809583000</v>
      </c>
      <c r="E20" s="131">
        <v>1808947000</v>
      </c>
      <c r="F20" s="195">
        <v>1808947000</v>
      </c>
      <c r="G20" s="196">
        <v>1808947000</v>
      </c>
    </row>
    <row r="21" spans="1:7" ht="20.25" customHeight="1">
      <c r="A21" s="66"/>
      <c r="B21" s="67" t="s">
        <v>85</v>
      </c>
      <c r="C21" s="68"/>
      <c r="D21" s="130">
        <v>491239000</v>
      </c>
      <c r="E21" s="131">
        <v>461521984</v>
      </c>
      <c r="F21" s="195">
        <v>570291000</v>
      </c>
      <c r="G21" s="196">
        <v>555359932</v>
      </c>
    </row>
    <row r="22" spans="1:7" ht="20.25" customHeight="1">
      <c r="A22" s="66"/>
      <c r="B22" s="67" t="s">
        <v>86</v>
      </c>
      <c r="C22" s="68"/>
      <c r="D22" s="130">
        <v>911395000</v>
      </c>
      <c r="E22" s="131">
        <v>1048455410</v>
      </c>
      <c r="F22" s="195">
        <v>852603000</v>
      </c>
      <c r="G22" s="196">
        <v>1014883542</v>
      </c>
    </row>
    <row r="23" spans="1:7" ht="25.5" customHeight="1" thickBot="1">
      <c r="A23" s="306" t="s">
        <v>43</v>
      </c>
      <c r="B23" s="306"/>
      <c r="C23" s="119"/>
      <c r="D23" s="120">
        <v>6737300000</v>
      </c>
      <c r="E23" s="121">
        <v>5940497000</v>
      </c>
      <c r="F23" s="197">
        <v>9562770000</v>
      </c>
      <c r="G23" s="198">
        <v>7084270000</v>
      </c>
    </row>
    <row r="24" ht="18" customHeight="1" thickTop="1">
      <c r="A24" s="33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3.5" customHeight="1"/>
    <row r="32" ht="6" customHeight="1" hidden="1"/>
    <row r="35" ht="13.5" customHeight="1"/>
    <row r="36" ht="6.75" customHeight="1"/>
    <row r="37" ht="13.5" customHeight="1"/>
    <row r="40" ht="12.75" customHeight="1"/>
    <row r="42" ht="12.75" customHeight="1"/>
    <row r="44" ht="12.75" customHeight="1"/>
    <row r="52" ht="12.75" customHeight="1"/>
    <row r="58" ht="12.75" customHeight="1"/>
    <row r="62" ht="12.75" customHeight="1"/>
    <row r="64" ht="12.75" customHeight="1"/>
    <row r="68" ht="12.75" customHeight="1"/>
    <row r="70" ht="12.75" customHeight="1"/>
    <row r="77" ht="12.75" customHeight="1"/>
    <row r="79" ht="12.75" customHeight="1"/>
    <row r="87" ht="12.75" customHeight="1"/>
    <row r="89" ht="12.75" customHeight="1"/>
    <row r="91" ht="13.5" customHeight="1"/>
  </sheetData>
  <sheetProtection/>
  <mergeCells count="10">
    <mergeCell ref="A23:B23"/>
    <mergeCell ref="A9:B9"/>
    <mergeCell ref="A12:B12"/>
    <mergeCell ref="A13:B13"/>
    <mergeCell ref="A3:B4"/>
    <mergeCell ref="F3:G3"/>
    <mergeCell ref="D3:E3"/>
    <mergeCell ref="A16:B16"/>
    <mergeCell ref="A5:B5"/>
    <mergeCell ref="A17:B17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59765625" style="11" customWidth="1"/>
    <col min="3" max="3" width="1" style="11" customWidth="1"/>
    <col min="4" max="7" width="17" style="11" customWidth="1"/>
    <col min="8" max="16384" width="6.5" style="11" customWidth="1"/>
  </cols>
  <sheetData>
    <row r="1" spans="1:7" s="26" customFormat="1" ht="27" customHeight="1" thickBot="1">
      <c r="A1" s="24" t="s">
        <v>241</v>
      </c>
      <c r="B1" s="34"/>
      <c r="C1" s="34"/>
      <c r="D1" s="34"/>
      <c r="E1" s="34"/>
      <c r="F1" s="34"/>
      <c r="G1" s="58" t="s">
        <v>29</v>
      </c>
    </row>
    <row r="2" spans="1:7" ht="16.5" customHeight="1" thickTop="1">
      <c r="A2" s="301" t="s">
        <v>44</v>
      </c>
      <c r="B2" s="301"/>
      <c r="C2" s="124"/>
      <c r="D2" s="311" t="s">
        <v>225</v>
      </c>
      <c r="E2" s="311"/>
      <c r="F2" s="312" t="s">
        <v>226</v>
      </c>
      <c r="G2" s="313"/>
    </row>
    <row r="3" spans="1:7" ht="16.5" customHeight="1">
      <c r="A3" s="303"/>
      <c r="B3" s="303"/>
      <c r="C3" s="125"/>
      <c r="D3" s="59" t="s">
        <v>66</v>
      </c>
      <c r="E3" s="59" t="s">
        <v>45</v>
      </c>
      <c r="F3" s="138" t="s">
        <v>66</v>
      </c>
      <c r="G3" s="255" t="s">
        <v>45</v>
      </c>
    </row>
    <row r="4" spans="1:7" ht="21" customHeight="1">
      <c r="A4" s="296" t="s">
        <v>46</v>
      </c>
      <c r="B4" s="296"/>
      <c r="C4" s="61"/>
      <c r="D4" s="63">
        <f>SUM(D5,D6,D13,D18,D21,D22,D25,D26,D32,D33,D39,D40,D41)</f>
        <v>75975723197</v>
      </c>
      <c r="E4" s="64">
        <f>SUM(E5,E6,E13,E18,E21,E22,E25,E26,E32,E33,E39,E40,E41)</f>
        <v>70685242880</v>
      </c>
      <c r="F4" s="199">
        <f>SUM(F5,F6,F13,F18,F21,F22,F25,F26,F32,F33,F39,F40,F41)</f>
        <v>78491080262</v>
      </c>
      <c r="G4" s="200">
        <f>SUM(G5,G6,G13,G18,G21,G22,G25,G26,G32,G33,G39,G40,G41)</f>
        <v>72240559288</v>
      </c>
    </row>
    <row r="5" spans="1:7" ht="21" customHeight="1">
      <c r="A5" s="296" t="s">
        <v>54</v>
      </c>
      <c r="B5" s="296"/>
      <c r="C5" s="61"/>
      <c r="D5" s="63">
        <v>433547000</v>
      </c>
      <c r="E5" s="64">
        <v>418193209</v>
      </c>
      <c r="F5" s="199">
        <v>431275000</v>
      </c>
      <c r="G5" s="200">
        <v>416634890</v>
      </c>
    </row>
    <row r="6" spans="1:7" ht="21" customHeight="1">
      <c r="A6" s="296" t="s">
        <v>55</v>
      </c>
      <c r="B6" s="296"/>
      <c r="C6" s="61"/>
      <c r="D6" s="63">
        <f>SUM(D7:D12)</f>
        <v>9005765115</v>
      </c>
      <c r="E6" s="64">
        <f>SUM(E7:E12)</f>
        <v>8470251302</v>
      </c>
      <c r="F6" s="199">
        <f>SUM(F7:F12)</f>
        <v>10898877066</v>
      </c>
      <c r="G6" s="200">
        <f>SUM(G7:G12)</f>
        <v>9541012830</v>
      </c>
    </row>
    <row r="7" spans="1:7" ht="21" customHeight="1">
      <c r="A7" s="126"/>
      <c r="B7" s="67" t="s">
        <v>88</v>
      </c>
      <c r="C7" s="67"/>
      <c r="D7" s="69">
        <v>7130512115</v>
      </c>
      <c r="E7" s="70">
        <v>6757852575</v>
      </c>
      <c r="F7" s="201">
        <v>9192791066</v>
      </c>
      <c r="G7" s="202">
        <v>7921955991</v>
      </c>
    </row>
    <row r="8" spans="1:7" ht="21" customHeight="1">
      <c r="A8" s="126"/>
      <c r="B8" s="67" t="s">
        <v>89</v>
      </c>
      <c r="C8" s="67"/>
      <c r="D8" s="69">
        <v>856889000</v>
      </c>
      <c r="E8" s="70">
        <v>814461991</v>
      </c>
      <c r="F8" s="201">
        <v>844577000</v>
      </c>
      <c r="G8" s="202">
        <v>814201806</v>
      </c>
    </row>
    <row r="9" spans="1:7" ht="21" customHeight="1">
      <c r="A9" s="126"/>
      <c r="B9" s="67" t="s">
        <v>90</v>
      </c>
      <c r="C9" s="67"/>
      <c r="D9" s="69">
        <v>758654000</v>
      </c>
      <c r="E9" s="70">
        <v>680463123</v>
      </c>
      <c r="F9" s="201">
        <v>640014000</v>
      </c>
      <c r="G9" s="202">
        <v>597710552</v>
      </c>
    </row>
    <row r="10" spans="1:7" ht="21" customHeight="1">
      <c r="A10" s="126"/>
      <c r="B10" s="67" t="s">
        <v>91</v>
      </c>
      <c r="C10" s="67"/>
      <c r="D10" s="69">
        <v>142862000</v>
      </c>
      <c r="E10" s="70">
        <v>120715335</v>
      </c>
      <c r="F10" s="201">
        <v>126986000</v>
      </c>
      <c r="G10" s="202">
        <v>114461225</v>
      </c>
    </row>
    <row r="11" spans="1:7" ht="21" customHeight="1">
      <c r="A11" s="126"/>
      <c r="B11" s="67" t="s">
        <v>92</v>
      </c>
      <c r="C11" s="67"/>
      <c r="D11" s="69">
        <v>40540000</v>
      </c>
      <c r="E11" s="70">
        <v>22606462</v>
      </c>
      <c r="F11" s="201">
        <v>17391000</v>
      </c>
      <c r="G11" s="202">
        <v>16977585</v>
      </c>
    </row>
    <row r="12" spans="1:7" ht="21" customHeight="1">
      <c r="A12" s="126"/>
      <c r="B12" s="67" t="s">
        <v>93</v>
      </c>
      <c r="C12" s="67"/>
      <c r="D12" s="69">
        <v>76308000</v>
      </c>
      <c r="E12" s="70">
        <v>74151816</v>
      </c>
      <c r="F12" s="201">
        <v>77118000</v>
      </c>
      <c r="G12" s="202">
        <v>75705671</v>
      </c>
    </row>
    <row r="13" spans="1:7" ht="21" customHeight="1">
      <c r="A13" s="296" t="s">
        <v>94</v>
      </c>
      <c r="B13" s="296"/>
      <c r="C13" s="61"/>
      <c r="D13" s="63">
        <f>SUM(D14:D17)</f>
        <v>34735497000</v>
      </c>
      <c r="E13" s="64">
        <f>SUM(E14:E17)</f>
        <v>31986577752</v>
      </c>
      <c r="F13" s="199">
        <f>SUM(F14:F17)</f>
        <v>35058022000</v>
      </c>
      <c r="G13" s="200">
        <f>SUM(G14:G17)</f>
        <v>32790202873</v>
      </c>
    </row>
    <row r="14" spans="1:7" ht="21" customHeight="1">
      <c r="A14" s="126"/>
      <c r="B14" s="67" t="s">
        <v>95</v>
      </c>
      <c r="C14" s="67"/>
      <c r="D14" s="69">
        <v>17011026000</v>
      </c>
      <c r="E14" s="70">
        <v>15070727877</v>
      </c>
      <c r="F14" s="201">
        <v>16320422000</v>
      </c>
      <c r="G14" s="202">
        <v>15135418594</v>
      </c>
    </row>
    <row r="15" spans="1:7" ht="21" customHeight="1">
      <c r="A15" s="126"/>
      <c r="B15" s="67" t="s">
        <v>96</v>
      </c>
      <c r="C15" s="67"/>
      <c r="D15" s="69">
        <v>13129943000</v>
      </c>
      <c r="E15" s="70">
        <v>12475312716</v>
      </c>
      <c r="F15" s="201">
        <v>13914905000</v>
      </c>
      <c r="G15" s="202">
        <v>13183418063</v>
      </c>
    </row>
    <row r="16" spans="1:7" ht="21" customHeight="1">
      <c r="A16" s="126"/>
      <c r="B16" s="67" t="s">
        <v>97</v>
      </c>
      <c r="C16" s="67"/>
      <c r="D16" s="69">
        <v>4593278000</v>
      </c>
      <c r="E16" s="70">
        <v>4440537159</v>
      </c>
      <c r="F16" s="201">
        <v>4821445000</v>
      </c>
      <c r="G16" s="202">
        <v>4471366216</v>
      </c>
    </row>
    <row r="17" spans="1:7" ht="21" customHeight="1">
      <c r="A17" s="126"/>
      <c r="B17" s="67" t="s">
        <v>98</v>
      </c>
      <c r="C17" s="67"/>
      <c r="D17" s="69">
        <v>1250000</v>
      </c>
      <c r="E17" s="127">
        <v>0</v>
      </c>
      <c r="F17" s="201">
        <v>1250000</v>
      </c>
      <c r="G17" s="203">
        <v>0</v>
      </c>
    </row>
    <row r="18" spans="1:7" ht="21" customHeight="1">
      <c r="A18" s="296" t="s">
        <v>99</v>
      </c>
      <c r="B18" s="296"/>
      <c r="C18" s="61"/>
      <c r="D18" s="63">
        <f>SUM(D19:D20)</f>
        <v>9246723000</v>
      </c>
      <c r="E18" s="64">
        <f>SUM(E19:E20)</f>
        <v>9044918991</v>
      </c>
      <c r="F18" s="199">
        <f>SUM(F19:F20)</f>
        <v>9459846000</v>
      </c>
      <c r="G18" s="200">
        <f>SUM(G19:G20)</f>
        <v>9222237624</v>
      </c>
    </row>
    <row r="19" spans="1:7" ht="21" customHeight="1">
      <c r="A19" s="126"/>
      <c r="B19" s="67" t="s">
        <v>100</v>
      </c>
      <c r="C19" s="67"/>
      <c r="D19" s="69">
        <v>3795133000</v>
      </c>
      <c r="E19" s="70">
        <v>3695962575</v>
      </c>
      <c r="F19" s="201">
        <v>3813665000</v>
      </c>
      <c r="G19" s="202">
        <v>3649939264</v>
      </c>
    </row>
    <row r="20" spans="1:7" ht="21" customHeight="1">
      <c r="A20" s="126"/>
      <c r="B20" s="67" t="s">
        <v>101</v>
      </c>
      <c r="C20" s="67"/>
      <c r="D20" s="69">
        <v>5451590000</v>
      </c>
      <c r="E20" s="70">
        <v>5348956416</v>
      </c>
      <c r="F20" s="201">
        <v>5646181000</v>
      </c>
      <c r="G20" s="202">
        <v>5572298360</v>
      </c>
    </row>
    <row r="21" spans="1:7" ht="21" customHeight="1">
      <c r="A21" s="296" t="s">
        <v>102</v>
      </c>
      <c r="B21" s="296"/>
      <c r="C21" s="61"/>
      <c r="D21" s="63">
        <v>238853000</v>
      </c>
      <c r="E21" s="64">
        <v>228237071</v>
      </c>
      <c r="F21" s="199">
        <v>232900000</v>
      </c>
      <c r="G21" s="200">
        <v>224484990</v>
      </c>
    </row>
    <row r="22" spans="1:7" ht="21" customHeight="1">
      <c r="A22" s="296" t="s">
        <v>104</v>
      </c>
      <c r="B22" s="296"/>
      <c r="C22" s="61"/>
      <c r="D22" s="63">
        <f>SUM(D23:D24)</f>
        <v>432461000</v>
      </c>
      <c r="E22" s="64">
        <f>SUM(E23:E24)</f>
        <v>356416517</v>
      </c>
      <c r="F22" s="199">
        <f>SUM(F23:F24)</f>
        <v>409451200</v>
      </c>
      <c r="G22" s="200">
        <f>SUM(G23:G24)</f>
        <v>359677715</v>
      </c>
    </row>
    <row r="23" spans="1:7" ht="21" customHeight="1">
      <c r="A23" s="126"/>
      <c r="B23" s="67" t="s">
        <v>105</v>
      </c>
      <c r="C23" s="67"/>
      <c r="D23" s="69">
        <v>265279000</v>
      </c>
      <c r="E23" s="70">
        <v>229875880</v>
      </c>
      <c r="F23" s="201">
        <v>268793000</v>
      </c>
      <c r="G23" s="202">
        <v>239054620</v>
      </c>
    </row>
    <row r="24" spans="1:7" ht="21" customHeight="1">
      <c r="A24" s="126"/>
      <c r="B24" s="67" t="s">
        <v>106</v>
      </c>
      <c r="C24" s="67"/>
      <c r="D24" s="69">
        <v>167182000</v>
      </c>
      <c r="E24" s="70">
        <v>126540637</v>
      </c>
      <c r="F24" s="201">
        <v>140658200</v>
      </c>
      <c r="G24" s="202">
        <v>120623095</v>
      </c>
    </row>
    <row r="25" spans="1:7" ht="21" customHeight="1">
      <c r="A25" s="296" t="s">
        <v>107</v>
      </c>
      <c r="B25" s="296"/>
      <c r="C25" s="61"/>
      <c r="D25" s="63">
        <v>1632084000</v>
      </c>
      <c r="E25" s="64">
        <v>1556191041</v>
      </c>
      <c r="F25" s="199">
        <v>2337870740</v>
      </c>
      <c r="G25" s="200">
        <v>1906241118</v>
      </c>
    </row>
    <row r="26" spans="1:7" ht="21" customHeight="1">
      <c r="A26" s="296" t="s">
        <v>108</v>
      </c>
      <c r="B26" s="296"/>
      <c r="C26" s="61"/>
      <c r="D26" s="63">
        <f>SUM(D27:D31)</f>
        <v>7218515845</v>
      </c>
      <c r="E26" s="64">
        <f>SUM(E27:E31)</f>
        <v>6330591057</v>
      </c>
      <c r="F26" s="199">
        <f>SUM(F27:F31)</f>
        <v>7155079696</v>
      </c>
      <c r="G26" s="200">
        <f>SUM(G27:G31)</f>
        <v>6124679150</v>
      </c>
    </row>
    <row r="27" spans="1:7" ht="21" customHeight="1">
      <c r="A27" s="126"/>
      <c r="B27" s="67" t="s">
        <v>182</v>
      </c>
      <c r="C27" s="67"/>
      <c r="D27" s="69">
        <v>664364000</v>
      </c>
      <c r="E27" s="70">
        <v>639415651</v>
      </c>
      <c r="F27" s="201">
        <v>617207000</v>
      </c>
      <c r="G27" s="202">
        <v>581455331</v>
      </c>
    </row>
    <row r="28" spans="1:7" ht="21" customHeight="1">
      <c r="A28" s="126"/>
      <c r="B28" s="67" t="s">
        <v>109</v>
      </c>
      <c r="C28" s="67"/>
      <c r="D28" s="69">
        <v>1548424565</v>
      </c>
      <c r="E28" s="70">
        <v>1294177893</v>
      </c>
      <c r="F28" s="201">
        <v>1480690006</v>
      </c>
      <c r="G28" s="202">
        <v>1253939575</v>
      </c>
    </row>
    <row r="29" spans="1:7" ht="21" customHeight="1">
      <c r="A29" s="126"/>
      <c r="B29" s="67" t="s">
        <v>110</v>
      </c>
      <c r="C29" s="67"/>
      <c r="D29" s="69">
        <v>395291000</v>
      </c>
      <c r="E29" s="70">
        <v>341585951</v>
      </c>
      <c r="F29" s="201">
        <v>501498000</v>
      </c>
      <c r="G29" s="202">
        <v>413785477</v>
      </c>
    </row>
    <row r="30" spans="1:7" ht="21" customHeight="1">
      <c r="A30" s="126"/>
      <c r="B30" s="67" t="s">
        <v>111</v>
      </c>
      <c r="C30" s="67"/>
      <c r="D30" s="69">
        <v>4336293280</v>
      </c>
      <c r="E30" s="70">
        <v>3804096011</v>
      </c>
      <c r="F30" s="201">
        <v>4271671690</v>
      </c>
      <c r="G30" s="202">
        <v>3603750442</v>
      </c>
    </row>
    <row r="31" spans="1:7" ht="21" customHeight="1">
      <c r="A31" s="126"/>
      <c r="B31" s="67" t="s">
        <v>112</v>
      </c>
      <c r="C31" s="67"/>
      <c r="D31" s="69">
        <v>274143000</v>
      </c>
      <c r="E31" s="70">
        <v>251315551</v>
      </c>
      <c r="F31" s="201">
        <v>284013000</v>
      </c>
      <c r="G31" s="202">
        <v>271748325</v>
      </c>
    </row>
    <row r="32" spans="1:7" ht="21" customHeight="1">
      <c r="A32" s="296" t="s">
        <v>113</v>
      </c>
      <c r="B32" s="296"/>
      <c r="C32" s="61"/>
      <c r="D32" s="63">
        <v>2991472000</v>
      </c>
      <c r="E32" s="64">
        <v>2912047566</v>
      </c>
      <c r="F32" s="199">
        <v>2584268000</v>
      </c>
      <c r="G32" s="200">
        <v>2534669277</v>
      </c>
    </row>
    <row r="33" spans="1:7" ht="21" customHeight="1">
      <c r="A33" s="296" t="s">
        <v>114</v>
      </c>
      <c r="B33" s="296"/>
      <c r="C33" s="61"/>
      <c r="D33" s="63">
        <f>SUM(D34:D38)</f>
        <v>5712552237</v>
      </c>
      <c r="E33" s="64">
        <f>SUM(E34:E38)</f>
        <v>5187749869</v>
      </c>
      <c r="F33" s="199">
        <f>SUM(F34:F38)</f>
        <v>5436984760</v>
      </c>
      <c r="G33" s="200">
        <f>SUM(G34:G38)</f>
        <v>4796945426</v>
      </c>
    </row>
    <row r="34" spans="1:7" ht="21" customHeight="1">
      <c r="A34" s="126"/>
      <c r="B34" s="67" t="s">
        <v>115</v>
      </c>
      <c r="C34" s="67"/>
      <c r="D34" s="69">
        <v>1013413740</v>
      </c>
      <c r="E34" s="70">
        <v>995459875</v>
      </c>
      <c r="F34" s="201">
        <v>1085487000</v>
      </c>
      <c r="G34" s="202">
        <v>1067140119</v>
      </c>
    </row>
    <row r="35" spans="1:7" ht="21" customHeight="1">
      <c r="A35" s="126"/>
      <c r="B35" s="67" t="s">
        <v>116</v>
      </c>
      <c r="C35" s="67"/>
      <c r="D35" s="69">
        <v>2574627000</v>
      </c>
      <c r="E35" s="70">
        <v>2142267703</v>
      </c>
      <c r="F35" s="201">
        <v>1953545760</v>
      </c>
      <c r="G35" s="202">
        <v>1550215227</v>
      </c>
    </row>
    <row r="36" spans="1:7" ht="21" customHeight="1">
      <c r="A36" s="126"/>
      <c r="B36" s="67" t="s">
        <v>117</v>
      </c>
      <c r="C36" s="67"/>
      <c r="D36" s="69">
        <v>697804000</v>
      </c>
      <c r="E36" s="70">
        <v>666561058</v>
      </c>
      <c r="F36" s="201">
        <v>702065000</v>
      </c>
      <c r="G36" s="202">
        <v>664307390</v>
      </c>
    </row>
    <row r="37" spans="1:7" ht="21" customHeight="1">
      <c r="A37" s="126"/>
      <c r="B37" s="67" t="s">
        <v>118</v>
      </c>
      <c r="C37" s="67"/>
      <c r="D37" s="69">
        <v>502166000</v>
      </c>
      <c r="E37" s="70">
        <v>488744671</v>
      </c>
      <c r="F37" s="201">
        <v>532635000</v>
      </c>
      <c r="G37" s="202">
        <v>503333103</v>
      </c>
    </row>
    <row r="38" spans="1:7" ht="21" customHeight="1">
      <c r="A38" s="126"/>
      <c r="B38" s="67" t="s">
        <v>119</v>
      </c>
      <c r="C38" s="67"/>
      <c r="D38" s="69">
        <v>924541497</v>
      </c>
      <c r="E38" s="70">
        <v>894716562</v>
      </c>
      <c r="F38" s="201">
        <v>1163252000</v>
      </c>
      <c r="G38" s="202">
        <v>1011949587</v>
      </c>
    </row>
    <row r="39" spans="1:7" ht="21" customHeight="1">
      <c r="A39" s="296" t="s">
        <v>120</v>
      </c>
      <c r="B39" s="296"/>
      <c r="C39" s="61"/>
      <c r="D39" s="63">
        <v>3000000</v>
      </c>
      <c r="E39" s="154">
        <v>1037664</v>
      </c>
      <c r="F39" s="199">
        <v>3000000</v>
      </c>
      <c r="G39" s="204">
        <v>1995102</v>
      </c>
    </row>
    <row r="40" spans="1:7" ht="21" customHeight="1">
      <c r="A40" s="296" t="s">
        <v>122</v>
      </c>
      <c r="B40" s="296"/>
      <c r="C40" s="61"/>
      <c r="D40" s="63">
        <v>4292438000</v>
      </c>
      <c r="E40" s="64">
        <v>4193030841</v>
      </c>
      <c r="F40" s="199">
        <v>4448939000</v>
      </c>
      <c r="G40" s="200">
        <v>4321778293</v>
      </c>
    </row>
    <row r="41" spans="1:7" ht="21" customHeight="1" thickBot="1">
      <c r="A41" s="306" t="s">
        <v>123</v>
      </c>
      <c r="B41" s="306"/>
      <c r="C41" s="118"/>
      <c r="D41" s="128">
        <v>32815000</v>
      </c>
      <c r="E41" s="129">
        <v>0</v>
      </c>
      <c r="F41" s="206">
        <v>34566800</v>
      </c>
      <c r="G41" s="207">
        <v>0</v>
      </c>
    </row>
    <row r="42" spans="1:7" ht="18" customHeight="1" thickTop="1">
      <c r="A42" s="36" t="s">
        <v>87</v>
      </c>
      <c r="B42" s="12"/>
      <c r="C42" s="12"/>
      <c r="D42" s="12"/>
      <c r="E42" s="12"/>
      <c r="F42" s="13"/>
      <c r="G42" s="13"/>
    </row>
    <row r="43" spans="1:7" ht="18" customHeight="1">
      <c r="A43" s="14"/>
      <c r="B43" s="12"/>
      <c r="C43" s="12"/>
      <c r="D43" s="12"/>
      <c r="E43" s="12"/>
      <c r="F43" s="13"/>
      <c r="G43" s="13"/>
    </row>
    <row r="44" spans="1:7" ht="18" customHeight="1">
      <c r="A44" s="15"/>
      <c r="B44" s="15"/>
      <c r="C44" s="15"/>
      <c r="D44" s="15"/>
      <c r="E44" s="15"/>
      <c r="F44" s="15"/>
      <c r="G44" s="15"/>
    </row>
    <row r="45" spans="1:7" ht="18" customHeight="1">
      <c r="A45" s="15"/>
      <c r="B45" s="15"/>
      <c r="C45" s="15"/>
      <c r="D45" s="15"/>
      <c r="E45" s="15"/>
      <c r="F45" s="15"/>
      <c r="G45" s="15"/>
    </row>
    <row r="46" spans="1:7" ht="18" customHeight="1">
      <c r="A46" s="15"/>
      <c r="B46" s="15"/>
      <c r="C46" s="15"/>
      <c r="D46" s="15"/>
      <c r="E46" s="15"/>
      <c r="F46" s="15"/>
      <c r="G46" s="15"/>
    </row>
    <row r="47" spans="1:7" ht="18" customHeight="1">
      <c r="A47" s="15"/>
      <c r="B47" s="15"/>
      <c r="C47" s="15"/>
      <c r="D47" s="15"/>
      <c r="E47" s="15"/>
      <c r="F47" s="15"/>
      <c r="G47" s="15"/>
    </row>
    <row r="48" spans="1:7" ht="18" customHeight="1">
      <c r="A48" s="15"/>
      <c r="B48" s="15"/>
      <c r="C48" s="15"/>
      <c r="D48" s="15"/>
      <c r="E48" s="15"/>
      <c r="F48" s="15"/>
      <c r="G48" s="15"/>
    </row>
    <row r="49" spans="1:7" ht="18" customHeight="1">
      <c r="A49" s="15"/>
      <c r="B49" s="15"/>
      <c r="C49" s="15"/>
      <c r="D49" s="15"/>
      <c r="E49" s="15"/>
      <c r="F49" s="15"/>
      <c r="G49" s="15"/>
    </row>
    <row r="50" spans="1:7" ht="18" customHeight="1">
      <c r="A50" s="15"/>
      <c r="B50" s="15"/>
      <c r="C50" s="15"/>
      <c r="D50" s="15"/>
      <c r="E50" s="15"/>
      <c r="F50" s="15"/>
      <c r="G50" s="15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3.5" customHeight="1"/>
    <row r="61" ht="6" customHeight="1" hidden="1"/>
    <row r="64" ht="13.5" customHeight="1"/>
    <row r="65" ht="6.75" customHeight="1"/>
  </sheetData>
  <sheetProtection/>
  <mergeCells count="17">
    <mergeCell ref="A21:B21"/>
    <mergeCell ref="F2:G2"/>
    <mergeCell ref="A4:B4"/>
    <mergeCell ref="A5:B5"/>
    <mergeCell ref="A6:B6"/>
    <mergeCell ref="A13:B13"/>
    <mergeCell ref="A18:B18"/>
    <mergeCell ref="A26:B26"/>
    <mergeCell ref="A33:B33"/>
    <mergeCell ref="A40:B40"/>
    <mergeCell ref="A41:B41"/>
    <mergeCell ref="A2:B3"/>
    <mergeCell ref="D2:E2"/>
    <mergeCell ref="A25:B25"/>
    <mergeCell ref="A32:B32"/>
    <mergeCell ref="A39:B39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21"/>
  <sheetViews>
    <sheetView workbookViewId="0" topLeftCell="A1">
      <selection activeCell="A1" sqref="A1"/>
    </sheetView>
  </sheetViews>
  <sheetFormatPr defaultColWidth="8.796875" defaultRowHeight="14.25"/>
  <cols>
    <col min="1" max="1" width="2.69921875" style="11" customWidth="1"/>
    <col min="2" max="2" width="7.8984375" style="11" customWidth="1"/>
    <col min="3" max="3" width="10" style="11" customWidth="1"/>
    <col min="4" max="4" width="17.3984375" style="11" customWidth="1"/>
    <col min="5" max="16" width="4.5" style="11" customWidth="1"/>
    <col min="17" max="18" width="4" style="11" customWidth="1"/>
    <col min="19" max="16384" width="9" style="11" customWidth="1"/>
  </cols>
  <sheetData>
    <row r="1" spans="1:8" s="26" customFormat="1" ht="27" customHeight="1">
      <c r="A1" s="24" t="s">
        <v>242</v>
      </c>
      <c r="B1" s="24"/>
      <c r="C1" s="24"/>
      <c r="D1" s="24"/>
      <c r="E1" s="24"/>
      <c r="F1" s="54"/>
      <c r="G1" s="54"/>
      <c r="H1" s="54"/>
    </row>
    <row r="2" spans="1:16" ht="15" customHeight="1" thickBot="1">
      <c r="A2" s="31"/>
      <c r="B2" s="31"/>
      <c r="C2" s="31"/>
      <c r="D2" s="31"/>
      <c r="E2" s="31"/>
      <c r="F2" s="55"/>
      <c r="G2" s="55"/>
      <c r="H2" s="55"/>
      <c r="I2" s="56"/>
      <c r="J2" s="37"/>
      <c r="K2" s="37"/>
      <c r="L2" s="37"/>
      <c r="M2" s="344" t="s">
        <v>124</v>
      </c>
      <c r="N2" s="344"/>
      <c r="O2" s="344"/>
      <c r="P2" s="344"/>
    </row>
    <row r="3" spans="1:16" ht="34.5" customHeight="1" thickTop="1">
      <c r="A3" s="307" t="s">
        <v>125</v>
      </c>
      <c r="B3" s="307"/>
      <c r="C3" s="307"/>
      <c r="D3" s="307"/>
      <c r="E3" s="309" t="s">
        <v>66</v>
      </c>
      <c r="F3" s="307"/>
      <c r="G3" s="307"/>
      <c r="H3" s="310"/>
      <c r="I3" s="309" t="s">
        <v>126</v>
      </c>
      <c r="J3" s="341"/>
      <c r="K3" s="341"/>
      <c r="L3" s="341"/>
      <c r="M3" s="309" t="s">
        <v>127</v>
      </c>
      <c r="N3" s="341"/>
      <c r="O3" s="341"/>
      <c r="P3" s="341"/>
    </row>
    <row r="4" spans="1:16" s="57" customFormat="1" ht="27.75" customHeight="1">
      <c r="A4" s="342" t="s">
        <v>128</v>
      </c>
      <c r="B4" s="342"/>
      <c r="C4" s="342"/>
      <c r="D4" s="343"/>
      <c r="E4" s="335">
        <f>SUM(E5:H6)</f>
        <v>124649089360</v>
      </c>
      <c r="F4" s="334"/>
      <c r="G4" s="334"/>
      <c r="H4" s="334"/>
      <c r="I4" s="334">
        <f>SUM(I5:L6)</f>
        <v>121328654580</v>
      </c>
      <c r="J4" s="334"/>
      <c r="K4" s="334"/>
      <c r="L4" s="334"/>
      <c r="M4" s="334">
        <f>SUM(M5:P6)</f>
        <v>115790284570</v>
      </c>
      <c r="N4" s="334"/>
      <c r="O4" s="334"/>
      <c r="P4" s="334"/>
    </row>
    <row r="5" spans="1:16" ht="27.75" customHeight="1">
      <c r="A5" s="296" t="s">
        <v>129</v>
      </c>
      <c r="B5" s="296"/>
      <c r="C5" s="296"/>
      <c r="D5" s="296"/>
      <c r="E5" s="336">
        <v>78491080262</v>
      </c>
      <c r="F5" s="332"/>
      <c r="G5" s="332"/>
      <c r="H5" s="332"/>
      <c r="I5" s="331">
        <v>76518399618</v>
      </c>
      <c r="J5" s="331"/>
      <c r="K5" s="331"/>
      <c r="L5" s="331"/>
      <c r="M5" s="331">
        <v>72240559288</v>
      </c>
      <c r="N5" s="332"/>
      <c r="O5" s="332"/>
      <c r="P5" s="332"/>
    </row>
    <row r="6" spans="1:16" ht="27.75" customHeight="1">
      <c r="A6" s="296" t="s">
        <v>130</v>
      </c>
      <c r="B6" s="296"/>
      <c r="C6" s="296"/>
      <c r="D6" s="296"/>
      <c r="E6" s="336">
        <f>SUM(E7:H10)</f>
        <v>46158009098</v>
      </c>
      <c r="F6" s="333"/>
      <c r="G6" s="333"/>
      <c r="H6" s="333"/>
      <c r="I6" s="331">
        <f>SUM(I7:L10)</f>
        <v>44810254962</v>
      </c>
      <c r="J6" s="333"/>
      <c r="K6" s="333"/>
      <c r="L6" s="333"/>
      <c r="M6" s="331">
        <f>SUM(M7:P10)</f>
        <v>43549725282</v>
      </c>
      <c r="N6" s="332"/>
      <c r="O6" s="332"/>
      <c r="P6" s="332"/>
    </row>
    <row r="7" spans="1:16" ht="27.75" customHeight="1">
      <c r="A7" s="139"/>
      <c r="B7" s="296" t="s">
        <v>131</v>
      </c>
      <c r="C7" s="296"/>
      <c r="D7" s="296"/>
      <c r="E7" s="336">
        <v>27858800000</v>
      </c>
      <c r="F7" s="332"/>
      <c r="G7" s="332"/>
      <c r="H7" s="332"/>
      <c r="I7" s="331">
        <v>26230028875</v>
      </c>
      <c r="J7" s="331"/>
      <c r="K7" s="331"/>
      <c r="L7" s="331"/>
      <c r="M7" s="331">
        <v>25633562885</v>
      </c>
      <c r="N7" s="332"/>
      <c r="O7" s="332"/>
      <c r="P7" s="332"/>
    </row>
    <row r="8" spans="1:16" ht="27.75" customHeight="1">
      <c r="A8" s="139"/>
      <c r="B8" s="296" t="s">
        <v>175</v>
      </c>
      <c r="C8" s="296"/>
      <c r="D8" s="337"/>
      <c r="E8" s="336">
        <v>3249795000</v>
      </c>
      <c r="F8" s="331"/>
      <c r="G8" s="331"/>
      <c r="H8" s="331"/>
      <c r="I8" s="331">
        <v>3232448391</v>
      </c>
      <c r="J8" s="331"/>
      <c r="K8" s="331"/>
      <c r="L8" s="331"/>
      <c r="M8" s="331">
        <v>3225627681</v>
      </c>
      <c r="N8" s="331"/>
      <c r="O8" s="331"/>
      <c r="P8" s="331"/>
    </row>
    <row r="9" spans="1:16" ht="27.75" customHeight="1">
      <c r="A9" s="139"/>
      <c r="B9" s="296" t="s">
        <v>132</v>
      </c>
      <c r="C9" s="296"/>
      <c r="D9" s="296"/>
      <c r="E9" s="336">
        <v>14663610400</v>
      </c>
      <c r="F9" s="333"/>
      <c r="G9" s="333"/>
      <c r="H9" s="333"/>
      <c r="I9" s="331">
        <v>15027919203</v>
      </c>
      <c r="J9" s="331"/>
      <c r="K9" s="331"/>
      <c r="L9" s="331"/>
      <c r="M9" s="331">
        <v>14370676223</v>
      </c>
      <c r="N9" s="332"/>
      <c r="O9" s="332"/>
      <c r="P9" s="332"/>
    </row>
    <row r="10" spans="1:16" ht="27.75" customHeight="1" thickBot="1">
      <c r="A10" s="140"/>
      <c r="B10" s="306" t="s">
        <v>133</v>
      </c>
      <c r="C10" s="306"/>
      <c r="D10" s="338"/>
      <c r="E10" s="340">
        <v>385803698</v>
      </c>
      <c r="F10" s="339"/>
      <c r="G10" s="339"/>
      <c r="H10" s="339"/>
      <c r="I10" s="339">
        <v>319858493</v>
      </c>
      <c r="J10" s="339"/>
      <c r="K10" s="339"/>
      <c r="L10" s="339"/>
      <c r="M10" s="339">
        <v>319858493</v>
      </c>
      <c r="N10" s="339"/>
      <c r="O10" s="339"/>
      <c r="P10" s="339"/>
    </row>
    <row r="11" spans="1:16" ht="18" customHeight="1" thickTop="1">
      <c r="A11" s="33" t="s">
        <v>87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ht="37.5" customHeight="1"/>
    <row r="13" spans="1:16" ht="27" customHeight="1">
      <c r="A13" s="24" t="s">
        <v>243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 thickBot="1">
      <c r="A14" s="3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30" t="s">
        <v>124</v>
      </c>
      <c r="N14" s="330"/>
      <c r="O14" s="330"/>
      <c r="P14" s="330"/>
    </row>
    <row r="15" spans="1:16" ht="24" customHeight="1" thickTop="1">
      <c r="A15" s="301" t="s">
        <v>125</v>
      </c>
      <c r="B15" s="301"/>
      <c r="C15" s="301"/>
      <c r="D15" s="314"/>
      <c r="E15" s="309" t="s">
        <v>171</v>
      </c>
      <c r="F15" s="307"/>
      <c r="G15" s="307"/>
      <c r="H15" s="307"/>
      <c r="I15" s="307"/>
      <c r="J15" s="310"/>
      <c r="K15" s="309" t="s">
        <v>172</v>
      </c>
      <c r="L15" s="307"/>
      <c r="M15" s="307"/>
      <c r="N15" s="307"/>
      <c r="O15" s="307"/>
      <c r="P15" s="307"/>
    </row>
    <row r="16" spans="1:16" ht="24" customHeight="1">
      <c r="A16" s="303"/>
      <c r="B16" s="303"/>
      <c r="C16" s="303"/>
      <c r="D16" s="315"/>
      <c r="E16" s="316" t="s">
        <v>134</v>
      </c>
      <c r="F16" s="308"/>
      <c r="G16" s="317"/>
      <c r="H16" s="316" t="s">
        <v>45</v>
      </c>
      <c r="I16" s="308"/>
      <c r="J16" s="317"/>
      <c r="K16" s="316" t="s">
        <v>134</v>
      </c>
      <c r="L16" s="308"/>
      <c r="M16" s="317"/>
      <c r="N16" s="316" t="s">
        <v>45</v>
      </c>
      <c r="O16" s="308"/>
      <c r="P16" s="308"/>
    </row>
    <row r="17" spans="1:16" ht="54" customHeight="1">
      <c r="A17" s="318" t="s">
        <v>179</v>
      </c>
      <c r="B17" s="318"/>
      <c r="C17" s="319"/>
      <c r="D17" s="141" t="s">
        <v>184</v>
      </c>
      <c r="E17" s="324">
        <v>5472554000</v>
      </c>
      <c r="F17" s="325"/>
      <c r="G17" s="325"/>
      <c r="H17" s="325">
        <v>6307518443</v>
      </c>
      <c r="I17" s="325"/>
      <c r="J17" s="325"/>
      <c r="K17" s="325">
        <v>5237636000</v>
      </c>
      <c r="L17" s="325"/>
      <c r="M17" s="325"/>
      <c r="N17" s="325">
        <v>5806377192</v>
      </c>
      <c r="O17" s="325"/>
      <c r="P17" s="325"/>
    </row>
    <row r="18" spans="1:16" ht="54" customHeight="1">
      <c r="A18" s="328"/>
      <c r="B18" s="328"/>
      <c r="C18" s="329"/>
      <c r="D18" s="142" t="s">
        <v>185</v>
      </c>
      <c r="E18" s="326">
        <v>2682823952</v>
      </c>
      <c r="F18" s="327"/>
      <c r="G18" s="327"/>
      <c r="H18" s="327">
        <v>1939540762</v>
      </c>
      <c r="I18" s="327"/>
      <c r="J18" s="327"/>
      <c r="K18" s="327">
        <v>4675743800</v>
      </c>
      <c r="L18" s="327"/>
      <c r="M18" s="327"/>
      <c r="N18" s="327">
        <v>3887516530</v>
      </c>
      <c r="O18" s="327"/>
      <c r="P18" s="327"/>
    </row>
    <row r="19" spans="1:16" ht="54" customHeight="1">
      <c r="A19" s="318" t="s">
        <v>178</v>
      </c>
      <c r="B19" s="318"/>
      <c r="C19" s="319"/>
      <c r="D19" s="141" t="s">
        <v>186</v>
      </c>
      <c r="E19" s="324">
        <v>12170025000</v>
      </c>
      <c r="F19" s="325"/>
      <c r="G19" s="325"/>
      <c r="H19" s="325">
        <v>10623930565</v>
      </c>
      <c r="I19" s="325"/>
      <c r="J19" s="325"/>
      <c r="K19" s="325">
        <v>12730618000</v>
      </c>
      <c r="L19" s="325"/>
      <c r="M19" s="325"/>
      <c r="N19" s="325">
        <v>11623561638</v>
      </c>
      <c r="O19" s="325"/>
      <c r="P19" s="325"/>
    </row>
    <row r="20" spans="1:16" ht="54" customHeight="1" thickBot="1">
      <c r="A20" s="320"/>
      <c r="B20" s="320"/>
      <c r="C20" s="321"/>
      <c r="D20" s="153" t="s">
        <v>187</v>
      </c>
      <c r="E20" s="322">
        <v>811494000</v>
      </c>
      <c r="F20" s="323"/>
      <c r="G20" s="323"/>
      <c r="H20" s="323">
        <v>567543000</v>
      </c>
      <c r="I20" s="323"/>
      <c r="J20" s="323"/>
      <c r="K20" s="323">
        <v>1523283000</v>
      </c>
      <c r="L20" s="323"/>
      <c r="M20" s="323"/>
      <c r="N20" s="323">
        <v>1059191310</v>
      </c>
      <c r="O20" s="323"/>
      <c r="P20" s="323"/>
    </row>
    <row r="21" ht="18" customHeight="1" thickTop="1">
      <c r="A21" s="33" t="s">
        <v>193</v>
      </c>
    </row>
  </sheetData>
  <sheetProtection/>
  <mergeCells count="59">
    <mergeCell ref="M3:P3"/>
    <mergeCell ref="M6:P6"/>
    <mergeCell ref="A4:D4"/>
    <mergeCell ref="I4:L4"/>
    <mergeCell ref="M2:P2"/>
    <mergeCell ref="A3:D3"/>
    <mergeCell ref="A5:D5"/>
    <mergeCell ref="A6:D6"/>
    <mergeCell ref="E6:H6"/>
    <mergeCell ref="I3:L3"/>
    <mergeCell ref="B10:D10"/>
    <mergeCell ref="M9:P9"/>
    <mergeCell ref="I9:L9"/>
    <mergeCell ref="I7:L7"/>
    <mergeCell ref="M10:P10"/>
    <mergeCell ref="I10:L10"/>
    <mergeCell ref="E10:H10"/>
    <mergeCell ref="M8:P8"/>
    <mergeCell ref="E3:H3"/>
    <mergeCell ref="B9:D9"/>
    <mergeCell ref="B7:D7"/>
    <mergeCell ref="B8:D8"/>
    <mergeCell ref="E8:H8"/>
    <mergeCell ref="I8:L8"/>
    <mergeCell ref="E9:H9"/>
    <mergeCell ref="M5:P5"/>
    <mergeCell ref="I6:L6"/>
    <mergeCell ref="M7:P7"/>
    <mergeCell ref="M4:P4"/>
    <mergeCell ref="I5:L5"/>
    <mergeCell ref="E4:H4"/>
    <mergeCell ref="E7:H7"/>
    <mergeCell ref="E5:H5"/>
    <mergeCell ref="K16:M16"/>
    <mergeCell ref="E17:G17"/>
    <mergeCell ref="H17:J17"/>
    <mergeCell ref="K17:M17"/>
    <mergeCell ref="N17:P17"/>
    <mergeCell ref="M14:P14"/>
    <mergeCell ref="N16:P16"/>
    <mergeCell ref="K19:M19"/>
    <mergeCell ref="K18:M18"/>
    <mergeCell ref="H20:J20"/>
    <mergeCell ref="H19:J19"/>
    <mergeCell ref="A17:C18"/>
    <mergeCell ref="N20:P20"/>
    <mergeCell ref="N19:P19"/>
    <mergeCell ref="H18:J18"/>
    <mergeCell ref="N18:P18"/>
    <mergeCell ref="A15:D16"/>
    <mergeCell ref="E15:J15"/>
    <mergeCell ref="K15:P15"/>
    <mergeCell ref="E16:G16"/>
    <mergeCell ref="H16:J16"/>
    <mergeCell ref="A19:C20"/>
    <mergeCell ref="E20:G20"/>
    <mergeCell ref="E19:G19"/>
    <mergeCell ref="E18:G18"/>
    <mergeCell ref="K20:M20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="93" zoomScaleNormal="93" zoomScaleSheetLayoutView="100" workbookViewId="0" topLeftCell="A1">
      <selection activeCell="A1" sqref="A1"/>
    </sheetView>
  </sheetViews>
  <sheetFormatPr defaultColWidth="8.796875" defaultRowHeight="14.25"/>
  <cols>
    <col min="1" max="1" width="2" style="11" customWidth="1"/>
    <col min="2" max="2" width="7.8984375" style="11" customWidth="1"/>
    <col min="3" max="3" width="13.5" style="11" customWidth="1"/>
    <col min="4" max="4" width="14.59765625" style="11" customWidth="1"/>
    <col min="5" max="16" width="4.5" style="11" customWidth="1"/>
    <col min="17" max="18" width="4" style="11" customWidth="1"/>
    <col min="19" max="16384" width="9" style="11" customWidth="1"/>
  </cols>
  <sheetData>
    <row r="1" spans="1:16" s="26" customFormat="1" ht="27" customHeight="1" thickBot="1">
      <c r="A1" s="24" t="s">
        <v>244</v>
      </c>
      <c r="N1" s="345" t="s">
        <v>207</v>
      </c>
      <c r="O1" s="345"/>
      <c r="P1" s="345"/>
    </row>
    <row r="2" spans="1:16" ht="27" customHeight="1" thickTop="1">
      <c r="A2" s="356" t="s">
        <v>125</v>
      </c>
      <c r="B2" s="357"/>
      <c r="C2" s="358"/>
      <c r="D2" s="134" t="s">
        <v>134</v>
      </c>
      <c r="E2" s="353" t="s">
        <v>135</v>
      </c>
      <c r="F2" s="353"/>
      <c r="G2" s="353"/>
      <c r="H2" s="353" t="s">
        <v>126</v>
      </c>
      <c r="I2" s="353"/>
      <c r="J2" s="353"/>
      <c r="K2" s="353" t="s">
        <v>136</v>
      </c>
      <c r="L2" s="354"/>
      <c r="M2" s="354"/>
      <c r="N2" s="353" t="s">
        <v>137</v>
      </c>
      <c r="O2" s="354"/>
      <c r="P2" s="355"/>
    </row>
    <row r="3" spans="1:16" ht="24" customHeight="1">
      <c r="A3" s="359" t="s">
        <v>138</v>
      </c>
      <c r="B3" s="360"/>
      <c r="C3" s="360"/>
      <c r="D3" s="228">
        <f>D4+D16</f>
        <v>35891176000</v>
      </c>
      <c r="E3" s="364">
        <f>E4+E16</f>
        <v>37135384297</v>
      </c>
      <c r="F3" s="364"/>
      <c r="G3" s="364"/>
      <c r="H3" s="364">
        <f>H4+H16</f>
        <v>36189559001</v>
      </c>
      <c r="I3" s="364"/>
      <c r="J3" s="364"/>
      <c r="K3" s="363">
        <f>K4+K16</f>
        <v>77465205</v>
      </c>
      <c r="L3" s="363"/>
      <c r="M3" s="363"/>
      <c r="N3" s="364">
        <f>N4+N16</f>
        <v>868360091</v>
      </c>
      <c r="O3" s="365"/>
      <c r="P3" s="365"/>
    </row>
    <row r="4" spans="1:16" ht="24" customHeight="1">
      <c r="A4" s="361" t="s">
        <v>139</v>
      </c>
      <c r="B4" s="362"/>
      <c r="C4" s="362"/>
      <c r="D4" s="166">
        <f>D5+D8+D12+D13+D15</f>
        <v>35591059000</v>
      </c>
      <c r="E4" s="366">
        <f>E5+E8+E12+E13+E15</f>
        <v>36129337212</v>
      </c>
      <c r="F4" s="366"/>
      <c r="G4" s="366"/>
      <c r="H4" s="366">
        <f>H5+H8+H12+H13+H15</f>
        <v>35839175596</v>
      </c>
      <c r="I4" s="366"/>
      <c r="J4" s="366"/>
      <c r="K4" s="367">
        <f>K5+K8+K12+K13+K15</f>
        <v>657887</v>
      </c>
      <c r="L4" s="367"/>
      <c r="M4" s="367"/>
      <c r="N4" s="366">
        <f>N5+N8+N12+N15</f>
        <v>289503729</v>
      </c>
      <c r="O4" s="366"/>
      <c r="P4" s="366"/>
    </row>
    <row r="5" spans="1:16" ht="24" customHeight="1">
      <c r="A5" s="143"/>
      <c r="B5" s="346" t="s">
        <v>67</v>
      </c>
      <c r="C5" s="352"/>
      <c r="D5" s="167">
        <f>SUM(D6:D7)</f>
        <v>17280775000</v>
      </c>
      <c r="E5" s="368">
        <f>SUM(E6:G7)</f>
        <v>17724850869</v>
      </c>
      <c r="F5" s="368"/>
      <c r="G5" s="368"/>
      <c r="H5" s="368">
        <f>SUM(H6:J7)</f>
        <v>17569398536</v>
      </c>
      <c r="I5" s="368"/>
      <c r="J5" s="368"/>
      <c r="K5" s="370">
        <f>SUM(K6:M7)</f>
        <v>418648</v>
      </c>
      <c r="L5" s="370"/>
      <c r="M5" s="370"/>
      <c r="N5" s="368">
        <f>SUM(N6:P7)</f>
        <v>155033685</v>
      </c>
      <c r="O5" s="369"/>
      <c r="P5" s="369"/>
    </row>
    <row r="6" spans="1:16" ht="24" customHeight="1">
      <c r="A6" s="143"/>
      <c r="B6" s="143"/>
      <c r="C6" s="144" t="s">
        <v>140</v>
      </c>
      <c r="D6" s="167">
        <v>15797960000</v>
      </c>
      <c r="E6" s="368">
        <v>16205801269</v>
      </c>
      <c r="F6" s="368"/>
      <c r="G6" s="368"/>
      <c r="H6" s="368">
        <v>16053674551</v>
      </c>
      <c r="I6" s="368"/>
      <c r="J6" s="368"/>
      <c r="K6" s="370">
        <v>141143</v>
      </c>
      <c r="L6" s="370"/>
      <c r="M6" s="370"/>
      <c r="N6" s="368">
        <v>151985575</v>
      </c>
      <c r="O6" s="371"/>
      <c r="P6" s="371"/>
    </row>
    <row r="7" spans="1:16" ht="24" customHeight="1">
      <c r="A7" s="143"/>
      <c r="B7" s="143"/>
      <c r="C7" s="144" t="s">
        <v>141</v>
      </c>
      <c r="D7" s="167">
        <v>1482815000</v>
      </c>
      <c r="E7" s="368">
        <v>1519049600</v>
      </c>
      <c r="F7" s="368"/>
      <c r="G7" s="368"/>
      <c r="H7" s="368">
        <v>1515723985</v>
      </c>
      <c r="I7" s="368"/>
      <c r="J7" s="368"/>
      <c r="K7" s="370">
        <v>277505</v>
      </c>
      <c r="L7" s="370"/>
      <c r="M7" s="370"/>
      <c r="N7" s="368">
        <v>3048110</v>
      </c>
      <c r="O7" s="371"/>
      <c r="P7" s="371"/>
    </row>
    <row r="8" spans="1:16" ht="24" customHeight="1">
      <c r="A8" s="143"/>
      <c r="B8" s="346" t="s">
        <v>0</v>
      </c>
      <c r="C8" s="352"/>
      <c r="D8" s="167">
        <f>SUM(D9:D11)</f>
        <v>13632801000</v>
      </c>
      <c r="E8" s="368">
        <f>SUM(E9:G11)</f>
        <v>13755626000</v>
      </c>
      <c r="F8" s="368"/>
      <c r="G8" s="368"/>
      <c r="H8" s="368">
        <f>SUM(H9:J11)</f>
        <v>13651461827</v>
      </c>
      <c r="I8" s="368"/>
      <c r="J8" s="368"/>
      <c r="K8" s="370">
        <f>K9+K10</f>
        <v>210739</v>
      </c>
      <c r="L8" s="370"/>
      <c r="M8" s="370"/>
      <c r="N8" s="368">
        <f>SUM(N9:P11)</f>
        <v>103953434</v>
      </c>
      <c r="O8" s="369"/>
      <c r="P8" s="369"/>
    </row>
    <row r="9" spans="1:16" ht="24" customHeight="1">
      <c r="A9" s="143"/>
      <c r="B9" s="143"/>
      <c r="C9" s="144" t="s">
        <v>142</v>
      </c>
      <c r="D9" s="167">
        <v>12279681000</v>
      </c>
      <c r="E9" s="368">
        <v>12305645400</v>
      </c>
      <c r="F9" s="368"/>
      <c r="G9" s="368"/>
      <c r="H9" s="368">
        <v>12211727627</v>
      </c>
      <c r="I9" s="368"/>
      <c r="J9" s="368"/>
      <c r="K9" s="370">
        <v>9800</v>
      </c>
      <c r="L9" s="370"/>
      <c r="M9" s="370"/>
      <c r="N9" s="368">
        <v>93907973</v>
      </c>
      <c r="O9" s="371"/>
      <c r="P9" s="371"/>
    </row>
    <row r="10" spans="1:16" ht="24" customHeight="1">
      <c r="A10" s="143"/>
      <c r="B10" s="143"/>
      <c r="C10" s="144" t="s">
        <v>143</v>
      </c>
      <c r="D10" s="167">
        <v>1262748000</v>
      </c>
      <c r="E10" s="368">
        <v>1359607900</v>
      </c>
      <c r="F10" s="368"/>
      <c r="G10" s="368"/>
      <c r="H10" s="368">
        <v>1349361500</v>
      </c>
      <c r="I10" s="368"/>
      <c r="J10" s="368"/>
      <c r="K10" s="370">
        <v>200939</v>
      </c>
      <c r="L10" s="370"/>
      <c r="M10" s="370"/>
      <c r="N10" s="368">
        <v>10045461</v>
      </c>
      <c r="O10" s="371"/>
      <c r="P10" s="371"/>
    </row>
    <row r="11" spans="1:16" ht="24" customHeight="1">
      <c r="A11" s="143"/>
      <c r="B11" s="143"/>
      <c r="C11" s="144" t="s">
        <v>144</v>
      </c>
      <c r="D11" s="167">
        <v>90372000</v>
      </c>
      <c r="E11" s="368">
        <v>90372700</v>
      </c>
      <c r="F11" s="368"/>
      <c r="G11" s="368"/>
      <c r="H11" s="368">
        <v>90372700</v>
      </c>
      <c r="I11" s="368"/>
      <c r="J11" s="368"/>
      <c r="K11" s="370">
        <v>0</v>
      </c>
      <c r="L11" s="370"/>
      <c r="M11" s="370"/>
      <c r="N11" s="370">
        <v>0</v>
      </c>
      <c r="O11" s="370"/>
      <c r="P11" s="370"/>
    </row>
    <row r="12" spans="1:16" ht="24" customHeight="1">
      <c r="A12" s="143"/>
      <c r="B12" s="346" t="s">
        <v>1</v>
      </c>
      <c r="C12" s="352"/>
      <c r="D12" s="167">
        <v>261240000</v>
      </c>
      <c r="E12" s="368">
        <v>274063700</v>
      </c>
      <c r="F12" s="368"/>
      <c r="G12" s="368"/>
      <c r="H12" s="368">
        <v>269147890</v>
      </c>
      <c r="I12" s="368"/>
      <c r="J12" s="368"/>
      <c r="K12" s="370">
        <v>25800</v>
      </c>
      <c r="L12" s="370"/>
      <c r="M12" s="370"/>
      <c r="N12" s="368">
        <v>4890010</v>
      </c>
      <c r="O12" s="369"/>
      <c r="P12" s="369"/>
    </row>
    <row r="13" spans="1:16" ht="24" customHeight="1">
      <c r="A13" s="143"/>
      <c r="B13" s="346" t="s">
        <v>2</v>
      </c>
      <c r="C13" s="352"/>
      <c r="D13" s="167">
        <v>1038519000</v>
      </c>
      <c r="E13" s="368">
        <v>1014663743</v>
      </c>
      <c r="F13" s="368"/>
      <c r="G13" s="368"/>
      <c r="H13" s="368">
        <v>1014663743</v>
      </c>
      <c r="I13" s="368"/>
      <c r="J13" s="368"/>
      <c r="K13" s="370">
        <v>0</v>
      </c>
      <c r="L13" s="370"/>
      <c r="M13" s="370"/>
      <c r="N13" s="370">
        <v>0</v>
      </c>
      <c r="O13" s="370"/>
      <c r="P13" s="370"/>
    </row>
    <row r="14" spans="1:16" ht="24" customHeight="1">
      <c r="A14" s="143"/>
      <c r="B14" s="346" t="s">
        <v>3</v>
      </c>
      <c r="C14" s="352"/>
      <c r="D14" s="168">
        <v>0</v>
      </c>
      <c r="E14" s="370">
        <v>0</v>
      </c>
      <c r="F14" s="370"/>
      <c r="G14" s="370"/>
      <c r="H14" s="370">
        <v>0</v>
      </c>
      <c r="I14" s="370"/>
      <c r="J14" s="370"/>
      <c r="K14" s="372">
        <v>0</v>
      </c>
      <c r="L14" s="372"/>
      <c r="M14" s="372"/>
      <c r="N14" s="370">
        <v>0</v>
      </c>
      <c r="O14" s="370"/>
      <c r="P14" s="370"/>
    </row>
    <row r="15" spans="1:16" ht="24" customHeight="1">
      <c r="A15" s="143"/>
      <c r="B15" s="346" t="s">
        <v>4</v>
      </c>
      <c r="C15" s="352"/>
      <c r="D15" s="167">
        <v>3377724000</v>
      </c>
      <c r="E15" s="368">
        <v>3360132900</v>
      </c>
      <c r="F15" s="368"/>
      <c r="G15" s="368"/>
      <c r="H15" s="368">
        <v>3334503600</v>
      </c>
      <c r="I15" s="368"/>
      <c r="J15" s="368"/>
      <c r="K15" s="370">
        <v>2700</v>
      </c>
      <c r="L15" s="370"/>
      <c r="M15" s="370"/>
      <c r="N15" s="368">
        <v>25626600</v>
      </c>
      <c r="O15" s="369"/>
      <c r="P15" s="369"/>
    </row>
    <row r="16" spans="1:16" ht="24" customHeight="1">
      <c r="A16" s="350" t="s">
        <v>145</v>
      </c>
      <c r="B16" s="351"/>
      <c r="C16" s="351"/>
      <c r="D16" s="169">
        <f>D17+D20+D21+D24</f>
        <v>300117000</v>
      </c>
      <c r="E16" s="373">
        <f>E17+E20+E21+E24</f>
        <v>1006047085</v>
      </c>
      <c r="F16" s="373"/>
      <c r="G16" s="373"/>
      <c r="H16" s="373">
        <f>H17+H20+H21+H24</f>
        <v>350383405</v>
      </c>
      <c r="I16" s="373"/>
      <c r="J16" s="373"/>
      <c r="K16" s="373">
        <f>K17+K20+K21+K24</f>
        <v>76807318</v>
      </c>
      <c r="L16" s="373"/>
      <c r="M16" s="373"/>
      <c r="N16" s="373">
        <f>N17+N20+N21+N24</f>
        <v>578856362</v>
      </c>
      <c r="O16" s="373"/>
      <c r="P16" s="373"/>
    </row>
    <row r="17" spans="1:16" ht="24" customHeight="1">
      <c r="A17" s="143"/>
      <c r="B17" s="346" t="s">
        <v>67</v>
      </c>
      <c r="C17" s="347"/>
      <c r="D17" s="167">
        <f>SUM(D18:D19)</f>
        <v>169498000</v>
      </c>
      <c r="E17" s="368">
        <f>SUM(E18:G19)</f>
        <v>654751134</v>
      </c>
      <c r="F17" s="368"/>
      <c r="G17" s="368"/>
      <c r="H17" s="368">
        <f>SUM(H18:J19)</f>
        <v>195710897</v>
      </c>
      <c r="I17" s="368"/>
      <c r="J17" s="368"/>
      <c r="K17" s="368">
        <f>SUM(K18:M19)</f>
        <v>59663571</v>
      </c>
      <c r="L17" s="369"/>
      <c r="M17" s="369"/>
      <c r="N17" s="368">
        <f>SUM(N18:P19)</f>
        <v>399376666</v>
      </c>
      <c r="O17" s="369"/>
      <c r="P17" s="369"/>
    </row>
    <row r="18" spans="1:16" ht="24" customHeight="1">
      <c r="A18" s="143"/>
      <c r="B18" s="143"/>
      <c r="C18" s="144" t="s">
        <v>140</v>
      </c>
      <c r="D18" s="167">
        <v>166851000</v>
      </c>
      <c r="E18" s="368">
        <v>626178443</v>
      </c>
      <c r="F18" s="368"/>
      <c r="G18" s="368"/>
      <c r="H18" s="368">
        <v>188969766</v>
      </c>
      <c r="I18" s="368"/>
      <c r="J18" s="368"/>
      <c r="K18" s="368">
        <v>57312142</v>
      </c>
      <c r="L18" s="371"/>
      <c r="M18" s="371"/>
      <c r="N18" s="368">
        <v>379896535</v>
      </c>
      <c r="O18" s="371"/>
      <c r="P18" s="371"/>
    </row>
    <row r="19" spans="1:16" ht="24" customHeight="1">
      <c r="A19" s="143"/>
      <c r="B19" s="143"/>
      <c r="C19" s="144" t="s">
        <v>141</v>
      </c>
      <c r="D19" s="167">
        <v>2647000</v>
      </c>
      <c r="E19" s="368">
        <v>28572691</v>
      </c>
      <c r="F19" s="368"/>
      <c r="G19" s="368"/>
      <c r="H19" s="368">
        <v>6741131</v>
      </c>
      <c r="I19" s="368"/>
      <c r="J19" s="368"/>
      <c r="K19" s="368">
        <v>2351429</v>
      </c>
      <c r="L19" s="371"/>
      <c r="M19" s="371"/>
      <c r="N19" s="368">
        <v>19480131</v>
      </c>
      <c r="O19" s="371"/>
      <c r="P19" s="371"/>
    </row>
    <row r="20" spans="1:16" ht="24" customHeight="1">
      <c r="A20" s="143"/>
      <c r="B20" s="346" t="s">
        <v>0</v>
      </c>
      <c r="C20" s="347"/>
      <c r="D20" s="167">
        <v>100994000</v>
      </c>
      <c r="E20" s="368">
        <v>266292971</v>
      </c>
      <c r="F20" s="368"/>
      <c r="G20" s="368"/>
      <c r="H20" s="368">
        <v>120327598</v>
      </c>
      <c r="I20" s="368"/>
      <c r="J20" s="368"/>
      <c r="K20" s="368">
        <v>12832750</v>
      </c>
      <c r="L20" s="369"/>
      <c r="M20" s="369"/>
      <c r="N20" s="368">
        <v>133132623</v>
      </c>
      <c r="O20" s="369"/>
      <c r="P20" s="369"/>
    </row>
    <row r="21" spans="1:16" ht="24" customHeight="1">
      <c r="A21" s="143"/>
      <c r="B21" s="346" t="s">
        <v>1</v>
      </c>
      <c r="C21" s="347"/>
      <c r="D21" s="167">
        <v>2328000</v>
      </c>
      <c r="E21" s="368">
        <v>15025280</v>
      </c>
      <c r="F21" s="368"/>
      <c r="G21" s="368"/>
      <c r="H21" s="368">
        <v>2495710</v>
      </c>
      <c r="I21" s="368"/>
      <c r="J21" s="368"/>
      <c r="K21" s="368">
        <v>901297</v>
      </c>
      <c r="L21" s="369"/>
      <c r="M21" s="369"/>
      <c r="N21" s="368">
        <v>11628273</v>
      </c>
      <c r="O21" s="369"/>
      <c r="P21" s="369"/>
    </row>
    <row r="22" spans="1:16" ht="24" customHeight="1">
      <c r="A22" s="143"/>
      <c r="B22" s="346" t="s">
        <v>2</v>
      </c>
      <c r="C22" s="347"/>
      <c r="D22" s="168">
        <v>0</v>
      </c>
      <c r="E22" s="370">
        <v>0</v>
      </c>
      <c r="F22" s="370"/>
      <c r="G22" s="370"/>
      <c r="H22" s="370">
        <v>0</v>
      </c>
      <c r="I22" s="370"/>
      <c r="J22" s="370"/>
      <c r="K22" s="370">
        <v>0</v>
      </c>
      <c r="L22" s="370"/>
      <c r="M22" s="370"/>
      <c r="N22" s="370">
        <v>0</v>
      </c>
      <c r="O22" s="370"/>
      <c r="P22" s="370"/>
    </row>
    <row r="23" spans="1:16" ht="24" customHeight="1">
      <c r="A23" s="143"/>
      <c r="B23" s="346" t="s">
        <v>3</v>
      </c>
      <c r="C23" s="347"/>
      <c r="D23" s="168">
        <v>0</v>
      </c>
      <c r="E23" s="370">
        <v>0</v>
      </c>
      <c r="F23" s="370"/>
      <c r="G23" s="370"/>
      <c r="H23" s="370">
        <v>0</v>
      </c>
      <c r="I23" s="370"/>
      <c r="J23" s="370"/>
      <c r="K23" s="370">
        <v>0</v>
      </c>
      <c r="L23" s="370"/>
      <c r="M23" s="370"/>
      <c r="N23" s="370">
        <v>0</v>
      </c>
      <c r="O23" s="370"/>
      <c r="P23" s="370"/>
    </row>
    <row r="24" spans="1:16" ht="24" customHeight="1" thickBot="1">
      <c r="A24" s="145"/>
      <c r="B24" s="348" t="s">
        <v>4</v>
      </c>
      <c r="C24" s="349"/>
      <c r="D24" s="170">
        <v>27297000</v>
      </c>
      <c r="E24" s="374">
        <v>69977700</v>
      </c>
      <c r="F24" s="374"/>
      <c r="G24" s="374"/>
      <c r="H24" s="374">
        <v>31849200</v>
      </c>
      <c r="I24" s="374"/>
      <c r="J24" s="374"/>
      <c r="K24" s="374">
        <v>3409700</v>
      </c>
      <c r="L24" s="375"/>
      <c r="M24" s="375"/>
      <c r="N24" s="374">
        <v>34718800</v>
      </c>
      <c r="O24" s="375"/>
      <c r="P24" s="375"/>
    </row>
    <row r="25" spans="1:16" ht="18" customHeight="1" thickTop="1">
      <c r="A25" s="33" t="s">
        <v>176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</sheetData>
  <sheetProtection/>
  <mergeCells count="109">
    <mergeCell ref="E24:G24"/>
    <mergeCell ref="H24:J24"/>
    <mergeCell ref="K24:M24"/>
    <mergeCell ref="N24:P24"/>
    <mergeCell ref="K21:M21"/>
    <mergeCell ref="K22:M22"/>
    <mergeCell ref="K23:M23"/>
    <mergeCell ref="N23:P23"/>
    <mergeCell ref="E23:G23"/>
    <mergeCell ref="H21:J21"/>
    <mergeCell ref="N17:P17"/>
    <mergeCell ref="N18:P18"/>
    <mergeCell ref="N19:P19"/>
    <mergeCell ref="N20:P20"/>
    <mergeCell ref="N21:P21"/>
    <mergeCell ref="N22:P22"/>
    <mergeCell ref="K17:M17"/>
    <mergeCell ref="K18:M18"/>
    <mergeCell ref="K19:M19"/>
    <mergeCell ref="K20:M20"/>
    <mergeCell ref="E21:G21"/>
    <mergeCell ref="E22:G22"/>
    <mergeCell ref="H17:J17"/>
    <mergeCell ref="H18:J18"/>
    <mergeCell ref="H19:J19"/>
    <mergeCell ref="H20:J20"/>
    <mergeCell ref="H22:J22"/>
    <mergeCell ref="H23:J23"/>
    <mergeCell ref="E17:G17"/>
    <mergeCell ref="E18:G18"/>
    <mergeCell ref="E19:G19"/>
    <mergeCell ref="E20:G20"/>
    <mergeCell ref="B8:C8"/>
    <mergeCell ref="B12:C12"/>
    <mergeCell ref="B13:C13"/>
    <mergeCell ref="B14:C14"/>
    <mergeCell ref="N15:P15"/>
    <mergeCell ref="E16:G16"/>
    <mergeCell ref="H16:J16"/>
    <mergeCell ref="K16:M16"/>
    <mergeCell ref="N16:P16"/>
    <mergeCell ref="H15:J15"/>
    <mergeCell ref="E15:G15"/>
    <mergeCell ref="K15:M15"/>
    <mergeCell ref="N7:P7"/>
    <mergeCell ref="N8:P8"/>
    <mergeCell ref="N9:P9"/>
    <mergeCell ref="N14:P14"/>
    <mergeCell ref="N10:P10"/>
    <mergeCell ref="N11:P11"/>
    <mergeCell ref="H14:J14"/>
    <mergeCell ref="N12:P12"/>
    <mergeCell ref="N13:P13"/>
    <mergeCell ref="H13:J13"/>
    <mergeCell ref="K14:M14"/>
    <mergeCell ref="K13:M13"/>
    <mergeCell ref="K9:M9"/>
    <mergeCell ref="K10:M10"/>
    <mergeCell ref="K11:M11"/>
    <mergeCell ref="K12:M12"/>
    <mergeCell ref="H11:J11"/>
    <mergeCell ref="H12:J12"/>
    <mergeCell ref="H7:J7"/>
    <mergeCell ref="H8:J8"/>
    <mergeCell ref="K7:M7"/>
    <mergeCell ref="K8:M8"/>
    <mergeCell ref="H9:J9"/>
    <mergeCell ref="H10:J10"/>
    <mergeCell ref="E11:G11"/>
    <mergeCell ref="E12:G12"/>
    <mergeCell ref="E13:G13"/>
    <mergeCell ref="E14:G14"/>
    <mergeCell ref="E7:G7"/>
    <mergeCell ref="E8:G8"/>
    <mergeCell ref="E9:G9"/>
    <mergeCell ref="E10:G10"/>
    <mergeCell ref="E6:G6"/>
    <mergeCell ref="N5:P5"/>
    <mergeCell ref="K5:M5"/>
    <mergeCell ref="K6:M6"/>
    <mergeCell ref="H5:J5"/>
    <mergeCell ref="H6:J6"/>
    <mergeCell ref="N6:P6"/>
    <mergeCell ref="H4:J4"/>
    <mergeCell ref="E3:G3"/>
    <mergeCell ref="H3:J3"/>
    <mergeCell ref="K4:M4"/>
    <mergeCell ref="N4:P4"/>
    <mergeCell ref="E5:G5"/>
    <mergeCell ref="N2:P2"/>
    <mergeCell ref="B21:C21"/>
    <mergeCell ref="B22:C22"/>
    <mergeCell ref="B5:C5"/>
    <mergeCell ref="A2:C2"/>
    <mergeCell ref="A3:C3"/>
    <mergeCell ref="A4:C4"/>
    <mergeCell ref="K3:M3"/>
    <mergeCell ref="N3:P3"/>
    <mergeCell ref="E4:G4"/>
    <mergeCell ref="N1:P1"/>
    <mergeCell ref="B23:C23"/>
    <mergeCell ref="B24:C24"/>
    <mergeCell ref="A16:C16"/>
    <mergeCell ref="B15:C15"/>
    <mergeCell ref="B17:C17"/>
    <mergeCell ref="B20:C20"/>
    <mergeCell ref="E2:G2"/>
    <mergeCell ref="H2:J2"/>
    <mergeCell ref="K2:M2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796875" defaultRowHeight="14.25"/>
  <cols>
    <col min="1" max="1" width="4.3984375" style="17" customWidth="1"/>
    <col min="2" max="2" width="2.69921875" style="17" customWidth="1"/>
    <col min="3" max="3" width="9.59765625" style="17" customWidth="1"/>
    <col min="4" max="5" width="13.8984375" style="17" bestFit="1" customWidth="1"/>
    <col min="6" max="6" width="8" style="17" bestFit="1" customWidth="1"/>
    <col min="7" max="7" width="13.8984375" style="17" bestFit="1" customWidth="1"/>
    <col min="8" max="8" width="8" style="17" bestFit="1" customWidth="1"/>
    <col min="9" max="9" width="11.19921875" style="17" bestFit="1" customWidth="1"/>
    <col min="10" max="10" width="6.19921875" style="17" bestFit="1" customWidth="1"/>
    <col min="11" max="16384" width="9" style="17" customWidth="1"/>
  </cols>
  <sheetData>
    <row r="1" spans="1:4" s="39" customFormat="1" ht="27" customHeight="1" thickBot="1">
      <c r="A1" s="38" t="s">
        <v>245</v>
      </c>
      <c r="B1" s="38"/>
      <c r="C1" s="38"/>
      <c r="D1" s="38"/>
    </row>
    <row r="2" spans="1:10" s="40" customFormat="1" ht="19.5" customHeight="1" thickTop="1">
      <c r="A2" s="356" t="s">
        <v>25</v>
      </c>
      <c r="B2" s="357"/>
      <c r="C2" s="357"/>
      <c r="D2" s="353" t="s">
        <v>21</v>
      </c>
      <c r="E2" s="353" t="s">
        <v>19</v>
      </c>
      <c r="F2" s="353"/>
      <c r="G2" s="353" t="s">
        <v>18</v>
      </c>
      <c r="H2" s="353"/>
      <c r="I2" s="353" t="s">
        <v>20</v>
      </c>
      <c r="J2" s="400"/>
    </row>
    <row r="3" spans="1:10" s="40" customFormat="1" ht="19.5" customHeight="1">
      <c r="A3" s="380"/>
      <c r="B3" s="381"/>
      <c r="C3" s="381"/>
      <c r="D3" s="403"/>
      <c r="E3" s="100" t="s">
        <v>22</v>
      </c>
      <c r="F3" s="100" t="s">
        <v>23</v>
      </c>
      <c r="G3" s="100" t="s">
        <v>24</v>
      </c>
      <c r="H3" s="100" t="s">
        <v>23</v>
      </c>
      <c r="I3" s="100" t="s">
        <v>24</v>
      </c>
      <c r="J3" s="101" t="s">
        <v>23</v>
      </c>
    </row>
    <row r="4" spans="1:10" s="40" customFormat="1" ht="19.5" customHeight="1">
      <c r="A4" s="105"/>
      <c r="B4" s="392" t="s">
        <v>140</v>
      </c>
      <c r="C4" s="393"/>
      <c r="D4" s="111">
        <v>15666677000</v>
      </c>
      <c r="E4" s="111">
        <f aca="true" t="shared" si="0" ref="E4:J4">SUM(E5:E6)</f>
        <v>15982738996</v>
      </c>
      <c r="F4" s="111">
        <f t="shared" si="0"/>
        <v>115332</v>
      </c>
      <c r="G4" s="111">
        <f t="shared" si="0"/>
        <v>15791499051</v>
      </c>
      <c r="H4" s="111">
        <f t="shared" si="0"/>
        <v>111824</v>
      </c>
      <c r="I4" s="111">
        <f t="shared" si="0"/>
        <v>191157731</v>
      </c>
      <c r="J4" s="111">
        <f t="shared" si="0"/>
        <v>3505</v>
      </c>
    </row>
    <row r="5" spans="1:10" s="40" customFormat="1" ht="17.25" customHeight="1">
      <c r="A5" s="106">
        <v>27</v>
      </c>
      <c r="B5" s="107"/>
      <c r="C5" s="106" t="s">
        <v>146</v>
      </c>
      <c r="D5" s="222" t="s">
        <v>209</v>
      </c>
      <c r="E5" s="220">
        <v>4854581699</v>
      </c>
      <c r="F5" s="220">
        <v>52155</v>
      </c>
      <c r="G5" s="220">
        <v>4690385628</v>
      </c>
      <c r="H5" s="220">
        <v>48885</v>
      </c>
      <c r="I5" s="220">
        <v>164113857</v>
      </c>
      <c r="J5" s="220">
        <v>3267</v>
      </c>
    </row>
    <row r="6" spans="1:10" s="40" customFormat="1" ht="17.25" customHeight="1">
      <c r="A6" s="106" t="s">
        <v>188</v>
      </c>
      <c r="B6" s="107"/>
      <c r="C6" s="106" t="s">
        <v>147</v>
      </c>
      <c r="D6" s="222" t="s">
        <v>210</v>
      </c>
      <c r="E6" s="220">
        <v>11128157297</v>
      </c>
      <c r="F6" s="220">
        <v>63177</v>
      </c>
      <c r="G6" s="220">
        <v>11101113423</v>
      </c>
      <c r="H6" s="220">
        <v>62939</v>
      </c>
      <c r="I6" s="220">
        <v>27043874</v>
      </c>
      <c r="J6" s="220">
        <v>238</v>
      </c>
    </row>
    <row r="7" spans="1:10" s="40" customFormat="1" ht="19.5" customHeight="1">
      <c r="A7" s="106" t="s">
        <v>189</v>
      </c>
      <c r="B7" s="394" t="s">
        <v>141</v>
      </c>
      <c r="C7" s="395"/>
      <c r="D7" s="220">
        <v>1392007000</v>
      </c>
      <c r="E7" s="220">
        <v>1488363500</v>
      </c>
      <c r="F7" s="220">
        <v>4377</v>
      </c>
      <c r="G7" s="220">
        <v>1485086400</v>
      </c>
      <c r="H7" s="220">
        <v>4279</v>
      </c>
      <c r="I7" s="220">
        <v>3277100</v>
      </c>
      <c r="J7" s="220">
        <v>98</v>
      </c>
    </row>
    <row r="8" spans="1:10" s="40" customFormat="1" ht="19.5" customHeight="1">
      <c r="A8" s="108"/>
      <c r="B8" s="398" t="s">
        <v>128</v>
      </c>
      <c r="C8" s="399"/>
      <c r="D8" s="115">
        <f>D4+D7</f>
        <v>17058684000</v>
      </c>
      <c r="E8" s="115">
        <f aca="true" t="shared" si="1" ref="E8:J8">E4+E7</f>
        <v>17471102496</v>
      </c>
      <c r="F8" s="115">
        <f t="shared" si="1"/>
        <v>119709</v>
      </c>
      <c r="G8" s="115">
        <f t="shared" si="1"/>
        <v>17276585451</v>
      </c>
      <c r="H8" s="115">
        <f t="shared" si="1"/>
        <v>116103</v>
      </c>
      <c r="I8" s="115">
        <f t="shared" si="1"/>
        <v>194434831</v>
      </c>
      <c r="J8" s="115">
        <f t="shared" si="1"/>
        <v>3603</v>
      </c>
    </row>
    <row r="9" spans="1:10" s="40" customFormat="1" ht="19.5" customHeight="1">
      <c r="A9" s="105"/>
      <c r="B9" s="392" t="s">
        <v>140</v>
      </c>
      <c r="C9" s="393"/>
      <c r="D9" s="220">
        <v>15847203000</v>
      </c>
      <c r="E9" s="111">
        <f aca="true" t="shared" si="2" ref="E9:J9">E10+E11</f>
        <v>16072441755</v>
      </c>
      <c r="F9" s="111">
        <f t="shared" si="2"/>
        <v>116565</v>
      </c>
      <c r="G9" s="111">
        <f t="shared" si="2"/>
        <v>15904105852</v>
      </c>
      <c r="H9" s="111">
        <f t="shared" si="2"/>
        <v>111498</v>
      </c>
      <c r="I9" s="111">
        <f t="shared" si="2"/>
        <v>168273133</v>
      </c>
      <c r="J9" s="111">
        <f t="shared" si="2"/>
        <v>5059</v>
      </c>
    </row>
    <row r="10" spans="1:10" s="40" customFormat="1" ht="17.25" customHeight="1">
      <c r="A10" s="106">
        <v>28</v>
      </c>
      <c r="B10" s="107"/>
      <c r="C10" s="106" t="s">
        <v>146</v>
      </c>
      <c r="D10" s="222" t="s">
        <v>211</v>
      </c>
      <c r="E10" s="220">
        <v>4380367911</v>
      </c>
      <c r="F10" s="220">
        <v>48999</v>
      </c>
      <c r="G10" s="220">
        <v>4232399556</v>
      </c>
      <c r="H10" s="220">
        <v>44283</v>
      </c>
      <c r="I10" s="220">
        <v>147905585</v>
      </c>
      <c r="J10" s="220">
        <v>4708</v>
      </c>
    </row>
    <row r="11" spans="1:10" s="40" customFormat="1" ht="17.25" customHeight="1">
      <c r="A11" s="106" t="s">
        <v>188</v>
      </c>
      <c r="B11" s="107"/>
      <c r="C11" s="106" t="s">
        <v>147</v>
      </c>
      <c r="D11" s="222" t="s">
        <v>210</v>
      </c>
      <c r="E11" s="220">
        <v>11692073844</v>
      </c>
      <c r="F11" s="220">
        <v>67566</v>
      </c>
      <c r="G11" s="220">
        <v>11671706296</v>
      </c>
      <c r="H11" s="220">
        <v>67215</v>
      </c>
      <c r="I11" s="220">
        <v>20367548</v>
      </c>
      <c r="J11" s="220">
        <v>351</v>
      </c>
    </row>
    <row r="12" spans="1:10" s="40" customFormat="1" ht="19.5" customHeight="1">
      <c r="A12" s="106" t="s">
        <v>189</v>
      </c>
      <c r="B12" s="394" t="s">
        <v>141</v>
      </c>
      <c r="C12" s="395"/>
      <c r="D12" s="167">
        <v>1187163000</v>
      </c>
      <c r="E12" s="220">
        <v>1526182500</v>
      </c>
      <c r="F12" s="220">
        <v>5927</v>
      </c>
      <c r="G12" s="220">
        <v>1511218150</v>
      </c>
      <c r="H12" s="220">
        <v>5834</v>
      </c>
      <c r="I12" s="220">
        <v>14964350</v>
      </c>
      <c r="J12" s="220">
        <v>93</v>
      </c>
    </row>
    <row r="13" spans="1:10" s="40" customFormat="1" ht="19.5" customHeight="1">
      <c r="A13" s="108"/>
      <c r="B13" s="398" t="s">
        <v>128</v>
      </c>
      <c r="C13" s="399"/>
      <c r="D13" s="115">
        <f aca="true" t="shared" si="3" ref="D13:J13">D9+D12</f>
        <v>17034366000</v>
      </c>
      <c r="E13" s="115">
        <f t="shared" si="3"/>
        <v>17598624255</v>
      </c>
      <c r="F13" s="115">
        <f t="shared" si="3"/>
        <v>122492</v>
      </c>
      <c r="G13" s="115">
        <f t="shared" si="3"/>
        <v>17415324002</v>
      </c>
      <c r="H13" s="115">
        <f t="shared" si="3"/>
        <v>117332</v>
      </c>
      <c r="I13" s="115">
        <f t="shared" si="3"/>
        <v>183237483</v>
      </c>
      <c r="J13" s="115">
        <f t="shared" si="3"/>
        <v>5152</v>
      </c>
    </row>
    <row r="14" spans="1:10" s="41" customFormat="1" ht="19.5" customHeight="1">
      <c r="A14" s="146"/>
      <c r="B14" s="404" t="s">
        <v>140</v>
      </c>
      <c r="C14" s="405"/>
      <c r="D14" s="223">
        <v>15797960000</v>
      </c>
      <c r="E14" s="223">
        <f aca="true" t="shared" si="4" ref="E14:J14">E15+E16</f>
        <v>16205801269</v>
      </c>
      <c r="F14" s="223">
        <f t="shared" si="4"/>
        <v>118744</v>
      </c>
      <c r="G14" s="223">
        <f t="shared" si="4"/>
        <v>16053674551</v>
      </c>
      <c r="H14" s="223">
        <f t="shared" si="4"/>
        <v>116164</v>
      </c>
      <c r="I14" s="223">
        <f t="shared" si="4"/>
        <v>151985575</v>
      </c>
      <c r="J14" s="223">
        <f t="shared" si="4"/>
        <v>2571</v>
      </c>
    </row>
    <row r="15" spans="1:10" s="41" customFormat="1" ht="17.25" customHeight="1">
      <c r="A15" s="146">
        <v>29</v>
      </c>
      <c r="B15" s="147"/>
      <c r="C15" s="146" t="s">
        <v>146</v>
      </c>
      <c r="D15" s="253">
        <v>0</v>
      </c>
      <c r="E15" s="223">
        <v>4236974455</v>
      </c>
      <c r="F15" s="223">
        <v>48426</v>
      </c>
      <c r="G15" s="223">
        <v>4097154324</v>
      </c>
      <c r="H15" s="223">
        <v>46094</v>
      </c>
      <c r="I15" s="223">
        <v>139678988</v>
      </c>
      <c r="J15" s="223">
        <v>2323</v>
      </c>
    </row>
    <row r="16" spans="1:10" s="41" customFormat="1" ht="17.25" customHeight="1">
      <c r="A16" s="146" t="s">
        <v>188</v>
      </c>
      <c r="B16" s="147"/>
      <c r="C16" s="146" t="s">
        <v>147</v>
      </c>
      <c r="D16" s="253">
        <v>0</v>
      </c>
      <c r="E16" s="223">
        <v>11968826814</v>
      </c>
      <c r="F16" s="223">
        <v>70318</v>
      </c>
      <c r="G16" s="223">
        <v>11956520227</v>
      </c>
      <c r="H16" s="223">
        <v>70070</v>
      </c>
      <c r="I16" s="223">
        <v>12306587</v>
      </c>
      <c r="J16" s="223">
        <v>248</v>
      </c>
    </row>
    <row r="17" spans="1:10" s="41" customFormat="1" ht="19.5" customHeight="1">
      <c r="A17" s="146" t="s">
        <v>189</v>
      </c>
      <c r="B17" s="404" t="s">
        <v>141</v>
      </c>
      <c r="C17" s="405"/>
      <c r="D17" s="166">
        <v>1482815000</v>
      </c>
      <c r="E17" s="223">
        <v>1519049600</v>
      </c>
      <c r="F17" s="223">
        <v>6061</v>
      </c>
      <c r="G17" s="223">
        <v>1515723985</v>
      </c>
      <c r="H17" s="223">
        <v>5999</v>
      </c>
      <c r="I17" s="223">
        <v>3048110</v>
      </c>
      <c r="J17" s="223">
        <v>59</v>
      </c>
    </row>
    <row r="18" spans="1:10" s="41" customFormat="1" ht="19.5" customHeight="1" thickBot="1">
      <c r="A18" s="148"/>
      <c r="B18" s="401" t="s">
        <v>128</v>
      </c>
      <c r="C18" s="402"/>
      <c r="D18" s="171">
        <f aca="true" t="shared" si="5" ref="D18:J18">D14+D17</f>
        <v>17280775000</v>
      </c>
      <c r="E18" s="171">
        <f t="shared" si="5"/>
        <v>17724850869</v>
      </c>
      <c r="F18" s="171">
        <f t="shared" si="5"/>
        <v>124805</v>
      </c>
      <c r="G18" s="171">
        <f t="shared" si="5"/>
        <v>17569398536</v>
      </c>
      <c r="H18" s="171">
        <f t="shared" si="5"/>
        <v>122163</v>
      </c>
      <c r="I18" s="171">
        <f t="shared" si="5"/>
        <v>155033685</v>
      </c>
      <c r="J18" s="171">
        <f t="shared" si="5"/>
        <v>2630</v>
      </c>
    </row>
    <row r="19" spans="1:10" ht="18" customHeight="1" thickTop="1">
      <c r="A19" s="33" t="s">
        <v>177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39" customFormat="1" ht="27" customHeight="1" thickBot="1">
      <c r="A21" s="38" t="s">
        <v>246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9.5" customHeight="1" thickTop="1">
      <c r="A22" s="382" t="s">
        <v>25</v>
      </c>
      <c r="B22" s="383"/>
      <c r="C22" s="383"/>
      <c r="D22" s="382" t="s">
        <v>21</v>
      </c>
      <c r="E22" s="396" t="s">
        <v>19</v>
      </c>
      <c r="F22" s="396"/>
      <c r="G22" s="396" t="s">
        <v>18</v>
      </c>
      <c r="H22" s="396"/>
      <c r="I22" s="396" t="s">
        <v>20</v>
      </c>
      <c r="J22" s="397"/>
    </row>
    <row r="23" spans="1:10" ht="19.5" customHeight="1">
      <c r="A23" s="384"/>
      <c r="B23" s="385"/>
      <c r="C23" s="385"/>
      <c r="D23" s="384"/>
      <c r="E23" s="75" t="s">
        <v>22</v>
      </c>
      <c r="F23" s="75" t="s">
        <v>23</v>
      </c>
      <c r="G23" s="75" t="s">
        <v>24</v>
      </c>
      <c r="H23" s="75" t="s">
        <v>23</v>
      </c>
      <c r="I23" s="75" t="s">
        <v>24</v>
      </c>
      <c r="J23" s="109" t="s">
        <v>23</v>
      </c>
    </row>
    <row r="24" spans="1:10" ht="20.25" customHeight="1">
      <c r="A24" s="110"/>
      <c r="B24" s="386" t="s">
        <v>0</v>
      </c>
      <c r="C24" s="387"/>
      <c r="D24" s="111">
        <f>SUM(D25:D27)</f>
        <v>13108304000</v>
      </c>
      <c r="E24" s="111">
        <f>SUM(E25:E27)</f>
        <v>13205354500</v>
      </c>
      <c r="F24" s="111">
        <f>SUM(F25:F27)</f>
        <v>84256</v>
      </c>
      <c r="G24" s="111">
        <f>SUM(G25:G27)</f>
        <v>13091285549</v>
      </c>
      <c r="H24" s="102">
        <v>82466</v>
      </c>
      <c r="I24" s="111">
        <f>SUM(I25:I27)</f>
        <v>113718051</v>
      </c>
      <c r="J24" s="102">
        <v>1785</v>
      </c>
    </row>
    <row r="25" spans="1:10" ht="17.25" customHeight="1">
      <c r="A25" s="112"/>
      <c r="B25" s="113"/>
      <c r="C25" s="112" t="s">
        <v>142</v>
      </c>
      <c r="D25" s="103">
        <v>11716775000</v>
      </c>
      <c r="E25" s="103">
        <v>11824936400</v>
      </c>
      <c r="F25" s="103">
        <v>82370</v>
      </c>
      <c r="G25" s="103">
        <v>11713792102</v>
      </c>
      <c r="H25" s="156" t="s">
        <v>209</v>
      </c>
      <c r="I25" s="103">
        <v>110793398</v>
      </c>
      <c r="J25" s="156" t="s">
        <v>209</v>
      </c>
    </row>
    <row r="26" spans="1:10" ht="17.25" customHeight="1">
      <c r="A26" s="112">
        <v>27</v>
      </c>
      <c r="B26" s="113"/>
      <c r="C26" s="112" t="s">
        <v>143</v>
      </c>
      <c r="D26" s="103">
        <v>1307120000</v>
      </c>
      <c r="E26" s="103">
        <v>1290288000</v>
      </c>
      <c r="F26" s="103">
        <v>1883</v>
      </c>
      <c r="G26" s="103">
        <v>1287363347</v>
      </c>
      <c r="H26" s="156" t="s">
        <v>209</v>
      </c>
      <c r="I26" s="103">
        <v>2924653</v>
      </c>
      <c r="J26" s="156" t="s">
        <v>209</v>
      </c>
    </row>
    <row r="27" spans="1:10" ht="17.25" customHeight="1">
      <c r="A27" s="112" t="s">
        <v>188</v>
      </c>
      <c r="B27" s="113"/>
      <c r="C27" s="112" t="s">
        <v>174</v>
      </c>
      <c r="D27" s="103">
        <v>84409000</v>
      </c>
      <c r="E27" s="103">
        <v>90130100</v>
      </c>
      <c r="F27" s="103">
        <v>3</v>
      </c>
      <c r="G27" s="103">
        <v>90130100</v>
      </c>
      <c r="H27" s="220">
        <v>3</v>
      </c>
      <c r="I27" s="229" t="s">
        <v>210</v>
      </c>
      <c r="J27" s="221" t="s">
        <v>210</v>
      </c>
    </row>
    <row r="28" spans="1:10" ht="20.25" customHeight="1">
      <c r="A28" s="112" t="s">
        <v>189</v>
      </c>
      <c r="B28" s="388" t="s">
        <v>4</v>
      </c>
      <c r="C28" s="389"/>
      <c r="D28" s="103">
        <v>3248435000</v>
      </c>
      <c r="E28" s="103">
        <v>3269194400</v>
      </c>
      <c r="F28" s="159" t="s">
        <v>227</v>
      </c>
      <c r="G28" s="103">
        <v>3238464400</v>
      </c>
      <c r="H28" s="156" t="s">
        <v>211</v>
      </c>
      <c r="I28" s="103">
        <v>30632000</v>
      </c>
      <c r="J28" s="156" t="s">
        <v>211</v>
      </c>
    </row>
    <row r="29" spans="1:10" ht="20.25" customHeight="1">
      <c r="A29" s="114"/>
      <c r="B29" s="390" t="s">
        <v>128</v>
      </c>
      <c r="C29" s="391"/>
      <c r="D29" s="115">
        <f>D24+D28</f>
        <v>16356739000</v>
      </c>
      <c r="E29" s="115">
        <f>E24+E28</f>
        <v>16474548900</v>
      </c>
      <c r="F29" s="115">
        <f>F24</f>
        <v>84256</v>
      </c>
      <c r="G29" s="115">
        <f>G24+G28</f>
        <v>16329749949</v>
      </c>
      <c r="H29" s="115">
        <f>H24</f>
        <v>82466</v>
      </c>
      <c r="I29" s="115">
        <f>I24+I28</f>
        <v>144350051</v>
      </c>
      <c r="J29" s="115">
        <f>J24</f>
        <v>1785</v>
      </c>
    </row>
    <row r="30" spans="1:10" ht="20.25" customHeight="1">
      <c r="A30" s="110"/>
      <c r="B30" s="386" t="s">
        <v>0</v>
      </c>
      <c r="C30" s="387"/>
      <c r="D30" s="102">
        <f>SUM(D31:D33)</f>
        <v>13437710000</v>
      </c>
      <c r="E30" s="102">
        <f>SUM(E31:E33)</f>
        <v>13552230100</v>
      </c>
      <c r="F30" s="102">
        <f>SUM(F31:F33)</f>
        <v>85301</v>
      </c>
      <c r="G30" s="102">
        <f>SUM(G31:G33)</f>
        <v>13454204280</v>
      </c>
      <c r="H30" s="103">
        <v>83644</v>
      </c>
      <c r="I30" s="102">
        <f>SUM(I31:I33)</f>
        <v>97908220</v>
      </c>
      <c r="J30" s="103">
        <v>1650</v>
      </c>
    </row>
    <row r="31" spans="1:10" ht="17.25" customHeight="1">
      <c r="A31" s="112"/>
      <c r="B31" s="113"/>
      <c r="C31" s="112" t="s">
        <v>142</v>
      </c>
      <c r="D31" s="167">
        <v>12080835000</v>
      </c>
      <c r="E31" s="103">
        <v>12090482900</v>
      </c>
      <c r="F31" s="103">
        <v>83267</v>
      </c>
      <c r="G31" s="103">
        <v>12002445780</v>
      </c>
      <c r="H31" s="159" t="s">
        <v>209</v>
      </c>
      <c r="I31" s="103">
        <v>87958320</v>
      </c>
      <c r="J31" s="159" t="s">
        <v>209</v>
      </c>
    </row>
    <row r="32" spans="1:10" ht="17.25" customHeight="1">
      <c r="A32" s="112">
        <v>28</v>
      </c>
      <c r="B32" s="113"/>
      <c r="C32" s="112" t="s">
        <v>143</v>
      </c>
      <c r="D32" s="167">
        <v>1267120000</v>
      </c>
      <c r="E32" s="103">
        <v>1371991900</v>
      </c>
      <c r="F32" s="103">
        <v>2031</v>
      </c>
      <c r="G32" s="103">
        <v>1362003200</v>
      </c>
      <c r="H32" s="159" t="s">
        <v>209</v>
      </c>
      <c r="I32" s="103">
        <v>9949900</v>
      </c>
      <c r="J32" s="159" t="s">
        <v>209</v>
      </c>
    </row>
    <row r="33" spans="1:10" ht="17.25" customHeight="1">
      <c r="A33" s="112" t="s">
        <v>188</v>
      </c>
      <c r="B33" s="113"/>
      <c r="C33" s="112" t="s">
        <v>174</v>
      </c>
      <c r="D33" s="167">
        <v>89755000</v>
      </c>
      <c r="E33" s="103">
        <v>89755300</v>
      </c>
      <c r="F33" s="103">
        <v>3</v>
      </c>
      <c r="G33" s="103">
        <v>89755300</v>
      </c>
      <c r="H33" s="103">
        <v>3</v>
      </c>
      <c r="I33" s="222">
        <v>0</v>
      </c>
      <c r="J33" s="160" t="s">
        <v>210</v>
      </c>
    </row>
    <row r="34" spans="1:10" ht="20.25" customHeight="1">
      <c r="A34" s="112" t="s">
        <v>189</v>
      </c>
      <c r="B34" s="388" t="s">
        <v>4</v>
      </c>
      <c r="C34" s="389"/>
      <c r="D34" s="167">
        <v>3326393000</v>
      </c>
      <c r="E34" s="103">
        <v>3327512000</v>
      </c>
      <c r="F34" s="159" t="s">
        <v>227</v>
      </c>
      <c r="G34" s="103">
        <v>3303276500</v>
      </c>
      <c r="H34" s="159" t="s">
        <v>211</v>
      </c>
      <c r="I34" s="103">
        <v>24213600</v>
      </c>
      <c r="J34" s="159" t="s">
        <v>211</v>
      </c>
    </row>
    <row r="35" spans="1:10" ht="20.25" customHeight="1">
      <c r="A35" s="114"/>
      <c r="B35" s="390" t="s">
        <v>128</v>
      </c>
      <c r="C35" s="391"/>
      <c r="D35" s="104">
        <f>D30+D34</f>
        <v>16764103000</v>
      </c>
      <c r="E35" s="104">
        <f>E30+E34</f>
        <v>16879742100</v>
      </c>
      <c r="F35" s="104">
        <f>F30</f>
        <v>85301</v>
      </c>
      <c r="G35" s="104">
        <f>G30+G34</f>
        <v>16757480780</v>
      </c>
      <c r="H35" s="104">
        <f>H30</f>
        <v>83644</v>
      </c>
      <c r="I35" s="104">
        <f>I30+I34</f>
        <v>122121820</v>
      </c>
      <c r="J35" s="104">
        <f>J30</f>
        <v>1650</v>
      </c>
    </row>
    <row r="36" spans="1:10" ht="20.25" customHeight="1">
      <c r="A36" s="149"/>
      <c r="B36" s="376" t="s">
        <v>0</v>
      </c>
      <c r="C36" s="377"/>
      <c r="D36" s="223">
        <f>SUM(D37:D39)</f>
        <v>13632801000</v>
      </c>
      <c r="E36" s="223">
        <f>SUM(E37:E39)</f>
        <v>13755626000</v>
      </c>
      <c r="F36" s="223">
        <f>SUM(F37:F39)</f>
        <v>86061</v>
      </c>
      <c r="G36" s="223">
        <f>SUM(G37:G39)</f>
        <v>13651461827</v>
      </c>
      <c r="H36" s="223">
        <v>84504</v>
      </c>
      <c r="I36" s="223">
        <f>SUM(I37:I39)</f>
        <v>103953434</v>
      </c>
      <c r="J36" s="223">
        <v>1548</v>
      </c>
    </row>
    <row r="37" spans="1:10" ht="17.25" customHeight="1">
      <c r="A37" s="149"/>
      <c r="B37" s="150"/>
      <c r="C37" s="149" t="s">
        <v>142</v>
      </c>
      <c r="D37" s="166">
        <v>12279681000</v>
      </c>
      <c r="E37" s="223">
        <v>12305645400</v>
      </c>
      <c r="F37" s="223">
        <v>84012</v>
      </c>
      <c r="G37" s="223">
        <v>12211727627</v>
      </c>
      <c r="H37" s="224">
        <v>0</v>
      </c>
      <c r="I37" s="223">
        <v>93907973</v>
      </c>
      <c r="J37" s="224">
        <v>0</v>
      </c>
    </row>
    <row r="38" spans="1:10" ht="17.25" customHeight="1">
      <c r="A38" s="149">
        <v>29</v>
      </c>
      <c r="B38" s="150"/>
      <c r="C38" s="149" t="s">
        <v>143</v>
      </c>
      <c r="D38" s="166">
        <v>1262748000</v>
      </c>
      <c r="E38" s="223">
        <v>1359607900</v>
      </c>
      <c r="F38" s="223">
        <v>2047</v>
      </c>
      <c r="G38" s="223">
        <v>1349361500</v>
      </c>
      <c r="H38" s="224">
        <v>0</v>
      </c>
      <c r="I38" s="223">
        <v>10045461</v>
      </c>
      <c r="J38" s="224">
        <v>0</v>
      </c>
    </row>
    <row r="39" spans="1:10" ht="20.25" customHeight="1">
      <c r="A39" s="149" t="s">
        <v>188</v>
      </c>
      <c r="B39" s="150"/>
      <c r="C39" s="149" t="s">
        <v>174</v>
      </c>
      <c r="D39" s="166">
        <v>90372000</v>
      </c>
      <c r="E39" s="223">
        <v>90372700</v>
      </c>
      <c r="F39" s="223">
        <v>2</v>
      </c>
      <c r="G39" s="223">
        <v>90372700</v>
      </c>
      <c r="H39" s="223">
        <v>2</v>
      </c>
      <c r="I39" s="224">
        <v>0</v>
      </c>
      <c r="J39" s="224">
        <v>0</v>
      </c>
    </row>
    <row r="40" spans="1:10" ht="20.25" customHeight="1">
      <c r="A40" s="149" t="s">
        <v>189</v>
      </c>
      <c r="B40" s="376" t="s">
        <v>4</v>
      </c>
      <c r="C40" s="377"/>
      <c r="D40" s="166">
        <v>3377724000</v>
      </c>
      <c r="E40" s="223">
        <v>3360132900</v>
      </c>
      <c r="F40" s="230" t="s">
        <v>227</v>
      </c>
      <c r="G40" s="223">
        <v>3334503600</v>
      </c>
      <c r="H40" s="224">
        <v>0</v>
      </c>
      <c r="I40" s="223">
        <v>25626600</v>
      </c>
      <c r="J40" s="224">
        <v>0</v>
      </c>
    </row>
    <row r="41" spans="1:10" ht="20.25" customHeight="1" thickBot="1">
      <c r="A41" s="151"/>
      <c r="B41" s="378" t="s">
        <v>128</v>
      </c>
      <c r="C41" s="379"/>
      <c r="D41" s="171">
        <f>D36+D40</f>
        <v>17010525000</v>
      </c>
      <c r="E41" s="171">
        <f>E36+E40</f>
        <v>17115758900</v>
      </c>
      <c r="F41" s="171">
        <f>F36</f>
        <v>86061</v>
      </c>
      <c r="G41" s="171">
        <f>G36+G40</f>
        <v>16985965427</v>
      </c>
      <c r="H41" s="171">
        <v>84504</v>
      </c>
      <c r="I41" s="171">
        <f>I36+I40</f>
        <v>129580034</v>
      </c>
      <c r="J41" s="171">
        <v>1548</v>
      </c>
    </row>
    <row r="42" spans="1:10" ht="18" customHeight="1" thickTop="1">
      <c r="A42" s="33" t="s">
        <v>177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28">
    <mergeCell ref="I2:J2"/>
    <mergeCell ref="B18:C18"/>
    <mergeCell ref="D2:D3"/>
    <mergeCell ref="E2:F2"/>
    <mergeCell ref="G2:H2"/>
    <mergeCell ref="B12:C12"/>
    <mergeCell ref="B13:C13"/>
    <mergeCell ref="B14:C14"/>
    <mergeCell ref="B17:C17"/>
    <mergeCell ref="B4:C4"/>
    <mergeCell ref="I22:J22"/>
    <mergeCell ref="B24:C24"/>
    <mergeCell ref="B28:C28"/>
    <mergeCell ref="B8:C8"/>
    <mergeCell ref="B29:C29"/>
    <mergeCell ref="D22:D23"/>
    <mergeCell ref="E22:F22"/>
    <mergeCell ref="G22:H22"/>
    <mergeCell ref="B40:C40"/>
    <mergeCell ref="B41:C41"/>
    <mergeCell ref="A2:C3"/>
    <mergeCell ref="A22:C23"/>
    <mergeCell ref="B30:C30"/>
    <mergeCell ref="B34:C34"/>
    <mergeCell ref="B35:C35"/>
    <mergeCell ref="B36:C36"/>
    <mergeCell ref="B9:C9"/>
    <mergeCell ref="B7:C7"/>
  </mergeCells>
  <printOptions/>
  <pageMargins left="0.5905511811023623" right="0.5905511811023623" top="0.8661417322834646" bottom="0.5511811023622047" header="0.3937007874015748" footer="0.2362204724409449"/>
  <pageSetup horizontalDpi="600" verticalDpi="6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118" zoomScaleNormal="118" zoomScaleSheetLayoutView="100" workbookViewId="0" topLeftCell="A1">
      <selection activeCell="A1" sqref="A1"/>
    </sheetView>
  </sheetViews>
  <sheetFormatPr defaultColWidth="8.796875" defaultRowHeight="14.25"/>
  <cols>
    <col min="1" max="1" width="2.8984375" style="17" customWidth="1"/>
    <col min="2" max="2" width="7.59765625" style="17" customWidth="1"/>
    <col min="3" max="4" width="8.59765625" style="17" bestFit="1" customWidth="1"/>
    <col min="5" max="5" width="8.3984375" style="17" bestFit="1" customWidth="1"/>
    <col min="6" max="8" width="6" style="17" bestFit="1" customWidth="1"/>
    <col min="9" max="10" width="6.69921875" style="17" bestFit="1" customWidth="1"/>
    <col min="11" max="11" width="6.59765625" style="17" bestFit="1" customWidth="1"/>
    <col min="12" max="13" width="11.3984375" style="17" bestFit="1" customWidth="1"/>
    <col min="14" max="14" width="11.19921875" style="17" bestFit="1" customWidth="1"/>
    <col min="15" max="16384" width="9" style="17" customWidth="1"/>
  </cols>
  <sheetData>
    <row r="1" s="39" customFormat="1" ht="27" customHeight="1">
      <c r="A1" s="38" t="s">
        <v>247</v>
      </c>
    </row>
    <row r="2" spans="1:14" ht="15" customHeight="1" thickBot="1">
      <c r="A2" s="43"/>
      <c r="M2" s="406" t="s">
        <v>27</v>
      </c>
      <c r="N2" s="406"/>
    </row>
    <row r="3" spans="1:14" ht="53.25" customHeight="1" thickTop="1">
      <c r="A3" s="416" t="s">
        <v>125</v>
      </c>
      <c r="B3" s="417"/>
      <c r="C3" s="408" t="s">
        <v>148</v>
      </c>
      <c r="D3" s="409"/>
      <c r="E3" s="410"/>
      <c r="F3" s="407" t="s">
        <v>149</v>
      </c>
      <c r="G3" s="407"/>
      <c r="H3" s="407"/>
      <c r="I3" s="407" t="s">
        <v>153</v>
      </c>
      <c r="J3" s="407"/>
      <c r="K3" s="407"/>
      <c r="L3" s="422" t="s">
        <v>154</v>
      </c>
      <c r="M3" s="422"/>
      <c r="N3" s="422"/>
    </row>
    <row r="4" spans="1:14" ht="31.5" customHeight="1">
      <c r="A4" s="418"/>
      <c r="B4" s="419"/>
      <c r="C4" s="77" t="s">
        <v>197</v>
      </c>
      <c r="D4" s="77" t="s">
        <v>203</v>
      </c>
      <c r="E4" s="158" t="s">
        <v>212</v>
      </c>
      <c r="F4" s="77" t="s">
        <v>197</v>
      </c>
      <c r="G4" s="78" t="s">
        <v>203</v>
      </c>
      <c r="H4" s="158" t="s">
        <v>212</v>
      </c>
      <c r="I4" s="77" t="s">
        <v>197</v>
      </c>
      <c r="J4" s="78" t="s">
        <v>203</v>
      </c>
      <c r="K4" s="158" t="s">
        <v>212</v>
      </c>
      <c r="L4" s="77" t="s">
        <v>197</v>
      </c>
      <c r="M4" s="77" t="s">
        <v>203</v>
      </c>
      <c r="N4" s="152" t="s">
        <v>212</v>
      </c>
    </row>
    <row r="5" spans="1:14" ht="33" customHeight="1">
      <c r="A5" s="420" t="s">
        <v>150</v>
      </c>
      <c r="B5" s="421"/>
      <c r="C5" s="76">
        <f aca="true" t="shared" si="0" ref="C5:K5">C6+C10+C15</f>
        <v>35420502</v>
      </c>
      <c r="D5" s="76">
        <f t="shared" si="0"/>
        <v>35891176</v>
      </c>
      <c r="E5" s="172">
        <f t="shared" si="0"/>
        <v>35400869</v>
      </c>
      <c r="F5" s="79">
        <f t="shared" si="0"/>
        <v>100</v>
      </c>
      <c r="G5" s="79">
        <f t="shared" si="0"/>
        <v>100</v>
      </c>
      <c r="H5" s="178">
        <f t="shared" si="0"/>
        <v>100</v>
      </c>
      <c r="I5" s="157">
        <f t="shared" si="0"/>
        <v>339776</v>
      </c>
      <c r="J5" s="157">
        <f t="shared" si="0"/>
        <v>342944</v>
      </c>
      <c r="K5" s="183">
        <f t="shared" si="0"/>
        <v>346560</v>
      </c>
      <c r="L5" s="282">
        <v>103256</v>
      </c>
      <c r="M5" s="282">
        <v>103781</v>
      </c>
      <c r="N5" s="283">
        <v>101326</v>
      </c>
    </row>
    <row r="6" spans="1:14" ht="33" customHeight="1">
      <c r="A6" s="412" t="s">
        <v>67</v>
      </c>
      <c r="B6" s="80" t="s">
        <v>151</v>
      </c>
      <c r="C6" s="81">
        <f aca="true" t="shared" si="1" ref="C6:K6">SUM(C7:C9)</f>
        <v>17238245</v>
      </c>
      <c r="D6" s="81">
        <f t="shared" si="1"/>
        <v>17450273</v>
      </c>
      <c r="E6" s="173">
        <f>SUM(E7:E9)</f>
        <v>17272291</v>
      </c>
      <c r="F6" s="82">
        <f t="shared" si="1"/>
        <v>48.7</v>
      </c>
      <c r="G6" s="82">
        <f t="shared" si="1"/>
        <v>48.6</v>
      </c>
      <c r="H6" s="179">
        <f t="shared" si="1"/>
        <v>48.800000000000004</v>
      </c>
      <c r="I6" s="81">
        <f t="shared" si="1"/>
        <v>119733</v>
      </c>
      <c r="J6" s="81">
        <f t="shared" si="1"/>
        <v>121277</v>
      </c>
      <c r="K6" s="173">
        <f t="shared" si="1"/>
        <v>123751</v>
      </c>
      <c r="L6" s="284">
        <v>142270</v>
      </c>
      <c r="M6" s="284">
        <v>142490</v>
      </c>
      <c r="N6" s="285">
        <v>138222</v>
      </c>
    </row>
    <row r="7" spans="1:14" ht="33" customHeight="1">
      <c r="A7" s="414"/>
      <c r="B7" s="83" t="s">
        <v>140</v>
      </c>
      <c r="C7" s="81">
        <v>15847203</v>
      </c>
      <c r="D7" s="81">
        <v>15797960</v>
      </c>
      <c r="E7" s="173">
        <v>15822412</v>
      </c>
      <c r="F7" s="84">
        <v>44.7</v>
      </c>
      <c r="G7" s="84">
        <v>44</v>
      </c>
      <c r="H7" s="180">
        <v>44.7</v>
      </c>
      <c r="I7" s="81">
        <v>115422</v>
      </c>
      <c r="J7" s="81">
        <v>116880</v>
      </c>
      <c r="K7" s="173">
        <v>119287</v>
      </c>
      <c r="L7" s="284">
        <v>137298</v>
      </c>
      <c r="M7" s="284">
        <v>135164</v>
      </c>
      <c r="N7" s="285">
        <v>132642</v>
      </c>
    </row>
    <row r="8" spans="1:14" ht="33" customHeight="1">
      <c r="A8" s="414"/>
      <c r="B8" s="83" t="s">
        <v>141</v>
      </c>
      <c r="C8" s="81">
        <v>1187163</v>
      </c>
      <c r="D8" s="81">
        <v>1482815</v>
      </c>
      <c r="E8" s="173">
        <v>1282660</v>
      </c>
      <c r="F8" s="84">
        <v>3.4</v>
      </c>
      <c r="G8" s="84">
        <v>4.1</v>
      </c>
      <c r="H8" s="180">
        <v>3.6</v>
      </c>
      <c r="I8" s="81">
        <v>4311</v>
      </c>
      <c r="J8" s="81">
        <v>4397</v>
      </c>
      <c r="K8" s="173">
        <v>4464</v>
      </c>
      <c r="L8" s="284">
        <v>275380</v>
      </c>
      <c r="M8" s="284">
        <v>337233</v>
      </c>
      <c r="N8" s="285">
        <v>287334</v>
      </c>
    </row>
    <row r="9" spans="1:14" ht="33" customHeight="1">
      <c r="A9" s="414"/>
      <c r="B9" s="85" t="s">
        <v>213</v>
      </c>
      <c r="C9" s="81">
        <v>203879</v>
      </c>
      <c r="D9" s="76">
        <v>169498</v>
      </c>
      <c r="E9" s="173">
        <v>167219</v>
      </c>
      <c r="F9" s="86">
        <v>0.6</v>
      </c>
      <c r="G9" s="86">
        <v>0.5</v>
      </c>
      <c r="H9" s="181">
        <v>0.5</v>
      </c>
      <c r="I9" s="87" t="s">
        <v>209</v>
      </c>
      <c r="J9" s="91" t="s">
        <v>209</v>
      </c>
      <c r="K9" s="232" t="s">
        <v>209</v>
      </c>
      <c r="L9" s="286" t="s">
        <v>239</v>
      </c>
      <c r="M9" s="286" t="s">
        <v>239</v>
      </c>
      <c r="N9" s="287" t="s">
        <v>239</v>
      </c>
    </row>
    <row r="10" spans="1:14" ht="33" customHeight="1">
      <c r="A10" s="411" t="s">
        <v>0</v>
      </c>
      <c r="B10" s="88" t="s">
        <v>151</v>
      </c>
      <c r="C10" s="89">
        <f aca="true" t="shared" si="2" ref="C10:K10">SUM(C11:C14)</f>
        <v>13540176</v>
      </c>
      <c r="D10" s="89">
        <f>SUM(D11:D14)</f>
        <v>13733795</v>
      </c>
      <c r="E10" s="174">
        <f>SUM(E11:E14)</f>
        <v>13475520</v>
      </c>
      <c r="F10" s="82">
        <f t="shared" si="2"/>
        <v>38.2</v>
      </c>
      <c r="G10" s="82">
        <f>SUM(G11:G14)</f>
        <v>38.3</v>
      </c>
      <c r="H10" s="179">
        <f t="shared" si="2"/>
        <v>38.1</v>
      </c>
      <c r="I10" s="89">
        <f t="shared" si="2"/>
        <v>85303</v>
      </c>
      <c r="J10" s="89">
        <f>SUM(J11:J14)</f>
        <v>86065</v>
      </c>
      <c r="K10" s="174">
        <f t="shared" si="2"/>
        <v>86775</v>
      </c>
      <c r="L10" s="288">
        <v>157529</v>
      </c>
      <c r="M10" s="288">
        <v>158401</v>
      </c>
      <c r="N10" s="289">
        <v>154241</v>
      </c>
    </row>
    <row r="11" spans="1:14" ht="33" customHeight="1">
      <c r="A11" s="412"/>
      <c r="B11" s="90" t="s">
        <v>142</v>
      </c>
      <c r="C11" s="81">
        <v>12080835</v>
      </c>
      <c r="D11" s="81">
        <v>12279681</v>
      </c>
      <c r="E11" s="173">
        <v>12028796</v>
      </c>
      <c r="F11" s="84">
        <v>34.1</v>
      </c>
      <c r="G11" s="84">
        <v>34.2</v>
      </c>
      <c r="H11" s="180">
        <v>34</v>
      </c>
      <c r="I11" s="81">
        <v>83343</v>
      </c>
      <c r="J11" s="81">
        <v>84051</v>
      </c>
      <c r="K11" s="173">
        <v>84784</v>
      </c>
      <c r="L11" s="284">
        <v>144953</v>
      </c>
      <c r="M11" s="284">
        <v>146098</v>
      </c>
      <c r="N11" s="285">
        <v>141876</v>
      </c>
    </row>
    <row r="12" spans="1:14" ht="33" customHeight="1">
      <c r="A12" s="412"/>
      <c r="B12" s="90" t="s">
        <v>143</v>
      </c>
      <c r="C12" s="81">
        <v>1267120</v>
      </c>
      <c r="D12" s="81">
        <v>1262748</v>
      </c>
      <c r="E12" s="173">
        <v>1264968</v>
      </c>
      <c r="F12" s="84">
        <v>3.6</v>
      </c>
      <c r="G12" s="84">
        <v>3.5</v>
      </c>
      <c r="H12" s="180">
        <v>3.6</v>
      </c>
      <c r="I12" s="81">
        <v>1957</v>
      </c>
      <c r="J12" s="81">
        <v>2012</v>
      </c>
      <c r="K12" s="173">
        <v>1989</v>
      </c>
      <c r="L12" s="284">
        <v>647481</v>
      </c>
      <c r="M12" s="284">
        <v>627608</v>
      </c>
      <c r="N12" s="285">
        <v>635982</v>
      </c>
    </row>
    <row r="13" spans="1:14" ht="33" customHeight="1">
      <c r="A13" s="412"/>
      <c r="B13" s="83" t="s">
        <v>214</v>
      </c>
      <c r="C13" s="81">
        <v>89755</v>
      </c>
      <c r="D13" s="81">
        <v>90372</v>
      </c>
      <c r="E13" s="173">
        <v>90526</v>
      </c>
      <c r="F13" s="84">
        <v>0.2</v>
      </c>
      <c r="G13" s="84">
        <v>0.3</v>
      </c>
      <c r="H13" s="180">
        <v>0.2</v>
      </c>
      <c r="I13" s="81">
        <v>3</v>
      </c>
      <c r="J13" s="81">
        <v>2</v>
      </c>
      <c r="K13" s="173">
        <v>2</v>
      </c>
      <c r="L13" s="284">
        <v>29918333</v>
      </c>
      <c r="M13" s="284">
        <v>45186000</v>
      </c>
      <c r="N13" s="285">
        <v>45263000</v>
      </c>
    </row>
    <row r="14" spans="1:14" ht="33" customHeight="1">
      <c r="A14" s="413"/>
      <c r="B14" s="85" t="s">
        <v>213</v>
      </c>
      <c r="C14" s="76">
        <v>102466</v>
      </c>
      <c r="D14" s="76">
        <v>100994</v>
      </c>
      <c r="E14" s="172">
        <v>91230</v>
      </c>
      <c r="F14" s="86">
        <v>0.3</v>
      </c>
      <c r="G14" s="86">
        <v>0.3</v>
      </c>
      <c r="H14" s="181">
        <v>0.3</v>
      </c>
      <c r="I14" s="91" t="s">
        <v>209</v>
      </c>
      <c r="J14" s="91" t="s">
        <v>209</v>
      </c>
      <c r="K14" s="232" t="s">
        <v>209</v>
      </c>
      <c r="L14" s="290" t="s">
        <v>239</v>
      </c>
      <c r="M14" s="290" t="s">
        <v>239</v>
      </c>
      <c r="N14" s="290" t="s">
        <v>239</v>
      </c>
    </row>
    <row r="15" spans="1:14" ht="33" customHeight="1">
      <c r="A15" s="412" t="s">
        <v>152</v>
      </c>
      <c r="B15" s="88" t="s">
        <v>151</v>
      </c>
      <c r="C15" s="81">
        <f aca="true" t="shared" si="3" ref="C15:K15">SUM(C16:C20)</f>
        <v>4642081</v>
      </c>
      <c r="D15" s="81">
        <f t="shared" si="3"/>
        <v>4707108</v>
      </c>
      <c r="E15" s="173">
        <f t="shared" si="3"/>
        <v>4653058</v>
      </c>
      <c r="F15" s="82">
        <f t="shared" si="3"/>
        <v>13.1</v>
      </c>
      <c r="G15" s="82">
        <f t="shared" si="3"/>
        <v>13.1</v>
      </c>
      <c r="H15" s="179">
        <f t="shared" si="3"/>
        <v>13.1</v>
      </c>
      <c r="I15" s="81">
        <f t="shared" si="3"/>
        <v>134740</v>
      </c>
      <c r="J15" s="81">
        <f t="shared" si="3"/>
        <v>135602</v>
      </c>
      <c r="K15" s="173">
        <f t="shared" si="3"/>
        <v>136034</v>
      </c>
      <c r="L15" s="284">
        <v>34229</v>
      </c>
      <c r="M15" s="284">
        <v>34494</v>
      </c>
      <c r="N15" s="285">
        <v>34006</v>
      </c>
    </row>
    <row r="16" spans="1:14" ht="33" customHeight="1">
      <c r="A16" s="414"/>
      <c r="B16" s="92" t="s">
        <v>215</v>
      </c>
      <c r="C16" s="81">
        <v>251187</v>
      </c>
      <c r="D16" s="81">
        <v>261240</v>
      </c>
      <c r="E16" s="173">
        <v>274870</v>
      </c>
      <c r="F16" s="84">
        <v>0.7</v>
      </c>
      <c r="G16" s="84">
        <v>0.7</v>
      </c>
      <c r="H16" s="180">
        <v>0.7</v>
      </c>
      <c r="I16" s="81">
        <v>54717</v>
      </c>
      <c r="J16" s="81">
        <v>54862</v>
      </c>
      <c r="K16" s="173">
        <v>54588</v>
      </c>
      <c r="L16" s="284">
        <v>4591</v>
      </c>
      <c r="M16" s="284">
        <v>4762</v>
      </c>
      <c r="N16" s="285">
        <v>5035</v>
      </c>
    </row>
    <row r="17" spans="1:14" ht="33.75" customHeight="1">
      <c r="A17" s="414"/>
      <c r="B17" s="93" t="s">
        <v>216</v>
      </c>
      <c r="C17" s="94">
        <v>1034377</v>
      </c>
      <c r="D17" s="94">
        <v>1038519</v>
      </c>
      <c r="E17" s="175">
        <v>1029795</v>
      </c>
      <c r="F17" s="84">
        <v>2.9</v>
      </c>
      <c r="G17" s="84">
        <v>2.9</v>
      </c>
      <c r="H17" s="180">
        <v>2.9</v>
      </c>
      <c r="I17" s="94">
        <v>4</v>
      </c>
      <c r="J17" s="94">
        <v>3</v>
      </c>
      <c r="K17" s="175">
        <v>6</v>
      </c>
      <c r="L17" s="291">
        <v>258594250</v>
      </c>
      <c r="M17" s="284">
        <v>346173000</v>
      </c>
      <c r="N17" s="285">
        <v>171632500</v>
      </c>
    </row>
    <row r="18" spans="1:14" ht="33.75" customHeight="1">
      <c r="A18" s="414"/>
      <c r="B18" s="95" t="s">
        <v>217</v>
      </c>
      <c r="C18" s="87" t="s">
        <v>209</v>
      </c>
      <c r="D18" s="87" t="s">
        <v>209</v>
      </c>
      <c r="E18" s="176" t="s">
        <v>209</v>
      </c>
      <c r="F18" s="87" t="s">
        <v>209</v>
      </c>
      <c r="G18" s="87" t="s">
        <v>209</v>
      </c>
      <c r="H18" s="176" t="s">
        <v>209</v>
      </c>
      <c r="I18" s="87" t="s">
        <v>209</v>
      </c>
      <c r="J18" s="87" t="s">
        <v>209</v>
      </c>
      <c r="K18" s="176" t="s">
        <v>209</v>
      </c>
      <c r="L18" s="292" t="s">
        <v>239</v>
      </c>
      <c r="M18" s="293" t="s">
        <v>239</v>
      </c>
      <c r="N18" s="293" t="s">
        <v>239</v>
      </c>
    </row>
    <row r="19" spans="1:14" ht="33" customHeight="1">
      <c r="A19" s="414"/>
      <c r="B19" s="85" t="s">
        <v>218</v>
      </c>
      <c r="C19" s="81">
        <v>3326393</v>
      </c>
      <c r="D19" s="81">
        <v>3377724</v>
      </c>
      <c r="E19" s="173">
        <v>3321371</v>
      </c>
      <c r="F19" s="84">
        <v>9.4</v>
      </c>
      <c r="G19" s="84">
        <v>9.4</v>
      </c>
      <c r="H19" s="180">
        <v>9.4</v>
      </c>
      <c r="I19" s="81">
        <v>80019</v>
      </c>
      <c r="J19" s="81">
        <v>80737</v>
      </c>
      <c r="K19" s="173">
        <v>81440</v>
      </c>
      <c r="L19" s="284">
        <v>41570</v>
      </c>
      <c r="M19" s="284">
        <v>41836</v>
      </c>
      <c r="N19" s="285">
        <v>40783</v>
      </c>
    </row>
    <row r="20" spans="1:14" ht="33" customHeight="1" thickBot="1">
      <c r="A20" s="415"/>
      <c r="B20" s="96" t="s">
        <v>213</v>
      </c>
      <c r="C20" s="97">
        <v>30124</v>
      </c>
      <c r="D20" s="97">
        <v>29625</v>
      </c>
      <c r="E20" s="177">
        <v>27022</v>
      </c>
      <c r="F20" s="98">
        <v>0.1</v>
      </c>
      <c r="G20" s="98">
        <v>0.1</v>
      </c>
      <c r="H20" s="182">
        <v>0.1</v>
      </c>
      <c r="I20" s="99" t="s">
        <v>209</v>
      </c>
      <c r="J20" s="99" t="s">
        <v>209</v>
      </c>
      <c r="K20" s="184" t="s">
        <v>209</v>
      </c>
      <c r="L20" s="294" t="s">
        <v>239</v>
      </c>
      <c r="M20" s="294" t="s">
        <v>239</v>
      </c>
      <c r="N20" s="294" t="s">
        <v>239</v>
      </c>
    </row>
    <row r="21" spans="1:14" ht="18" customHeight="1" thickTop="1">
      <c r="A21" s="33" t="s">
        <v>176</v>
      </c>
      <c r="B21" s="18"/>
      <c r="C21" s="19"/>
      <c r="D21" s="19"/>
      <c r="E21" s="19"/>
      <c r="F21" s="20"/>
      <c r="G21" s="20"/>
      <c r="H21" s="20"/>
      <c r="I21" s="44"/>
      <c r="J21" s="44"/>
      <c r="K21" s="44"/>
      <c r="L21" s="44"/>
      <c r="M21" s="44"/>
      <c r="N21" s="44"/>
    </row>
    <row r="22" spans="1:14" ht="13.5">
      <c r="A22" s="18"/>
      <c r="B22" s="18"/>
      <c r="C22" s="19"/>
      <c r="D22" s="19"/>
      <c r="E22" s="19"/>
      <c r="F22" s="20"/>
      <c r="G22" s="20"/>
      <c r="H22" s="20"/>
      <c r="I22" s="21"/>
      <c r="J22" s="21"/>
      <c r="K22" s="21"/>
      <c r="L22" s="21"/>
      <c r="M22" s="21"/>
      <c r="N22" s="21"/>
    </row>
  </sheetData>
  <sheetProtection/>
  <mergeCells count="10">
    <mergeCell ref="M2:N2"/>
    <mergeCell ref="F3:H3"/>
    <mergeCell ref="C3:E3"/>
    <mergeCell ref="A10:A14"/>
    <mergeCell ref="A15:A20"/>
    <mergeCell ref="A6:A9"/>
    <mergeCell ref="A3:B4"/>
    <mergeCell ref="A5:B5"/>
    <mergeCell ref="I3:K3"/>
    <mergeCell ref="L3:N3"/>
  </mergeCells>
  <printOptions/>
  <pageMargins left="0.07874015748031496" right="0.3937007874015748" top="0.8661417322834646" bottom="0.7086614173228347" header="0.3937007874015748" footer="0.4724409448818898"/>
  <pageSetup fitToHeight="1" fitToWidth="1" horizontalDpi="600" verticalDpi="600" orientation="portrait" paperSize="9" scale="92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塚田　かれん</cp:lastModifiedBy>
  <cp:lastPrinted>2019-03-19T00:23:14Z</cp:lastPrinted>
  <dcterms:created xsi:type="dcterms:W3CDTF">2001-05-08T04:15:28Z</dcterms:created>
  <dcterms:modified xsi:type="dcterms:W3CDTF">2019-04-01T02:20:45Z</dcterms:modified>
  <cp:category/>
  <cp:version/>
  <cp:contentType/>
  <cp:contentStatus/>
</cp:coreProperties>
</file>