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35_栄養\0-栄養・食生活対策事業\特定給食施設\R6年度\R6年特定給食施設栄養管理報告書\報告書様式\【R6.11最新】Excel\"/>
    </mc:Choice>
  </mc:AlternateContent>
  <bookViews>
    <workbookView xWindow="0" yWindow="0" windowWidth="20490" windowHeight="7530"/>
  </bookViews>
  <sheets>
    <sheet name="入力シート" sheetId="1" r:id="rId1"/>
    <sheet name="印刷用シート" sheetId="2" r:id="rId2"/>
    <sheet name="リスト（8号様式用）" sheetId="4" state="hidden" r:id="rId3"/>
  </sheets>
  <definedNames>
    <definedName name="_xlnm.Print_Area" localSheetId="1">印刷用シート!$A$1:$CM$102</definedName>
    <definedName name="_xlnm.Print_Area" localSheetId="0">入力シート!$A$1:$F$281</definedName>
    <definedName name="運営単位">'リスト（8号様式用）'!$E$2:$E$4</definedName>
    <definedName name="運営方式">'リスト（8号様式用）'!$F$2:$F$3</definedName>
    <definedName name="給食形態等">'リスト（8号様式用）'!$I$2:$I$3</definedName>
    <definedName name="勤務形態">'リスト（8号様式用）'!$H$2:$H$3</definedName>
    <definedName name="施設区分">'リスト（8号様式用）'!$C$2:$C$3</definedName>
    <definedName name="食材料費の単位">'リスト（8号様式用）'!$J$2:$J$4</definedName>
    <definedName name="提出先">'リスト（8号様式用）'!$D$2:$D$5</definedName>
    <definedName name="免許の種類">'リスト（8号様式用）'!$G$2:$G$3</definedName>
    <definedName name="有_無">'リスト（8号様式用）'!$B$2:$B$3</definedName>
  </definedNames>
  <calcPr calcId="162913"/>
</workbook>
</file>

<file path=xl/calcChain.xml><?xml version="1.0" encoding="utf-8"?>
<calcChain xmlns="http://schemas.openxmlformats.org/spreadsheetml/2006/main">
  <c r="AB93" i="2" l="1"/>
  <c r="BA99" i="2" l="1"/>
  <c r="BU99" i="2"/>
  <c r="D90" i="1" l="1"/>
  <c r="R101" i="2" l="1"/>
  <c r="BY26" i="2"/>
  <c r="AQ26" i="2"/>
  <c r="BA23" i="2"/>
  <c r="AS23" i="2"/>
  <c r="BL8" i="2"/>
  <c r="AR8" i="2"/>
  <c r="AN7" i="2" l="1"/>
  <c r="BQ27" i="2" l="1"/>
  <c r="BX27" i="2"/>
  <c r="BO21" i="2"/>
  <c r="BU17" i="2"/>
  <c r="BG21" i="2" l="1"/>
  <c r="BZ12" i="2"/>
  <c r="BF12" i="2"/>
  <c r="D236" i="1" l="1"/>
  <c r="D235" i="1"/>
  <c r="D216" i="1" l="1"/>
  <c r="D215" i="1"/>
  <c r="D196" i="1"/>
  <c r="D195" i="1"/>
  <c r="D214" i="1" l="1"/>
  <c r="D234" i="1"/>
  <c r="D194" i="1"/>
  <c r="AH19" i="2" l="1"/>
  <c r="D137" i="1" l="1"/>
  <c r="D138" i="1"/>
  <c r="D139" i="1"/>
  <c r="D136" i="1"/>
  <c r="D103" i="1"/>
  <c r="D91" i="1"/>
  <c r="D92" i="1"/>
  <c r="D93" i="1"/>
  <c r="CH60" i="2" l="1"/>
  <c r="BS60" i="2"/>
  <c r="BH60" i="2"/>
  <c r="BB60" i="2"/>
  <c r="AC60" i="2"/>
  <c r="CF47" i="2"/>
  <c r="CA46" i="2"/>
  <c r="N22" i="2" l="1"/>
  <c r="AH17" i="2"/>
  <c r="A3" i="2"/>
  <c r="AO12" i="2" l="1"/>
  <c r="Z12" i="2"/>
  <c r="K12" i="2"/>
  <c r="BA98" i="2" l="1"/>
  <c r="S93" i="2"/>
  <c r="S91" i="2"/>
  <c r="AF88" i="2"/>
  <c r="AO83" i="2"/>
  <c r="BF55" i="2"/>
  <c r="BE28" i="2"/>
  <c r="W14" i="2"/>
  <c r="AP18" i="2"/>
  <c r="AN6" i="2"/>
  <c r="D218" i="1"/>
  <c r="D238" i="1" s="1"/>
  <c r="D219" i="1"/>
  <c r="D239" i="1" s="1"/>
  <c r="D217" i="1"/>
  <c r="D237" i="1" s="1"/>
  <c r="BG74" i="2" l="1"/>
  <c r="CC74" i="2"/>
  <c r="BR74" i="2"/>
  <c r="BR77" i="2"/>
  <c r="BD49" i="2"/>
  <c r="AV49" i="2"/>
  <c r="AN49" i="2"/>
  <c r="AF49" i="2"/>
  <c r="BD48" i="2"/>
  <c r="AV48" i="2"/>
  <c r="AN48" i="2"/>
  <c r="AF48" i="2"/>
  <c r="BD46" i="2"/>
  <c r="AV46" i="2"/>
  <c r="AN46" i="2"/>
  <c r="AF46" i="2"/>
  <c r="BD45" i="2"/>
  <c r="AV45" i="2"/>
  <c r="AN45" i="2"/>
  <c r="AF45" i="2"/>
  <c r="BD44" i="2"/>
  <c r="AV44" i="2"/>
  <c r="AN44" i="2"/>
  <c r="AF44" i="2"/>
  <c r="BD43" i="2"/>
  <c r="AV43" i="2"/>
  <c r="AN43" i="2"/>
  <c r="AF50" i="2"/>
  <c r="I40" i="2"/>
  <c r="CH12" i="2"/>
  <c r="BP12" i="2"/>
  <c r="AY12" i="2"/>
  <c r="AH12" i="2"/>
  <c r="S12" i="2"/>
  <c r="X99" i="2"/>
  <c r="BH98" i="2"/>
  <c r="AH96" i="2"/>
  <c r="T96" i="2"/>
  <c r="AB91" i="2"/>
  <c r="AO88" i="2"/>
  <c r="W89" i="2"/>
  <c r="W88" i="2"/>
  <c r="W86" i="2"/>
  <c r="AX83" i="2"/>
  <c r="BI81" i="2"/>
  <c r="CC78" i="2"/>
  <c r="CC79" i="2"/>
  <c r="CC77" i="2"/>
  <c r="CC64" i="2"/>
  <c r="CC65" i="2"/>
  <c r="CC66" i="2"/>
  <c r="CC67" i="2"/>
  <c r="CC68" i="2"/>
  <c r="CC69" i="2"/>
  <c r="CC70" i="2"/>
  <c r="CC71" i="2"/>
  <c r="CC72" i="2"/>
  <c r="CC73" i="2"/>
  <c r="CC75" i="2"/>
  <c r="CC76" i="2"/>
  <c r="CC63" i="2"/>
  <c r="BR78" i="2"/>
  <c r="BR79" i="2"/>
  <c r="BR64" i="2"/>
  <c r="BR65" i="2"/>
  <c r="BR66" i="2"/>
  <c r="BR67" i="2"/>
  <c r="BR68" i="2"/>
  <c r="BR69" i="2"/>
  <c r="BR70" i="2"/>
  <c r="BR71" i="2"/>
  <c r="BR72" i="2"/>
  <c r="BR73" i="2"/>
  <c r="BR75" i="2"/>
  <c r="BR76" i="2"/>
  <c r="BR63" i="2"/>
  <c r="BG78" i="2"/>
  <c r="BG79" i="2"/>
  <c r="BG77" i="2"/>
  <c r="AL78" i="2"/>
  <c r="AL79" i="2"/>
  <c r="AL77" i="2"/>
  <c r="BG64" i="2"/>
  <c r="BG65" i="2"/>
  <c r="BG66" i="2"/>
  <c r="BG67" i="2"/>
  <c r="BG68" i="2"/>
  <c r="BG69" i="2"/>
  <c r="BG70" i="2"/>
  <c r="BG71" i="2"/>
  <c r="BG72" i="2"/>
  <c r="BG73" i="2"/>
  <c r="BG75" i="2"/>
  <c r="BG76" i="2"/>
  <c r="BG63" i="2"/>
  <c r="V64" i="2"/>
  <c r="V65" i="2"/>
  <c r="V66" i="2"/>
  <c r="V67" i="2"/>
  <c r="V68" i="2"/>
  <c r="V69" i="2"/>
  <c r="V70" i="2"/>
  <c r="V71" i="2"/>
  <c r="V72" i="2"/>
  <c r="V73" i="2"/>
  <c r="V74" i="2"/>
  <c r="V75" i="2"/>
  <c r="V76" i="2"/>
  <c r="V77" i="2"/>
  <c r="V78" i="2"/>
  <c r="V79" i="2"/>
  <c r="V80" i="2"/>
  <c r="V63" i="2"/>
  <c r="BX60" i="2"/>
  <c r="AH60" i="2"/>
  <c r="BM55" i="2"/>
  <c r="AE54" i="2"/>
  <c r="CA50" i="2"/>
  <c r="BR50" i="2"/>
  <c r="CA49" i="2"/>
  <c r="BR49" i="2"/>
  <c r="CA48" i="2"/>
  <c r="CA45" i="2"/>
  <c r="AF43" i="2"/>
  <c r="U44" i="2"/>
  <c r="U45" i="2"/>
  <c r="U46" i="2"/>
  <c r="U48" i="2"/>
  <c r="U49" i="2"/>
  <c r="U43" i="2"/>
  <c r="BY40" i="2"/>
  <c r="BR40" i="2"/>
  <c r="BJ40" i="2"/>
  <c r="BB40" i="2"/>
  <c r="AU40" i="2"/>
  <c r="AN40" i="2"/>
  <c r="AG40" i="2"/>
  <c r="I38" i="2"/>
  <c r="CB35" i="2"/>
  <c r="CB36" i="2"/>
  <c r="CB37" i="2"/>
  <c r="CB34" i="2"/>
  <c r="BV35" i="2"/>
  <c r="BV36" i="2"/>
  <c r="BV37" i="2"/>
  <c r="BV34" i="2"/>
  <c r="BP35" i="2"/>
  <c r="BP36" i="2"/>
  <c r="BP37" i="2"/>
  <c r="BP34" i="2"/>
  <c r="BJ35" i="2"/>
  <c r="BJ36" i="2"/>
  <c r="BJ37" i="2"/>
  <c r="BJ34" i="2"/>
  <c r="BD35" i="2"/>
  <c r="BD36" i="2"/>
  <c r="BD37" i="2"/>
  <c r="BD34" i="2"/>
  <c r="AX35" i="2"/>
  <c r="AX36" i="2"/>
  <c r="AX37" i="2"/>
  <c r="AX34" i="2"/>
  <c r="S37" i="2"/>
  <c r="S35" i="2"/>
  <c r="A34" i="2"/>
  <c r="BL28" i="2"/>
  <c r="BO25" i="2"/>
  <c r="AV25" i="2"/>
  <c r="BO24" i="2"/>
  <c r="AV24" i="2"/>
  <c r="AQ22" i="2"/>
  <c r="BZ18" i="2"/>
  <c r="AY18" i="2"/>
  <c r="AF14" i="2"/>
  <c r="AI16" i="2"/>
  <c r="BM9" i="2"/>
  <c r="AT9" i="2"/>
  <c r="BN4" i="2"/>
  <c r="AN50" i="2"/>
  <c r="AV50" i="2"/>
  <c r="BD50" i="2"/>
  <c r="CF40" i="2"/>
  <c r="CH35" i="2"/>
  <c r="CH36" i="2"/>
  <c r="CH37" i="2"/>
  <c r="CH34" i="2"/>
  <c r="AM98" i="2"/>
  <c r="AC98" i="2"/>
  <c r="AC97" i="2"/>
  <c r="A91" i="2"/>
  <c r="A97" i="2"/>
  <c r="R95" i="2"/>
  <c r="AQ92" i="2"/>
  <c r="S92" i="2"/>
  <c r="A93" i="2"/>
  <c r="BC90" i="2"/>
  <c r="AU90" i="2"/>
  <c r="AG90" i="2"/>
  <c r="S90" i="2"/>
  <c r="AF87" i="2"/>
  <c r="AF86" i="2"/>
  <c r="AF85" i="2"/>
  <c r="S83" i="2"/>
  <c r="BF82" i="2"/>
  <c r="AO82" i="2"/>
  <c r="AD82" i="2"/>
  <c r="S82" i="2"/>
  <c r="A87" i="2"/>
  <c r="AN58" i="2"/>
  <c r="AN59" i="2"/>
  <c r="AN57" i="2"/>
  <c r="A55" i="2"/>
  <c r="A83" i="2"/>
  <c r="AM61" i="2"/>
  <c r="W81" i="2"/>
  <c r="AR60" i="2"/>
  <c r="R56" i="2"/>
  <c r="AQ55" i="2"/>
  <c r="AC55" i="2"/>
  <c r="BZ42" i="2"/>
  <c r="BZ43" i="2"/>
  <c r="C49" i="2"/>
  <c r="A46" i="2"/>
  <c r="AG34" i="2"/>
  <c r="P36" i="2"/>
  <c r="P34" i="2"/>
  <c r="AU28" i="2"/>
  <c r="AH28" i="2"/>
  <c r="BJ27" i="2"/>
  <c r="AH27" i="2"/>
  <c r="AS27" i="2"/>
  <c r="BD27" i="2"/>
  <c r="AU21" i="2"/>
  <c r="AH21" i="2"/>
  <c r="AH20" i="2"/>
  <c r="AH18" i="2"/>
  <c r="AZ17" i="2"/>
  <c r="AP17" i="2"/>
  <c r="A19" i="2"/>
  <c r="W15" i="2"/>
  <c r="W13" i="2"/>
  <c r="A14" i="2"/>
  <c r="K11" i="2"/>
</calcChain>
</file>

<file path=xl/sharedStrings.xml><?xml version="1.0" encoding="utf-8"?>
<sst xmlns="http://schemas.openxmlformats.org/spreadsheetml/2006/main" count="969" uniqueCount="527">
  <si>
    <t>留意事項</t>
    <rPh sb="0" eb="2">
      <t>リュウイ</t>
    </rPh>
    <rPh sb="2" eb="4">
      <t>ジコウ</t>
    </rPh>
    <phoneticPr fontId="3"/>
  </si>
  <si>
    <t>大項目</t>
    <rPh sb="0" eb="3">
      <t>ダイコウモク</t>
    </rPh>
    <phoneticPr fontId="3"/>
  </si>
  <si>
    <t>小項目</t>
    <rPh sb="0" eb="3">
      <t>ショウコウモク</t>
    </rPh>
    <phoneticPr fontId="3"/>
  </si>
  <si>
    <t>No.</t>
    <phoneticPr fontId="3"/>
  </si>
  <si>
    <t>給食施設栄養管理報告書(学校用)</t>
    <rPh sb="0" eb="2">
      <t>キュウショク</t>
    </rPh>
    <rPh sb="2" eb="4">
      <t>シセツ</t>
    </rPh>
    <rPh sb="4" eb="6">
      <t>エイヨウ</t>
    </rPh>
    <rPh sb="6" eb="8">
      <t>カンリ</t>
    </rPh>
    <rPh sb="8" eb="11">
      <t>ホウコクショ</t>
    </rPh>
    <rPh sb="12" eb="15">
      <t>ガッコウヨウ</t>
    </rPh>
    <phoneticPr fontId="3"/>
  </si>
  <si>
    <t>施設の名称</t>
    <rPh sb="0" eb="2">
      <t>シセツ</t>
    </rPh>
    <rPh sb="3" eb="5">
      <t>メイショウ</t>
    </rPh>
    <phoneticPr fontId="3"/>
  </si>
  <si>
    <t>所在地</t>
    <rPh sb="0" eb="3">
      <t>ショザイチ</t>
    </rPh>
    <phoneticPr fontId="3"/>
  </si>
  <si>
    <t>管理者</t>
    <rPh sb="0" eb="3">
      <t>カンリシャ</t>
    </rPh>
    <phoneticPr fontId="3"/>
  </si>
  <si>
    <t>運営単位</t>
  </si>
  <si>
    <t>対象校</t>
  </si>
  <si>
    <t>給食の目的・目標</t>
  </si>
  <si>
    <t>委託先</t>
  </si>
  <si>
    <t>代表者氏名</t>
  </si>
  <si>
    <t>施設担当責任者氏名</t>
  </si>
  <si>
    <t>従事者数（人）</t>
  </si>
  <si>
    <t>勤務形態</t>
  </si>
  <si>
    <t>栄養士</t>
  </si>
  <si>
    <t>調理師</t>
  </si>
  <si>
    <t>調理員</t>
  </si>
  <si>
    <t>その他</t>
  </si>
  <si>
    <t>合 計</t>
  </si>
  <si>
    <t>施設側</t>
  </si>
  <si>
    <t>常　勤</t>
  </si>
  <si>
    <t>非常勤</t>
  </si>
  <si>
    <t>受託側</t>
  </si>
  <si>
    <t>小学校</t>
  </si>
  <si>
    <t>中学校</t>
  </si>
  <si>
    <t>特別支援学校</t>
  </si>
  <si>
    <t>合計</t>
  </si>
  <si>
    <t>低学年</t>
  </si>
  <si>
    <t>中学年</t>
  </si>
  <si>
    <t>高学年</t>
  </si>
  <si>
    <t>対象者数</t>
  </si>
  <si>
    <t>人</t>
  </si>
  <si>
    <t>学年区分</t>
  </si>
  <si>
    <t>男（人）</t>
  </si>
  <si>
    <t>女（人）</t>
  </si>
  <si>
    <t>やせ(人)</t>
  </si>
  <si>
    <t>身長の把握</t>
  </si>
  <si>
    <t>体重の把握</t>
  </si>
  <si>
    <t>疾病状況等の把握</t>
  </si>
  <si>
    <t>食物アレルギー</t>
  </si>
  <si>
    <t>(裏)</t>
    <rPh sb="1" eb="2">
      <t>ウラ</t>
    </rPh>
    <phoneticPr fontId="3"/>
  </si>
  <si>
    <t>摂取量の調査</t>
  </si>
  <si>
    <t>給食形態等</t>
  </si>
  <si>
    <t>給食量の調整</t>
  </si>
  <si>
    <t>主食の量</t>
  </si>
  <si>
    <t>平均提供食品量・平均栄養量</t>
  </si>
  <si>
    <t>食　品　群</t>
  </si>
  <si>
    <t>量</t>
  </si>
  <si>
    <t>栄養素名</t>
  </si>
  <si>
    <t>目標栄養量</t>
  </si>
  <si>
    <t>提供栄養量</t>
  </si>
  <si>
    <t>推定摂取量</t>
  </si>
  <si>
    <t>穀類</t>
  </si>
  <si>
    <t>ご　は　ん</t>
  </si>
  <si>
    <t>ｇ</t>
  </si>
  <si>
    <t>パ　　　ン</t>
  </si>
  <si>
    <t>麺</t>
  </si>
  <si>
    <t>野菜類</t>
  </si>
  <si>
    <t>緑黄色野菜</t>
  </si>
  <si>
    <t>その他の野菜</t>
  </si>
  <si>
    <t>野菜漬物類</t>
  </si>
  <si>
    <t>果　　実　　類</t>
  </si>
  <si>
    <t>藻　　　　　類</t>
  </si>
  <si>
    <t>魚　　介　　類</t>
  </si>
  <si>
    <t>肉　　　　　類</t>
  </si>
  <si>
    <t>卵　　　　　類</t>
  </si>
  <si>
    <t>＊</t>
  </si>
  <si>
    <t>油　　脂　　類</t>
  </si>
  <si>
    <t>菓　　子　　類</t>
  </si>
  <si>
    <t>調理加工食品類</t>
  </si>
  <si>
    <t>＊の欄は、記載されている項目以外で算出している栄養素があれば記入してください。</t>
  </si>
  <si>
    <t>食材料費</t>
  </si>
  <si>
    <t>作業指示書</t>
  </si>
  <si>
    <t>【健康・栄養情報の提供方法】</t>
  </si>
  <si>
    <t>栄養成分表示</t>
  </si>
  <si>
    <t>テーマ献立の導入</t>
  </si>
  <si>
    <t>給食日誌</t>
  </si>
  <si>
    <t>非常食糧等の備蓄</t>
  </si>
  <si>
    <t>報告担当者</t>
  </si>
  <si>
    <t>備考　それぞれ該当するところに○印、数字等を記入してください。</t>
  </si>
  <si>
    <t>管 理
栄養士</t>
    <rPh sb="4" eb="6">
      <t>エイヨウ</t>
    </rPh>
    <rPh sb="6" eb="7">
      <t>シ</t>
    </rPh>
    <phoneticPr fontId="3"/>
  </si>
  <si>
    <t>給食
事務</t>
    <rPh sb="3" eb="5">
      <t>ジム</t>
    </rPh>
    <phoneticPr fontId="3"/>
  </si>
  <si>
    <t>高等学校</t>
    <rPh sb="2" eb="4">
      <t>ガッコウ</t>
    </rPh>
    <phoneticPr fontId="3"/>
  </si>
  <si>
    <t>平均提供食品量</t>
    <rPh sb="0" eb="2">
      <t>ヘイキン</t>
    </rPh>
    <rPh sb="2" eb="4">
      <t>テイキョウ</t>
    </rPh>
    <rPh sb="4" eb="6">
      <t>ショクヒン</t>
    </rPh>
    <rPh sb="6" eb="7">
      <t>リョウ</t>
    </rPh>
    <phoneticPr fontId="3"/>
  </si>
  <si>
    <t>平均栄養量</t>
    <rPh sb="0" eb="2">
      <t>ヘイキン</t>
    </rPh>
    <rPh sb="2" eb="4">
      <t>エイヨウ</t>
    </rPh>
    <rPh sb="4" eb="5">
      <t>リョウ</t>
    </rPh>
    <phoneticPr fontId="3"/>
  </si>
  <si>
    <t>人</t>
    <rPh sb="0" eb="1">
      <t>ニン</t>
    </rPh>
    <phoneticPr fontId="3"/>
  </si>
  <si>
    <t>個別指導</t>
    <phoneticPr fontId="3"/>
  </si>
  <si>
    <t>集団指導</t>
    <phoneticPr fontId="3"/>
  </si>
  <si>
    <t>電話</t>
    <rPh sb="0" eb="2">
      <t>デンワ</t>
    </rPh>
    <phoneticPr fontId="3"/>
  </si>
  <si>
    <t>FAX</t>
    <phoneticPr fontId="3"/>
  </si>
  <si>
    <t>(職名)</t>
    <rPh sb="1" eb="2">
      <t>ショク</t>
    </rPh>
    <rPh sb="2" eb="3">
      <t>メイ</t>
    </rPh>
    <phoneticPr fontId="3"/>
  </si>
  <si>
    <t>(氏名)</t>
    <rPh sb="1" eb="3">
      <t>シメイ</t>
    </rPh>
    <phoneticPr fontId="3"/>
  </si>
  <si>
    <t>校)</t>
    <rPh sb="0" eb="1">
      <t>コウ</t>
    </rPh>
    <phoneticPr fontId="3"/>
  </si>
  <si>
    <t>)</t>
    <phoneticPr fontId="3"/>
  </si>
  <si>
    <t>組　　　　　　　　織</t>
    <phoneticPr fontId="3"/>
  </si>
  <si>
    <t>栄養管理等について検討する会議</t>
    <rPh sb="13" eb="15">
      <t>カイギ</t>
    </rPh>
    <phoneticPr fontId="3"/>
  </si>
  <si>
    <t>【実施回数】</t>
    <phoneticPr fontId="3"/>
  </si>
  <si>
    <t>【構　　成】</t>
    <phoneticPr fontId="3"/>
  </si>
  <si>
    <t>【目 　 的】</t>
    <phoneticPr fontId="3"/>
  </si>
  <si>
    <t>(</t>
    <phoneticPr fontId="3"/>
  </si>
  <si>
    <t>回</t>
    <rPh sb="0" eb="1">
      <t>カイ</t>
    </rPh>
    <phoneticPr fontId="3"/>
  </si>
  <si>
    <t>合計</t>
    <rPh sb="0" eb="2">
      <t>ゴウケイ</t>
    </rPh>
    <phoneticPr fontId="3"/>
  </si>
  <si>
    <t>)</t>
    <phoneticPr fontId="3"/>
  </si>
  <si>
    <t>学校給食法第1条及び第2条</t>
  </si>
  <si>
    <t>その他（</t>
  </si>
  <si>
    <t>給食主任</t>
    <rPh sb="0" eb="2">
      <t>キュウショク</t>
    </rPh>
    <rPh sb="2" eb="4">
      <t>シュニン</t>
    </rPh>
    <phoneticPr fontId="3"/>
  </si>
  <si>
    <t>栄養教諭又は学校栄養職員</t>
    <rPh sb="0" eb="2">
      <t>エイヨウ</t>
    </rPh>
    <rPh sb="2" eb="4">
      <t>キョウユ</t>
    </rPh>
    <rPh sb="4" eb="5">
      <t>マタ</t>
    </rPh>
    <rPh sb="6" eb="8">
      <t>ガッコウ</t>
    </rPh>
    <rPh sb="8" eb="10">
      <t>エイヨウ</t>
    </rPh>
    <rPh sb="10" eb="12">
      <t>ショクイン</t>
    </rPh>
    <phoneticPr fontId="3"/>
  </si>
  <si>
    <t>調理師又は調理員</t>
    <rPh sb="0" eb="3">
      <t>チョウリシ</t>
    </rPh>
    <rPh sb="3" eb="4">
      <t>マタ</t>
    </rPh>
    <rPh sb="5" eb="8">
      <t>チョウリイン</t>
    </rPh>
    <phoneticPr fontId="3"/>
  </si>
  <si>
    <t>その他(</t>
    <rPh sb="2" eb="3">
      <t>タ</t>
    </rPh>
    <phoneticPr fontId="3"/>
  </si>
  <si>
    <t>管理者、他部門等との情報交換及び連携の場</t>
    <rPh sb="0" eb="3">
      <t>カンリシャ</t>
    </rPh>
    <rPh sb="4" eb="7">
      <t>タブモン</t>
    </rPh>
    <rPh sb="7" eb="8">
      <t>トウ</t>
    </rPh>
    <rPh sb="10" eb="12">
      <t>ジョウホウ</t>
    </rPh>
    <rPh sb="12" eb="14">
      <t>コウカン</t>
    </rPh>
    <rPh sb="14" eb="15">
      <t>オヨ</t>
    </rPh>
    <rPh sb="16" eb="18">
      <t>レンケイ</t>
    </rPh>
    <rPh sb="19" eb="20">
      <t>バ</t>
    </rPh>
    <phoneticPr fontId="3"/>
  </si>
  <si>
    <t>給食及び栄養管理に関する課題及び問題の検討</t>
    <rPh sb="0" eb="2">
      <t>キュウショク</t>
    </rPh>
    <rPh sb="2" eb="3">
      <t>オヨ</t>
    </rPh>
    <rPh sb="4" eb="6">
      <t>エイヨウ</t>
    </rPh>
    <rPh sb="6" eb="8">
      <t>カンリ</t>
    </rPh>
    <rPh sb="9" eb="10">
      <t>カン</t>
    </rPh>
    <rPh sb="12" eb="14">
      <t>カダイ</t>
    </rPh>
    <rPh sb="14" eb="15">
      <t>オヨ</t>
    </rPh>
    <rPh sb="16" eb="18">
      <t>モンダイ</t>
    </rPh>
    <rPh sb="19" eb="21">
      <t>ケントウ</t>
    </rPh>
    <phoneticPr fontId="3"/>
  </si>
  <si>
    <t>苦情の処理</t>
    <rPh sb="0" eb="2">
      <t>クジョウ</t>
    </rPh>
    <rPh sb="3" eb="5">
      <t>ショリ</t>
    </rPh>
    <phoneticPr fontId="3"/>
  </si>
  <si>
    <t>献立の検討</t>
    <rPh sb="0" eb="2">
      <t>コンダテ</t>
    </rPh>
    <rPh sb="3" eb="5">
      <t>ケントウ</t>
    </rPh>
    <phoneticPr fontId="3"/>
  </si>
  <si>
    <t>運 営 方 式</t>
    <phoneticPr fontId="3"/>
  </si>
  <si>
    <t>【委託内容】</t>
    <phoneticPr fontId="3"/>
  </si>
  <si>
    <t>献立作成</t>
    <rPh sb="0" eb="2">
      <t>コンダテ</t>
    </rPh>
    <rPh sb="2" eb="4">
      <t>サクセイ</t>
    </rPh>
    <phoneticPr fontId="3"/>
  </si>
  <si>
    <t>材料購入</t>
    <rPh sb="0" eb="2">
      <t>ザイリョウ</t>
    </rPh>
    <rPh sb="2" eb="4">
      <t>コウニュウ</t>
    </rPh>
    <phoneticPr fontId="3"/>
  </si>
  <si>
    <t>調理</t>
    <rPh sb="0" eb="2">
      <t>チョウリ</t>
    </rPh>
    <phoneticPr fontId="3"/>
  </si>
  <si>
    <t>配膳</t>
    <rPh sb="0" eb="2">
      <t>ハイゼン</t>
    </rPh>
    <phoneticPr fontId="3"/>
  </si>
  <si>
    <t>下膳</t>
    <rPh sb="0" eb="1">
      <t>サ</t>
    </rPh>
    <rPh sb="1" eb="2">
      <t>ゼン</t>
    </rPh>
    <phoneticPr fontId="3"/>
  </si>
  <si>
    <t>食器洗浄</t>
    <rPh sb="0" eb="2">
      <t>ショッキ</t>
    </rPh>
    <rPh sb="2" eb="4">
      <t>センジョウ</t>
    </rPh>
    <phoneticPr fontId="3"/>
  </si>
  <si>
    <t>名称</t>
    <phoneticPr fontId="3"/>
  </si>
  <si>
    <t>所在地</t>
    <phoneticPr fontId="3"/>
  </si>
  <si>
    <t>電話</t>
    <phoneticPr fontId="3"/>
  </si>
  <si>
    <t>内線</t>
    <rPh sb="0" eb="2">
      <t>ナイセン</t>
    </rPh>
    <phoneticPr fontId="3"/>
  </si>
  <si>
    <t>施設外調理</t>
    <rPh sb="0" eb="2">
      <t>シセツ</t>
    </rPh>
    <rPh sb="2" eb="3">
      <t>ガイ</t>
    </rPh>
    <rPh sb="3" eb="5">
      <t>チョウリ</t>
    </rPh>
    <phoneticPr fontId="3"/>
  </si>
  <si>
    <t>栄養指導</t>
    <rPh sb="0" eb="2">
      <t>エイヨウ</t>
    </rPh>
    <rPh sb="2" eb="4">
      <t>シドウ</t>
    </rPh>
    <phoneticPr fontId="3"/>
  </si>
  <si>
    <r>
      <t>従事者</t>
    </r>
    <r>
      <rPr>
        <sz val="9"/>
        <color theme="1"/>
        <rFont val="ＭＳ 明朝"/>
        <family val="1"/>
        <charset val="128"/>
      </rPr>
      <t>（管理栄養士がいる施設にあつては管理栄養士、栄養士のみがいる施設にあつては栄養士１名の氏名及び登録番号を記入してください。)</t>
    </r>
    <phoneticPr fontId="3"/>
  </si>
  <si>
    <t>管理栄養士</t>
    <rPh sb="0" eb="2">
      <t>カンリ</t>
    </rPh>
    <rPh sb="2" eb="5">
      <t>エイヨウシ</t>
    </rPh>
    <phoneticPr fontId="3"/>
  </si>
  <si>
    <t>栄養士</t>
    <rPh sb="0" eb="2">
      <t>エイヨウ</t>
    </rPh>
    <rPh sb="2" eb="3">
      <t>シ</t>
    </rPh>
    <phoneticPr fontId="3"/>
  </si>
  <si>
    <t>(第</t>
    <rPh sb="1" eb="2">
      <t>ダイ</t>
    </rPh>
    <phoneticPr fontId="3"/>
  </si>
  <si>
    <t>号)</t>
    <rPh sb="0" eb="1">
      <t>ゴウ</t>
    </rPh>
    <phoneticPr fontId="3"/>
  </si>
  <si>
    <t>校</t>
    <rPh sb="0" eb="1">
      <t>コウ</t>
    </rPh>
    <phoneticPr fontId="3"/>
  </si>
  <si>
    <r>
      <t>食　  　数</t>
    </r>
    <r>
      <rPr>
        <sz val="8"/>
        <color theme="1"/>
        <rFont val="ＭＳ 明朝"/>
        <family val="1"/>
        <charset val="128"/>
      </rPr>
      <t xml:space="preserve">
(１日当たり
平均食数)</t>
    </r>
    <rPh sb="9" eb="10">
      <t>ニチ</t>
    </rPh>
    <rPh sb="10" eb="11">
      <t>ア</t>
    </rPh>
    <rPh sb="14" eb="16">
      <t>ヘイキン</t>
    </rPh>
    <rPh sb="16" eb="17">
      <t>ショク</t>
    </rPh>
    <rPh sb="17" eb="18">
      <t>スウ</t>
    </rPh>
    <phoneticPr fontId="3"/>
  </si>
  <si>
    <t>＊肥満及びやせについては、学校保健統計調査方式（性別・年齢別・身長体重別標準体重）による評価方法を用いて、肥満度の判定基準に基づき、＋20％以上を肥満、－20％以下をやせとして記入してください。</t>
    <phoneticPr fontId="3"/>
  </si>
  <si>
    <t>対象者(利用者)の把握</t>
    <rPh sb="0" eb="3">
      <t>タイショウシャ</t>
    </rPh>
    <rPh sb="4" eb="7">
      <t>リヨウシャ</t>
    </rPh>
    <rPh sb="9" eb="11">
      <t>ハアク</t>
    </rPh>
    <phoneticPr fontId="3"/>
  </si>
  <si>
    <t>現在)</t>
    <rPh sb="0" eb="2">
      <t>ゲンザイ</t>
    </rPh>
    <phoneticPr fontId="3"/>
  </si>
  <si>
    <t>貧　　　　血</t>
    <phoneticPr fontId="3"/>
  </si>
  <si>
    <t>脂 質 異 常 症</t>
    <phoneticPr fontId="3"/>
  </si>
  <si>
    <t>その他(</t>
    <phoneticPr fontId="3"/>
  </si>
  <si>
    <t>肥満(人)</t>
    <phoneticPr fontId="3"/>
  </si>
  <si>
    <t>合　　　計</t>
    <rPh sb="0" eb="1">
      <t>ゴウ</t>
    </rPh>
    <rPh sb="4" eb="5">
      <t>ケイ</t>
    </rPh>
    <phoneticPr fontId="3"/>
  </si>
  <si>
    <t>特別給食</t>
    <phoneticPr fontId="3"/>
  </si>
  <si>
    <t>食物アレルギー対応</t>
    <phoneticPr fontId="3"/>
  </si>
  <si>
    <t>食堂又はランチルーム</t>
    <phoneticPr fontId="3"/>
  </si>
  <si>
    <t>【方　　法】</t>
    <phoneticPr fontId="3"/>
  </si>
  <si>
    <t>(</t>
    <phoneticPr fontId="3"/>
  </si>
  <si>
    <t>残菜の調査</t>
    <rPh sb="0" eb="1">
      <t>ザン</t>
    </rPh>
    <rPh sb="1" eb="2">
      <t>サイ</t>
    </rPh>
    <rPh sb="3" eb="5">
      <t>チョウサ</t>
    </rPh>
    <phoneticPr fontId="3"/>
  </si>
  <si>
    <t>摂取量の調査</t>
    <rPh sb="0" eb="2">
      <t>セッシュ</t>
    </rPh>
    <rPh sb="2" eb="3">
      <t>リョウ</t>
    </rPh>
    <rPh sb="4" eb="6">
      <t>チョウサ</t>
    </rPh>
    <phoneticPr fontId="3"/>
  </si>
  <si>
    <t>有(</t>
    <rPh sb="0" eb="1">
      <t>アリ</t>
    </rPh>
    <phoneticPr fontId="3"/>
  </si>
  <si>
    <t>種類)</t>
    <rPh sb="0" eb="2">
      <t>シュルイ</t>
    </rPh>
    <phoneticPr fontId="3"/>
  </si>
  <si>
    <t>無</t>
    <rPh sb="0" eb="1">
      <t>ナシ</t>
    </rPh>
    <phoneticPr fontId="3"/>
  </si>
  <si>
    <t>副食(</t>
    <rPh sb="0" eb="2">
      <t>フクショク</t>
    </rPh>
    <phoneticPr fontId="3"/>
  </si>
  <si>
    <t>・</t>
    <phoneticPr fontId="3"/>
  </si>
  <si>
    <t>1人1日(</t>
    <rPh sb="1" eb="2">
      <t>ニン</t>
    </rPh>
    <rPh sb="3" eb="4">
      <t>ニチ</t>
    </rPh>
    <phoneticPr fontId="3"/>
  </si>
  <si>
    <t>)当たり</t>
    <rPh sb="1" eb="2">
      <t>ア</t>
    </rPh>
    <phoneticPr fontId="3"/>
  </si>
  <si>
    <t>エネルギー　　　　 (kcal)</t>
  </si>
  <si>
    <t>脂質　　　  　　　 　 (g)</t>
  </si>
  <si>
    <t>塩分(食塩相当量)　　(ｇ)</t>
  </si>
  <si>
    <t>炭水化物ｴﾈﾙｷﾞｰ比 (％)</t>
    <rPh sb="0" eb="4">
      <t>タンスイカブツ</t>
    </rPh>
    <phoneticPr fontId="3"/>
  </si>
  <si>
    <t>たんぱく質ｴﾈﾙｷﾞｰ比(％)</t>
  </si>
  <si>
    <t>栄養教育</t>
    <rPh sb="0" eb="2">
      <t>エイヨウ</t>
    </rPh>
    <rPh sb="2" eb="4">
      <t>キョウイク</t>
    </rPh>
    <phoneticPr fontId="3"/>
  </si>
  <si>
    <t>1人(</t>
    <phoneticPr fontId="3"/>
  </si>
  <si>
    <t>)円</t>
    <rPh sb="1" eb="2">
      <t>エン</t>
    </rPh>
    <phoneticPr fontId="3"/>
  </si>
  <si>
    <t>献立名</t>
    <rPh sb="0" eb="2">
      <t>コンダテ</t>
    </rPh>
    <rPh sb="2" eb="3">
      <t>メイ</t>
    </rPh>
    <phoneticPr fontId="3"/>
  </si>
  <si>
    <t>材料名</t>
    <rPh sb="0" eb="2">
      <t>ザイリョウ</t>
    </rPh>
    <rPh sb="2" eb="3">
      <t>メイ</t>
    </rPh>
    <phoneticPr fontId="3"/>
  </si>
  <si>
    <t>純使用量(1人分)</t>
    <rPh sb="0" eb="1">
      <t>ジュン</t>
    </rPh>
    <rPh sb="1" eb="3">
      <t>シヨウ</t>
    </rPh>
    <rPh sb="3" eb="4">
      <t>リョウ</t>
    </rPh>
    <rPh sb="6" eb="8">
      <t>ニンブン</t>
    </rPh>
    <phoneticPr fontId="3"/>
  </si>
  <si>
    <t>純使用量(食数分)</t>
    <rPh sb="0" eb="1">
      <t>ジュン</t>
    </rPh>
    <rPh sb="1" eb="3">
      <t>シヨウ</t>
    </rPh>
    <rPh sb="3" eb="4">
      <t>リョウ</t>
    </rPh>
    <rPh sb="5" eb="6">
      <t>ショク</t>
    </rPh>
    <rPh sb="6" eb="7">
      <t>スウ</t>
    </rPh>
    <rPh sb="7" eb="8">
      <t>ブン</t>
    </rPh>
    <phoneticPr fontId="3"/>
  </si>
  <si>
    <t>作業指示のポイント</t>
    <rPh sb="0" eb="2">
      <t>サギョウ</t>
    </rPh>
    <rPh sb="2" eb="4">
      <t>シジ</t>
    </rPh>
    <phoneticPr fontId="3"/>
  </si>
  <si>
    <t>献立表掲示又は配布</t>
    <rPh sb="0" eb="2">
      <t>コンダテ</t>
    </rPh>
    <rPh sb="2" eb="3">
      <t>ヒョウ</t>
    </rPh>
    <rPh sb="3" eb="5">
      <t>ケイジ</t>
    </rPh>
    <rPh sb="5" eb="6">
      <t>マタ</t>
    </rPh>
    <rPh sb="7" eb="9">
      <t>ハイフ</t>
    </rPh>
    <phoneticPr fontId="3"/>
  </si>
  <si>
    <t>ポスター又はリーフレット</t>
    <rPh sb="4" eb="5">
      <t>マタ</t>
    </rPh>
    <phoneticPr fontId="3"/>
  </si>
  <si>
    <t>給食だより</t>
    <rPh sb="0" eb="2">
      <t>キュウショク</t>
    </rPh>
    <phoneticPr fontId="3"/>
  </si>
  <si>
    <t>エネルギー</t>
    <phoneticPr fontId="3"/>
  </si>
  <si>
    <t>たんぱく質</t>
    <rPh sb="4" eb="5">
      <t>シツ</t>
    </rPh>
    <phoneticPr fontId="3"/>
  </si>
  <si>
    <t>脂質</t>
    <rPh sb="0" eb="2">
      <t>シシツ</t>
    </rPh>
    <phoneticPr fontId="3"/>
  </si>
  <si>
    <t>食塩相当量</t>
    <rPh sb="0" eb="2">
      <t>ショクエン</t>
    </rPh>
    <rPh sb="2" eb="4">
      <t>ソウトウ</t>
    </rPh>
    <rPh sb="4" eb="5">
      <t>リョウ</t>
    </rPh>
    <phoneticPr fontId="3"/>
  </si>
  <si>
    <r>
      <t>所在地</t>
    </r>
    <r>
      <rPr>
        <sz val="9"/>
        <color theme="1"/>
        <rFont val="ＭＳ 明朝"/>
        <family val="1"/>
        <charset val="128"/>
      </rPr>
      <t>（施設の所在地と異なる場合に記入してください。）</t>
    </r>
    <phoneticPr fontId="3"/>
  </si>
  <si>
    <t>疾病に配慮した献立</t>
    <rPh sb="0" eb="2">
      <t>シッペイ</t>
    </rPh>
    <rPh sb="3" eb="5">
      <t>ハイリョ</t>
    </rPh>
    <rPh sb="7" eb="9">
      <t>コンダテ</t>
    </rPh>
    <phoneticPr fontId="3"/>
  </si>
  <si>
    <t>行事食</t>
    <rPh sb="0" eb="2">
      <t>ギョウジ</t>
    </rPh>
    <rPh sb="2" eb="3">
      <t>ショク</t>
    </rPh>
    <phoneticPr fontId="3"/>
  </si>
  <si>
    <t>人分を(</t>
    <rPh sb="0" eb="2">
      <t>ニンブン</t>
    </rPh>
    <phoneticPr fontId="3"/>
  </si>
  <si>
    <t>日分</t>
    <rPh sb="0" eb="2">
      <t>ニチブン</t>
    </rPh>
    <phoneticPr fontId="3"/>
  </si>
  <si>
    <t>【献立表】</t>
    <rPh sb="1" eb="3">
      <t>コンダテ</t>
    </rPh>
    <rPh sb="3" eb="4">
      <t>ヒョウ</t>
    </rPh>
    <phoneticPr fontId="3"/>
  </si>
  <si>
    <t>【保管場所】</t>
    <rPh sb="1" eb="3">
      <t>ホカン</t>
    </rPh>
    <rPh sb="3" eb="5">
      <t>バショ</t>
    </rPh>
    <phoneticPr fontId="3"/>
  </si>
  <si>
    <t>厨房内</t>
    <rPh sb="0" eb="2">
      <t>チュウボウ</t>
    </rPh>
    <rPh sb="2" eb="3">
      <t>ナイ</t>
    </rPh>
    <phoneticPr fontId="3"/>
  </si>
  <si>
    <t>防災保管庫</t>
    <rPh sb="0" eb="2">
      <t>ボウサイ</t>
    </rPh>
    <rPh sb="2" eb="5">
      <t>ホカンコ</t>
    </rPh>
    <phoneticPr fontId="3"/>
  </si>
  <si>
    <t>部門名</t>
    <phoneticPr fontId="3"/>
  </si>
  <si>
    <t>職名</t>
    <rPh sb="0" eb="2">
      <t>ショクメイ</t>
    </rPh>
    <phoneticPr fontId="3"/>
  </si>
  <si>
    <t>氏名</t>
    <rPh sb="0" eb="2">
      <t>シメイ</t>
    </rPh>
    <phoneticPr fontId="3"/>
  </si>
  <si>
    <t>保護者</t>
    <rPh sb="0" eb="3">
      <t>ホゴシャ</t>
    </rPh>
    <phoneticPr fontId="3"/>
  </si>
  <si>
    <t>乳　　　　　類</t>
    <phoneticPr fontId="3"/>
  </si>
  <si>
    <t>施設区分</t>
    <rPh sb="0" eb="2">
      <t>シセツ</t>
    </rPh>
    <rPh sb="2" eb="4">
      <t>クブン</t>
    </rPh>
    <phoneticPr fontId="3"/>
  </si>
  <si>
    <t>提出日</t>
    <rPh sb="0" eb="2">
      <t>テイシュツ</t>
    </rPh>
    <rPh sb="2" eb="3">
      <t>ビ</t>
    </rPh>
    <phoneticPr fontId="3"/>
  </si>
  <si>
    <t>提出先</t>
    <rPh sb="0" eb="2">
      <t>テイシュツ</t>
    </rPh>
    <rPh sb="2" eb="3">
      <t>サキ</t>
    </rPh>
    <phoneticPr fontId="3"/>
  </si>
  <si>
    <t>施設の基本情報</t>
    <rPh sb="0" eb="2">
      <t>シセツ</t>
    </rPh>
    <rPh sb="3" eb="5">
      <t>キホン</t>
    </rPh>
    <rPh sb="5" eb="7">
      <t>ジョウホウ</t>
    </rPh>
    <phoneticPr fontId="3"/>
  </si>
  <si>
    <t>電話番号</t>
    <rPh sb="0" eb="2">
      <t>デンワ</t>
    </rPh>
    <rPh sb="2" eb="4">
      <t>バンゴウ</t>
    </rPh>
    <phoneticPr fontId="3"/>
  </si>
  <si>
    <t>FAX番号</t>
    <rPh sb="3" eb="5">
      <t>バンゴウ</t>
    </rPh>
    <phoneticPr fontId="3"/>
  </si>
  <si>
    <t>管理者職名</t>
    <rPh sb="0" eb="3">
      <t>カンリシャ</t>
    </rPh>
    <rPh sb="3" eb="5">
      <t>ショクメイ</t>
    </rPh>
    <phoneticPr fontId="3"/>
  </si>
  <si>
    <t>運営単位</t>
    <rPh sb="0" eb="2">
      <t>ウンエイ</t>
    </rPh>
    <rPh sb="2" eb="4">
      <t>タンイ</t>
    </rPh>
    <phoneticPr fontId="3"/>
  </si>
  <si>
    <t>運営単位　</t>
    <rPh sb="0" eb="2">
      <t>ウンエイ</t>
    </rPh>
    <rPh sb="2" eb="4">
      <t>タンイ</t>
    </rPh>
    <phoneticPr fontId="3"/>
  </si>
  <si>
    <t>対象校数</t>
    <rPh sb="0" eb="2">
      <t>タイショウ</t>
    </rPh>
    <rPh sb="2" eb="3">
      <t>コウ</t>
    </rPh>
    <rPh sb="3" eb="4">
      <t>スウ</t>
    </rPh>
    <phoneticPr fontId="3"/>
  </si>
  <si>
    <t>小学校</t>
    <rPh sb="0" eb="3">
      <t>ショウガッコウ</t>
    </rPh>
    <phoneticPr fontId="3"/>
  </si>
  <si>
    <t>中学校</t>
    <rPh sb="0" eb="3">
      <t>チュウガッコウ</t>
    </rPh>
    <phoneticPr fontId="3"/>
  </si>
  <si>
    <t>高等学校</t>
    <rPh sb="0" eb="2">
      <t>コウトウ</t>
    </rPh>
    <rPh sb="2" eb="4">
      <t>ガッコウ</t>
    </rPh>
    <phoneticPr fontId="3"/>
  </si>
  <si>
    <t>特別支援学校</t>
    <rPh sb="0" eb="2">
      <t>トクベツ</t>
    </rPh>
    <rPh sb="2" eb="4">
      <t>シエン</t>
    </rPh>
    <rPh sb="4" eb="6">
      <t>ガッコウ</t>
    </rPh>
    <phoneticPr fontId="3"/>
  </si>
  <si>
    <t>その他</t>
    <rPh sb="2" eb="3">
      <t>タ</t>
    </rPh>
    <phoneticPr fontId="3"/>
  </si>
  <si>
    <t>学校給食法第1条及び第2条</t>
    <rPh sb="0" eb="2">
      <t>ガッコウ</t>
    </rPh>
    <rPh sb="2" eb="4">
      <t>キュウショク</t>
    </rPh>
    <rPh sb="4" eb="5">
      <t>ホウ</t>
    </rPh>
    <rPh sb="5" eb="6">
      <t>ダイ</t>
    </rPh>
    <rPh sb="7" eb="8">
      <t>ジョウ</t>
    </rPh>
    <rPh sb="8" eb="9">
      <t>オヨ</t>
    </rPh>
    <rPh sb="10" eb="11">
      <t>ダイ</t>
    </rPh>
    <rPh sb="12" eb="13">
      <t>ジョウ</t>
    </rPh>
    <phoneticPr fontId="3"/>
  </si>
  <si>
    <t>その他(内容)</t>
    <rPh sb="2" eb="3">
      <t>タ</t>
    </rPh>
    <rPh sb="4" eb="6">
      <t>ナイヨウ</t>
    </rPh>
    <phoneticPr fontId="3"/>
  </si>
  <si>
    <t>組織(栄養管理・給食部門の位置づけ等)</t>
  </si>
  <si>
    <t>組織図の有/無</t>
    <rPh sb="0" eb="3">
      <t>ソシキズ</t>
    </rPh>
    <phoneticPr fontId="3"/>
  </si>
  <si>
    <t>栄養管理等について検討する会議の有無</t>
    <rPh sb="0" eb="2">
      <t>エイヨウ</t>
    </rPh>
    <rPh sb="2" eb="5">
      <t>カンリトウ</t>
    </rPh>
    <rPh sb="9" eb="11">
      <t>ケントウ</t>
    </rPh>
    <rPh sb="13" eb="15">
      <t>カイギ</t>
    </rPh>
    <phoneticPr fontId="3"/>
  </si>
  <si>
    <t>実施回数</t>
    <rPh sb="0" eb="2">
      <t>ジッシ</t>
    </rPh>
    <rPh sb="2" eb="4">
      <t>カイスウ</t>
    </rPh>
    <phoneticPr fontId="3"/>
  </si>
  <si>
    <t>栄養管理等について検討する会議の構成職種</t>
    <rPh sb="0" eb="2">
      <t>エイヨウ</t>
    </rPh>
    <rPh sb="2" eb="5">
      <t>カンリトウ</t>
    </rPh>
    <rPh sb="9" eb="11">
      <t>ケントウ</t>
    </rPh>
    <rPh sb="13" eb="15">
      <t>カイギ</t>
    </rPh>
    <rPh sb="16" eb="18">
      <t>コウセイ</t>
    </rPh>
    <rPh sb="18" eb="20">
      <t>ショクシュ</t>
    </rPh>
    <phoneticPr fontId="3"/>
  </si>
  <si>
    <t>給食主任・給食担当者</t>
    <rPh sb="0" eb="2">
      <t>キュウショク</t>
    </rPh>
    <rPh sb="2" eb="4">
      <t>シュニン</t>
    </rPh>
    <rPh sb="5" eb="7">
      <t>キュウショク</t>
    </rPh>
    <rPh sb="7" eb="10">
      <t>タントウシャ</t>
    </rPh>
    <phoneticPr fontId="3"/>
  </si>
  <si>
    <t>構成職種の合計数</t>
    <rPh sb="0" eb="2">
      <t>コウセイ</t>
    </rPh>
    <rPh sb="2" eb="4">
      <t>ショクシュ</t>
    </rPh>
    <rPh sb="5" eb="7">
      <t>ゴウケイ</t>
    </rPh>
    <rPh sb="7" eb="8">
      <t>カズ</t>
    </rPh>
    <phoneticPr fontId="3"/>
  </si>
  <si>
    <t>栄養管理等について検討する会議の目的</t>
    <rPh sb="0" eb="2">
      <t>エイヨウ</t>
    </rPh>
    <rPh sb="2" eb="5">
      <t>カンリトウ</t>
    </rPh>
    <rPh sb="9" eb="11">
      <t>ケントウ</t>
    </rPh>
    <rPh sb="13" eb="15">
      <t>カイギ</t>
    </rPh>
    <rPh sb="16" eb="18">
      <t>モクテキ</t>
    </rPh>
    <phoneticPr fontId="3"/>
  </si>
  <si>
    <t>運営方式</t>
    <rPh sb="0" eb="2">
      <t>ウンエイ</t>
    </rPh>
    <rPh sb="2" eb="4">
      <t>ホウシキ</t>
    </rPh>
    <phoneticPr fontId="3"/>
  </si>
  <si>
    <t>直営・委託</t>
    <rPh sb="0" eb="2">
      <t>チョクエイ</t>
    </rPh>
    <rPh sb="3" eb="5">
      <t>イタク</t>
    </rPh>
    <phoneticPr fontId="3"/>
  </si>
  <si>
    <t>委託先</t>
    <rPh sb="0" eb="3">
      <t>イタクサキ</t>
    </rPh>
    <phoneticPr fontId="3"/>
  </si>
  <si>
    <t>名称</t>
    <rPh sb="0" eb="2">
      <t>メイショウ</t>
    </rPh>
    <phoneticPr fontId="3"/>
  </si>
  <si>
    <t>所在地(郵便番号)</t>
    <rPh sb="0" eb="3">
      <t>ショザイチ</t>
    </rPh>
    <rPh sb="4" eb="8">
      <t>ユウビンバンゴウ</t>
    </rPh>
    <phoneticPr fontId="3"/>
  </si>
  <si>
    <t>代表者(職名)</t>
    <rPh sb="0" eb="3">
      <t>ダイヒョウシャ</t>
    </rPh>
    <rPh sb="4" eb="6">
      <t>ショクメイ</t>
    </rPh>
    <phoneticPr fontId="3"/>
  </si>
  <si>
    <t>施設担当責任者(職名)</t>
    <rPh sb="0" eb="2">
      <t>シセツ</t>
    </rPh>
    <rPh sb="2" eb="4">
      <t>タントウ</t>
    </rPh>
    <rPh sb="4" eb="7">
      <t>セキニンシャ</t>
    </rPh>
    <rPh sb="8" eb="10">
      <t>ショクメイ</t>
    </rPh>
    <phoneticPr fontId="3"/>
  </si>
  <si>
    <t>委託内容</t>
    <rPh sb="0" eb="2">
      <t>イタク</t>
    </rPh>
    <rPh sb="2" eb="4">
      <t>ナイヨウ</t>
    </rPh>
    <phoneticPr fontId="3"/>
  </si>
  <si>
    <t>従事者(管理栄養士又は栄養士の配置状況)</t>
    <rPh sb="0" eb="3">
      <t>ジュウジシャ</t>
    </rPh>
    <rPh sb="4" eb="6">
      <t>カンリ</t>
    </rPh>
    <rPh sb="6" eb="9">
      <t>エイヨウシ</t>
    </rPh>
    <rPh sb="9" eb="10">
      <t>マタ</t>
    </rPh>
    <rPh sb="11" eb="13">
      <t>エイヨウ</t>
    </rPh>
    <rPh sb="13" eb="14">
      <t>シ</t>
    </rPh>
    <rPh sb="15" eb="17">
      <t>ハイチ</t>
    </rPh>
    <rPh sb="17" eb="19">
      <t>ジョウキョウ</t>
    </rPh>
    <phoneticPr fontId="3"/>
  </si>
  <si>
    <t>管理栄養士又は栄養士の氏名</t>
    <rPh sb="0" eb="2">
      <t>カンリ</t>
    </rPh>
    <rPh sb="2" eb="5">
      <t>エイヨウシ</t>
    </rPh>
    <rPh sb="5" eb="6">
      <t>マタ</t>
    </rPh>
    <rPh sb="7" eb="9">
      <t>エイヨウ</t>
    </rPh>
    <rPh sb="9" eb="10">
      <t>シ</t>
    </rPh>
    <rPh sb="11" eb="13">
      <t>シメイ</t>
    </rPh>
    <phoneticPr fontId="3"/>
  </si>
  <si>
    <t>免許の種類</t>
    <rPh sb="0" eb="2">
      <t>メンキョ</t>
    </rPh>
    <rPh sb="3" eb="5">
      <t>シュルイ</t>
    </rPh>
    <phoneticPr fontId="3"/>
  </si>
  <si>
    <t>勤務形態（専任・兼任）</t>
    <rPh sb="0" eb="2">
      <t>キンム</t>
    </rPh>
    <rPh sb="2" eb="4">
      <t>ケイタイ</t>
    </rPh>
    <rPh sb="5" eb="7">
      <t>センニン</t>
    </rPh>
    <rPh sb="8" eb="10">
      <t>ケンニン</t>
    </rPh>
    <phoneticPr fontId="3"/>
  </si>
  <si>
    <t>従事者人数(給食部門全員)</t>
    <rPh sb="0" eb="3">
      <t>ジュウジシャ</t>
    </rPh>
    <rPh sb="3" eb="4">
      <t>ニン</t>
    </rPh>
    <rPh sb="4" eb="5">
      <t>スウ</t>
    </rPh>
    <rPh sb="6" eb="8">
      <t>キュウショク</t>
    </rPh>
    <rPh sb="8" eb="10">
      <t>ブモン</t>
    </rPh>
    <rPh sb="10" eb="12">
      <t>ゼンイン</t>
    </rPh>
    <phoneticPr fontId="3"/>
  </si>
  <si>
    <t>管理栄養士(施設側・常勤)</t>
    <rPh sb="0" eb="2">
      <t>カンリ</t>
    </rPh>
    <rPh sb="2" eb="5">
      <t>エイヨウシ</t>
    </rPh>
    <rPh sb="6" eb="8">
      <t>シセツ</t>
    </rPh>
    <rPh sb="8" eb="9">
      <t>ガワ</t>
    </rPh>
    <rPh sb="10" eb="12">
      <t>ジョウキン</t>
    </rPh>
    <phoneticPr fontId="3"/>
  </si>
  <si>
    <t>栄養士(施設側・常勤)</t>
    <rPh sb="0" eb="3">
      <t>エイヨウシ</t>
    </rPh>
    <rPh sb="4" eb="6">
      <t>シセツ</t>
    </rPh>
    <rPh sb="6" eb="7">
      <t>ガワ</t>
    </rPh>
    <rPh sb="8" eb="10">
      <t>ジョウキン</t>
    </rPh>
    <phoneticPr fontId="3"/>
  </si>
  <si>
    <t>調理員(施設側・常勤)</t>
    <rPh sb="4" eb="6">
      <t>シセツ</t>
    </rPh>
    <rPh sb="6" eb="7">
      <t>ガワ</t>
    </rPh>
    <rPh sb="8" eb="10">
      <t>ジョウキン</t>
    </rPh>
    <phoneticPr fontId="3"/>
  </si>
  <si>
    <t>給食事務(施設側・常勤)</t>
    <rPh sb="5" eb="7">
      <t>シセツ</t>
    </rPh>
    <rPh sb="7" eb="8">
      <t>ガワ</t>
    </rPh>
    <rPh sb="9" eb="11">
      <t>ジョウキン</t>
    </rPh>
    <phoneticPr fontId="3"/>
  </si>
  <si>
    <t>合計(施設側・常勤)</t>
    <rPh sb="3" eb="5">
      <t>シセツ</t>
    </rPh>
    <rPh sb="5" eb="6">
      <t>ガワ</t>
    </rPh>
    <rPh sb="7" eb="9">
      <t>ジョウキン</t>
    </rPh>
    <phoneticPr fontId="3"/>
  </si>
  <si>
    <t>対象者数</t>
    <rPh sb="0" eb="3">
      <t>タイショウシャ</t>
    </rPh>
    <rPh sb="3" eb="4">
      <t>スウ</t>
    </rPh>
    <phoneticPr fontId="3"/>
  </si>
  <si>
    <t>食数(1日当たり平均食数)</t>
    <rPh sb="0" eb="1">
      <t>ショク</t>
    </rPh>
    <rPh sb="1" eb="2">
      <t>スウ</t>
    </rPh>
    <rPh sb="4" eb="5">
      <t>ニチ</t>
    </rPh>
    <rPh sb="5" eb="6">
      <t>ア</t>
    </rPh>
    <rPh sb="8" eb="10">
      <t>ヘイキン</t>
    </rPh>
    <rPh sb="10" eb="11">
      <t>ショク</t>
    </rPh>
    <rPh sb="11" eb="12">
      <t>スウ</t>
    </rPh>
    <phoneticPr fontId="3"/>
  </si>
  <si>
    <t>小学校低学年</t>
    <rPh sb="0" eb="3">
      <t>ショウガッコウ</t>
    </rPh>
    <rPh sb="3" eb="6">
      <t>テイガクネン</t>
    </rPh>
    <phoneticPr fontId="3"/>
  </si>
  <si>
    <t>合計(1日の提供食数総計)</t>
    <rPh sb="0" eb="2">
      <t>ゴウケイ</t>
    </rPh>
    <rPh sb="4" eb="5">
      <t>ニチ</t>
    </rPh>
    <rPh sb="6" eb="8">
      <t>テイキョウ</t>
    </rPh>
    <rPh sb="8" eb="9">
      <t>ショク</t>
    </rPh>
    <rPh sb="9" eb="10">
      <t>スウ</t>
    </rPh>
    <rPh sb="10" eb="12">
      <t>ソウケイ</t>
    </rPh>
    <phoneticPr fontId="3"/>
  </si>
  <si>
    <t>対象者(利用者)の把握の有無</t>
    <rPh sb="0" eb="3">
      <t>タイショウシャ</t>
    </rPh>
    <rPh sb="4" eb="7">
      <t>リヨウシャ</t>
    </rPh>
    <rPh sb="9" eb="11">
      <t>ハアク</t>
    </rPh>
    <phoneticPr fontId="3"/>
  </si>
  <si>
    <t>把握の有/無</t>
    <rPh sb="0" eb="2">
      <t>ハアク</t>
    </rPh>
    <phoneticPr fontId="3"/>
  </si>
  <si>
    <t>把握時期(年月)</t>
    <rPh sb="0" eb="2">
      <t>ハアク</t>
    </rPh>
    <rPh sb="2" eb="4">
      <t>ジキ</t>
    </rPh>
    <rPh sb="5" eb="7">
      <t>ネンゲツ</t>
    </rPh>
    <phoneticPr fontId="3"/>
  </si>
  <si>
    <t>対象者(利用者)の把握の結果</t>
    <rPh sb="0" eb="3">
      <t>タイショウシャ</t>
    </rPh>
    <rPh sb="4" eb="7">
      <t>リヨウシャ</t>
    </rPh>
    <rPh sb="9" eb="11">
      <t>ハアク</t>
    </rPh>
    <rPh sb="12" eb="14">
      <t>ケッカ</t>
    </rPh>
    <phoneticPr fontId="3"/>
  </si>
  <si>
    <t>学年区分②</t>
    <rPh sb="0" eb="2">
      <t>ガクネン</t>
    </rPh>
    <rPh sb="2" eb="4">
      <t>クブン</t>
    </rPh>
    <phoneticPr fontId="3"/>
  </si>
  <si>
    <t>学年区分③</t>
    <rPh sb="0" eb="2">
      <t>ガクネン</t>
    </rPh>
    <rPh sb="2" eb="4">
      <t>クブン</t>
    </rPh>
    <phoneticPr fontId="3"/>
  </si>
  <si>
    <t>学年区分④</t>
    <rPh sb="0" eb="2">
      <t>ガクネン</t>
    </rPh>
    <rPh sb="2" eb="4">
      <t>クブン</t>
    </rPh>
    <phoneticPr fontId="3"/>
  </si>
  <si>
    <t>学年区分⑤</t>
    <rPh sb="0" eb="2">
      <t>ガクネン</t>
    </rPh>
    <rPh sb="2" eb="4">
      <t>クブン</t>
    </rPh>
    <phoneticPr fontId="3"/>
  </si>
  <si>
    <t>学年区分⑥</t>
    <rPh sb="0" eb="2">
      <t>ガクネン</t>
    </rPh>
    <rPh sb="2" eb="4">
      <t>クブン</t>
    </rPh>
    <phoneticPr fontId="3"/>
  </si>
  <si>
    <t>身体状況の把握</t>
    <rPh sb="0" eb="2">
      <t>シンタイ</t>
    </rPh>
    <rPh sb="2" eb="4">
      <t>ジョウキョウ</t>
    </rPh>
    <rPh sb="5" eb="7">
      <t>ハアク</t>
    </rPh>
    <phoneticPr fontId="3"/>
  </si>
  <si>
    <t>身長の把握の有/無</t>
    <rPh sb="0" eb="2">
      <t>シンチョウ</t>
    </rPh>
    <rPh sb="3" eb="5">
      <t>ハアク</t>
    </rPh>
    <phoneticPr fontId="3"/>
  </si>
  <si>
    <t>体重の把握の有/無</t>
    <rPh sb="0" eb="2">
      <t>タイジュウ</t>
    </rPh>
    <rPh sb="3" eb="5">
      <t>ハアク</t>
    </rPh>
    <phoneticPr fontId="3"/>
  </si>
  <si>
    <t>貧血の該当者数</t>
    <rPh sb="0" eb="2">
      <t>ヒンケツ</t>
    </rPh>
    <rPh sb="3" eb="6">
      <t>ガイトウシャ</t>
    </rPh>
    <rPh sb="6" eb="7">
      <t>スウ</t>
    </rPh>
    <phoneticPr fontId="3"/>
  </si>
  <si>
    <t>食物アレルギーの該当者数</t>
    <rPh sb="0" eb="2">
      <t>ショクモツ</t>
    </rPh>
    <rPh sb="8" eb="11">
      <t>ガイトウシャ</t>
    </rPh>
    <rPh sb="11" eb="12">
      <t>スウ</t>
    </rPh>
    <phoneticPr fontId="3"/>
  </si>
  <si>
    <t>脂質異常症の該当者数</t>
    <rPh sb="0" eb="2">
      <t>シシツ</t>
    </rPh>
    <rPh sb="2" eb="4">
      <t>イジョウ</t>
    </rPh>
    <rPh sb="4" eb="5">
      <t>ショウ</t>
    </rPh>
    <rPh sb="6" eb="9">
      <t>ガイトウシャ</t>
    </rPh>
    <rPh sb="9" eb="10">
      <t>スウ</t>
    </rPh>
    <phoneticPr fontId="3"/>
  </si>
  <si>
    <t>その他の疾病状況①(内容)</t>
    <rPh sb="2" eb="3">
      <t>タ</t>
    </rPh>
    <rPh sb="4" eb="6">
      <t>シッペイ</t>
    </rPh>
    <rPh sb="6" eb="8">
      <t>ジョウキョウ</t>
    </rPh>
    <rPh sb="10" eb="12">
      <t>ナイヨウ</t>
    </rPh>
    <phoneticPr fontId="3"/>
  </si>
  <si>
    <t>その他の疾病状況②(内容)</t>
    <rPh sb="2" eb="3">
      <t>タ</t>
    </rPh>
    <rPh sb="4" eb="6">
      <t>シッペイ</t>
    </rPh>
    <rPh sb="6" eb="8">
      <t>ジョウキョウ</t>
    </rPh>
    <rPh sb="10" eb="12">
      <t>ナイヨウ</t>
    </rPh>
    <phoneticPr fontId="3"/>
  </si>
  <si>
    <t>摂取量の調査実施の有無</t>
    <rPh sb="0" eb="2">
      <t>セッシュ</t>
    </rPh>
    <rPh sb="2" eb="3">
      <t>リョウ</t>
    </rPh>
    <rPh sb="4" eb="6">
      <t>チョウサ</t>
    </rPh>
    <rPh sb="6" eb="8">
      <t>ジッシ</t>
    </rPh>
    <phoneticPr fontId="3"/>
  </si>
  <si>
    <t>有/無</t>
    <rPh sb="0" eb="1">
      <t>タモツ</t>
    </rPh>
    <phoneticPr fontId="3"/>
  </si>
  <si>
    <t>摂取量の調査の方法</t>
    <rPh sb="0" eb="2">
      <t>セッシュ</t>
    </rPh>
    <rPh sb="2" eb="3">
      <t>リョウ</t>
    </rPh>
    <rPh sb="4" eb="6">
      <t>チョウサ</t>
    </rPh>
    <rPh sb="7" eb="9">
      <t>ホウホウ</t>
    </rPh>
    <phoneticPr fontId="3"/>
  </si>
  <si>
    <t>残菜の調査(有/無）</t>
    <rPh sb="0" eb="1">
      <t>ザン</t>
    </rPh>
    <rPh sb="1" eb="2">
      <t>サイ</t>
    </rPh>
    <rPh sb="3" eb="5">
      <t>チョウサ</t>
    </rPh>
    <rPh sb="6" eb="7">
      <t>ア</t>
    </rPh>
    <rPh sb="8" eb="9">
      <t>ナ</t>
    </rPh>
    <phoneticPr fontId="3"/>
  </si>
  <si>
    <t>摂取量の調査（有/無）</t>
    <rPh sb="0" eb="2">
      <t>セッシュ</t>
    </rPh>
    <rPh sb="2" eb="3">
      <t>リョウ</t>
    </rPh>
    <rPh sb="4" eb="6">
      <t>チョウサ</t>
    </rPh>
    <rPh sb="7" eb="8">
      <t>ア</t>
    </rPh>
    <rPh sb="9" eb="10">
      <t>ナ</t>
    </rPh>
    <phoneticPr fontId="3"/>
  </si>
  <si>
    <t>給食形態等</t>
    <rPh sb="0" eb="2">
      <t>キュウショク</t>
    </rPh>
    <rPh sb="2" eb="4">
      <t>ケイタイ</t>
    </rPh>
    <rPh sb="4" eb="5">
      <t>トウ</t>
    </rPh>
    <phoneticPr fontId="3"/>
  </si>
  <si>
    <t>特別給食の有/無</t>
    <rPh sb="0" eb="2">
      <t>トクベツ</t>
    </rPh>
    <rPh sb="2" eb="4">
      <t>キュウショク</t>
    </rPh>
    <phoneticPr fontId="3"/>
  </si>
  <si>
    <t>食物アレルギー対応の有/無</t>
    <rPh sb="0" eb="2">
      <t>ショクモツ</t>
    </rPh>
    <rPh sb="7" eb="9">
      <t>タイオウ</t>
    </rPh>
    <phoneticPr fontId="3"/>
  </si>
  <si>
    <t>食堂又はランチルーム有/無</t>
    <rPh sb="0" eb="2">
      <t>ショクドウ</t>
    </rPh>
    <rPh sb="2" eb="3">
      <t>マタ</t>
    </rPh>
    <phoneticPr fontId="3"/>
  </si>
  <si>
    <t>給食量の調整</t>
    <rPh sb="0" eb="2">
      <t>キュウショク</t>
    </rPh>
    <rPh sb="2" eb="3">
      <t>リョウ</t>
    </rPh>
    <rPh sb="4" eb="6">
      <t>チョウセイ</t>
    </rPh>
    <phoneticPr fontId="3"/>
  </si>
  <si>
    <t>主食量の調整の有/無</t>
    <rPh sb="0" eb="2">
      <t>シュショク</t>
    </rPh>
    <rPh sb="2" eb="3">
      <t>リョウ</t>
    </rPh>
    <rPh sb="4" eb="6">
      <t>チョウセイ</t>
    </rPh>
    <phoneticPr fontId="3"/>
  </si>
  <si>
    <t>平均提供食品量・平均栄養量の単位</t>
    <rPh sb="0" eb="2">
      <t>ヘイキン</t>
    </rPh>
    <rPh sb="2" eb="4">
      <t>テイキョウ</t>
    </rPh>
    <rPh sb="4" eb="6">
      <t>ショクヒン</t>
    </rPh>
    <rPh sb="6" eb="7">
      <t>リョウ</t>
    </rPh>
    <rPh sb="8" eb="10">
      <t>ヘイキン</t>
    </rPh>
    <rPh sb="10" eb="12">
      <t>エイヨウ</t>
    </rPh>
    <rPh sb="12" eb="13">
      <t>リョウ</t>
    </rPh>
    <rPh sb="14" eb="16">
      <t>タンイ</t>
    </rPh>
    <phoneticPr fontId="3"/>
  </si>
  <si>
    <t>麺</t>
    <rPh sb="0" eb="1">
      <t>メン</t>
    </rPh>
    <phoneticPr fontId="3"/>
  </si>
  <si>
    <t>いも及びでんぷん類</t>
    <rPh sb="2" eb="3">
      <t>オヨ</t>
    </rPh>
    <rPh sb="8" eb="9">
      <t>ルイ</t>
    </rPh>
    <phoneticPr fontId="3"/>
  </si>
  <si>
    <t>砂糖及び甘味類</t>
    <rPh sb="0" eb="2">
      <t>サトウ</t>
    </rPh>
    <rPh sb="2" eb="3">
      <t>オヨ</t>
    </rPh>
    <rPh sb="4" eb="6">
      <t>カンミ</t>
    </rPh>
    <rPh sb="6" eb="7">
      <t>ルイ</t>
    </rPh>
    <phoneticPr fontId="3"/>
  </si>
  <si>
    <t>豆類</t>
    <rPh sb="0" eb="2">
      <t>マメルイ</t>
    </rPh>
    <phoneticPr fontId="3"/>
  </si>
  <si>
    <t>緑黄色野菜</t>
    <rPh sb="0" eb="3">
      <t>リョクオウショク</t>
    </rPh>
    <rPh sb="3" eb="5">
      <t>ヤサイ</t>
    </rPh>
    <phoneticPr fontId="3"/>
  </si>
  <si>
    <t>その他の野菜</t>
    <rPh sb="2" eb="3">
      <t>タ</t>
    </rPh>
    <rPh sb="4" eb="6">
      <t>ヤサイ</t>
    </rPh>
    <phoneticPr fontId="3"/>
  </si>
  <si>
    <t>野菜漬物類</t>
    <rPh sb="0" eb="2">
      <t>ヤサイ</t>
    </rPh>
    <rPh sb="2" eb="4">
      <t>ツケモノ</t>
    </rPh>
    <rPh sb="4" eb="5">
      <t>ルイ</t>
    </rPh>
    <phoneticPr fontId="3"/>
  </si>
  <si>
    <t>果実類</t>
    <rPh sb="0" eb="2">
      <t>カジツ</t>
    </rPh>
    <rPh sb="2" eb="3">
      <t>ルイ</t>
    </rPh>
    <phoneticPr fontId="3"/>
  </si>
  <si>
    <t>藻類</t>
    <rPh sb="0" eb="2">
      <t>ソウルイ</t>
    </rPh>
    <phoneticPr fontId="3"/>
  </si>
  <si>
    <t>魚介類</t>
    <rPh sb="0" eb="3">
      <t>ギョカイルイ</t>
    </rPh>
    <phoneticPr fontId="3"/>
  </si>
  <si>
    <t>肉類</t>
    <rPh sb="0" eb="2">
      <t>ニクルイ</t>
    </rPh>
    <phoneticPr fontId="3"/>
  </si>
  <si>
    <t>卵類</t>
    <rPh sb="0" eb="1">
      <t>タマゴ</t>
    </rPh>
    <rPh sb="1" eb="2">
      <t>ルイ</t>
    </rPh>
    <phoneticPr fontId="3"/>
  </si>
  <si>
    <t>乳類</t>
    <rPh sb="0" eb="1">
      <t>ニュウ</t>
    </rPh>
    <rPh sb="1" eb="2">
      <t>ルイ</t>
    </rPh>
    <phoneticPr fontId="3"/>
  </si>
  <si>
    <t>油脂類</t>
    <rPh sb="0" eb="2">
      <t>ユシ</t>
    </rPh>
    <rPh sb="2" eb="3">
      <t>ルイ</t>
    </rPh>
    <phoneticPr fontId="3"/>
  </si>
  <si>
    <t>菓子類</t>
    <rPh sb="0" eb="3">
      <t>カシルイ</t>
    </rPh>
    <phoneticPr fontId="3"/>
  </si>
  <si>
    <t>調理加工食品類</t>
    <rPh sb="0" eb="2">
      <t>チョウリ</t>
    </rPh>
    <rPh sb="2" eb="4">
      <t>カコウ</t>
    </rPh>
    <rPh sb="4" eb="6">
      <t>ショクヒン</t>
    </rPh>
    <rPh sb="6" eb="7">
      <t>ルイ</t>
    </rPh>
    <phoneticPr fontId="3"/>
  </si>
  <si>
    <t>平均栄養量(目標栄養量)</t>
    <rPh sb="0" eb="2">
      <t>ヘイキン</t>
    </rPh>
    <rPh sb="2" eb="4">
      <t>エイヨウ</t>
    </rPh>
    <rPh sb="4" eb="5">
      <t>リョウ</t>
    </rPh>
    <rPh sb="6" eb="8">
      <t>モクヒョウ</t>
    </rPh>
    <rPh sb="8" eb="10">
      <t>エイヨウ</t>
    </rPh>
    <rPh sb="10" eb="11">
      <t>リョウ</t>
    </rPh>
    <phoneticPr fontId="3"/>
  </si>
  <si>
    <t>鉄</t>
    <rPh sb="0" eb="1">
      <t>テツ</t>
    </rPh>
    <phoneticPr fontId="3"/>
  </si>
  <si>
    <t>食物繊維</t>
    <rPh sb="0" eb="2">
      <t>ショクモツ</t>
    </rPh>
    <rPh sb="2" eb="4">
      <t>センイ</t>
    </rPh>
    <phoneticPr fontId="3"/>
  </si>
  <si>
    <t>塩分(食塩相当量)</t>
    <rPh sb="0" eb="2">
      <t>エンブン</t>
    </rPh>
    <rPh sb="3" eb="5">
      <t>ショクエン</t>
    </rPh>
    <rPh sb="5" eb="7">
      <t>ソウトウ</t>
    </rPh>
    <rPh sb="7" eb="8">
      <t>リョウ</t>
    </rPh>
    <phoneticPr fontId="3"/>
  </si>
  <si>
    <t>炭水化物エネルギー比</t>
    <rPh sb="0" eb="4">
      <t>タンスイカブツ</t>
    </rPh>
    <rPh sb="9" eb="10">
      <t>ヒ</t>
    </rPh>
    <phoneticPr fontId="3"/>
  </si>
  <si>
    <t>たんぱく質エネルギー比</t>
    <rPh sb="4" eb="5">
      <t>シツ</t>
    </rPh>
    <rPh sb="10" eb="11">
      <t>ヒ</t>
    </rPh>
    <phoneticPr fontId="3"/>
  </si>
  <si>
    <t>脂質エネルギー比</t>
    <rPh sb="0" eb="2">
      <t>シシツ</t>
    </rPh>
    <rPh sb="7" eb="8">
      <t>ヒ</t>
    </rPh>
    <phoneticPr fontId="3"/>
  </si>
  <si>
    <t>その他栄養素①の量</t>
    <rPh sb="2" eb="3">
      <t>タ</t>
    </rPh>
    <rPh sb="3" eb="6">
      <t>エイヨウソ</t>
    </rPh>
    <rPh sb="8" eb="9">
      <t>リョウ</t>
    </rPh>
    <phoneticPr fontId="3"/>
  </si>
  <si>
    <t>平均栄養量(提供栄養量)</t>
    <rPh sb="0" eb="2">
      <t>ヘイキン</t>
    </rPh>
    <rPh sb="2" eb="4">
      <t>エイヨウ</t>
    </rPh>
    <rPh sb="4" eb="5">
      <t>リョウ</t>
    </rPh>
    <rPh sb="6" eb="8">
      <t>テイキョウ</t>
    </rPh>
    <rPh sb="8" eb="10">
      <t>エイヨウ</t>
    </rPh>
    <rPh sb="10" eb="11">
      <t>リョウ</t>
    </rPh>
    <phoneticPr fontId="3"/>
  </si>
  <si>
    <t>平均栄養量(推定摂取量)</t>
    <rPh sb="0" eb="2">
      <t>ヘイキン</t>
    </rPh>
    <rPh sb="2" eb="4">
      <t>エイヨウ</t>
    </rPh>
    <rPh sb="4" eb="5">
      <t>リョウ</t>
    </rPh>
    <rPh sb="6" eb="8">
      <t>スイテイ</t>
    </rPh>
    <rPh sb="8" eb="10">
      <t>セッシュ</t>
    </rPh>
    <rPh sb="10" eb="11">
      <t>リョウ</t>
    </rPh>
    <phoneticPr fontId="3"/>
  </si>
  <si>
    <t>食材料費</t>
    <rPh sb="0" eb="1">
      <t>ショク</t>
    </rPh>
    <rPh sb="1" eb="4">
      <t>ザイリョウヒ</t>
    </rPh>
    <phoneticPr fontId="3"/>
  </si>
  <si>
    <t>金額</t>
    <rPh sb="0" eb="2">
      <t>キンガク</t>
    </rPh>
    <phoneticPr fontId="3"/>
  </si>
  <si>
    <t>作業指示書の有無</t>
    <rPh sb="0" eb="2">
      <t>サギョウ</t>
    </rPh>
    <rPh sb="2" eb="5">
      <t>シジショ</t>
    </rPh>
    <phoneticPr fontId="3"/>
  </si>
  <si>
    <t>有/無</t>
    <rPh sb="0" eb="1">
      <t>アリ</t>
    </rPh>
    <rPh sb="2" eb="3">
      <t>ナシ</t>
    </rPh>
    <phoneticPr fontId="3"/>
  </si>
  <si>
    <t>作業指示書の内容</t>
    <rPh sb="0" eb="2">
      <t>サギョウ</t>
    </rPh>
    <rPh sb="2" eb="5">
      <t>シジショ</t>
    </rPh>
    <rPh sb="6" eb="8">
      <t>ナイヨウ</t>
    </rPh>
    <phoneticPr fontId="3"/>
  </si>
  <si>
    <t>作業指示のポイントの有/無</t>
    <rPh sb="0" eb="2">
      <t>サギョウ</t>
    </rPh>
    <rPh sb="2" eb="4">
      <t>シジ</t>
    </rPh>
    <rPh sb="10" eb="11">
      <t>アリ</t>
    </rPh>
    <rPh sb="12" eb="13">
      <t>ナシ</t>
    </rPh>
    <phoneticPr fontId="3"/>
  </si>
  <si>
    <t>その他の内容</t>
    <rPh sb="2" eb="3">
      <t>タ</t>
    </rPh>
    <rPh sb="4" eb="6">
      <t>ナイヨウ</t>
    </rPh>
    <phoneticPr fontId="3"/>
  </si>
  <si>
    <t>栄養教育実施の有無</t>
    <rPh sb="0" eb="2">
      <t>エイヨウ</t>
    </rPh>
    <rPh sb="2" eb="4">
      <t>キョウイク</t>
    </rPh>
    <rPh sb="4" eb="6">
      <t>ジッシ</t>
    </rPh>
    <phoneticPr fontId="3"/>
  </si>
  <si>
    <t>栄養教育の実施概要</t>
    <rPh sb="0" eb="2">
      <t>エイヨウ</t>
    </rPh>
    <rPh sb="2" eb="4">
      <t>キョウイク</t>
    </rPh>
    <rPh sb="5" eb="7">
      <t>ジッシ</t>
    </rPh>
    <rPh sb="7" eb="9">
      <t>ガイヨウ</t>
    </rPh>
    <phoneticPr fontId="3"/>
  </si>
  <si>
    <t>個別指導の人数</t>
    <rPh sb="0" eb="2">
      <t>コベツ</t>
    </rPh>
    <rPh sb="2" eb="4">
      <t>シドウ</t>
    </rPh>
    <rPh sb="5" eb="7">
      <t>ニンズウ</t>
    </rPh>
    <phoneticPr fontId="3"/>
  </si>
  <si>
    <t>集団指導の回数</t>
    <rPh sb="0" eb="2">
      <t>シュウダン</t>
    </rPh>
    <rPh sb="2" eb="4">
      <t>シドウ</t>
    </rPh>
    <rPh sb="5" eb="7">
      <t>カイスウ</t>
    </rPh>
    <phoneticPr fontId="3"/>
  </si>
  <si>
    <t>集団指導の人数</t>
    <rPh sb="0" eb="2">
      <t>シュウダン</t>
    </rPh>
    <rPh sb="2" eb="4">
      <t>シドウ</t>
    </rPh>
    <rPh sb="5" eb="7">
      <t>ニンズウ</t>
    </rPh>
    <phoneticPr fontId="3"/>
  </si>
  <si>
    <t>健康・栄養情報の提供方法</t>
    <rPh sb="0" eb="2">
      <t>ケンコウ</t>
    </rPh>
    <rPh sb="3" eb="5">
      <t>エイヨウ</t>
    </rPh>
    <rPh sb="5" eb="7">
      <t>ジョウホウ</t>
    </rPh>
    <rPh sb="8" eb="10">
      <t>テイキョウ</t>
    </rPh>
    <rPh sb="10" eb="12">
      <t>ホウホウ</t>
    </rPh>
    <phoneticPr fontId="3"/>
  </si>
  <si>
    <t>栄養成分表示の有無</t>
    <rPh sb="0" eb="2">
      <t>エイヨウ</t>
    </rPh>
    <rPh sb="2" eb="4">
      <t>セイブン</t>
    </rPh>
    <rPh sb="4" eb="6">
      <t>ヒョウジ</t>
    </rPh>
    <rPh sb="7" eb="9">
      <t>ウム</t>
    </rPh>
    <phoneticPr fontId="3"/>
  </si>
  <si>
    <t>表示している栄養成分</t>
    <rPh sb="0" eb="2">
      <t>ヒョウジ</t>
    </rPh>
    <rPh sb="6" eb="8">
      <t>エイヨウ</t>
    </rPh>
    <rPh sb="8" eb="10">
      <t>セイブン</t>
    </rPh>
    <phoneticPr fontId="3"/>
  </si>
  <si>
    <t>たんぱく質の有/無</t>
    <rPh sb="4" eb="5">
      <t>シツ</t>
    </rPh>
    <rPh sb="6" eb="7">
      <t>アリ</t>
    </rPh>
    <rPh sb="8" eb="9">
      <t>ナシ</t>
    </rPh>
    <phoneticPr fontId="3"/>
  </si>
  <si>
    <t>脂質の有/無</t>
    <rPh sb="0" eb="2">
      <t>シシツ</t>
    </rPh>
    <rPh sb="3" eb="4">
      <t>アリ</t>
    </rPh>
    <rPh sb="5" eb="6">
      <t>ナシ</t>
    </rPh>
    <phoneticPr fontId="3"/>
  </si>
  <si>
    <t>食塩相当量の有/無</t>
    <rPh sb="0" eb="2">
      <t>ショクエン</t>
    </rPh>
    <rPh sb="2" eb="4">
      <t>ソウトウ</t>
    </rPh>
    <rPh sb="4" eb="5">
      <t>リョウ</t>
    </rPh>
    <rPh sb="6" eb="7">
      <t>アリ</t>
    </rPh>
    <rPh sb="8" eb="9">
      <t>ナシ</t>
    </rPh>
    <phoneticPr fontId="3"/>
  </si>
  <si>
    <t>テーマ献立導入の有無</t>
    <rPh sb="3" eb="5">
      <t>コンダテ</t>
    </rPh>
    <rPh sb="5" eb="7">
      <t>ドウニュウ</t>
    </rPh>
    <rPh sb="8" eb="10">
      <t>ウム</t>
    </rPh>
    <phoneticPr fontId="3"/>
  </si>
  <si>
    <t>テーマ献立の内容</t>
    <rPh sb="3" eb="5">
      <t>コンダテ</t>
    </rPh>
    <rPh sb="6" eb="8">
      <t>ナイヨウ</t>
    </rPh>
    <phoneticPr fontId="3"/>
  </si>
  <si>
    <t>疾病に配慮した献立の有/無</t>
    <rPh sb="0" eb="2">
      <t>シッペイ</t>
    </rPh>
    <rPh sb="3" eb="5">
      <t>ハイリョ</t>
    </rPh>
    <rPh sb="7" eb="9">
      <t>コンダテ</t>
    </rPh>
    <rPh sb="10" eb="11">
      <t>アリ</t>
    </rPh>
    <rPh sb="12" eb="13">
      <t>ナシ</t>
    </rPh>
    <phoneticPr fontId="3"/>
  </si>
  <si>
    <t>行事食の有/無</t>
    <rPh sb="0" eb="2">
      <t>ギョウジ</t>
    </rPh>
    <rPh sb="2" eb="3">
      <t>ショク</t>
    </rPh>
    <rPh sb="4" eb="5">
      <t>アリ</t>
    </rPh>
    <rPh sb="6" eb="7">
      <t>ナシ</t>
    </rPh>
    <phoneticPr fontId="3"/>
  </si>
  <si>
    <t>給食日誌の有無</t>
    <rPh sb="0" eb="2">
      <t>キュウショク</t>
    </rPh>
    <rPh sb="2" eb="4">
      <t>ニッシ</t>
    </rPh>
    <rPh sb="5" eb="7">
      <t>ウム</t>
    </rPh>
    <phoneticPr fontId="3"/>
  </si>
  <si>
    <t>非常食糧等の備蓄の有無</t>
    <rPh sb="0" eb="2">
      <t>ヒジョウ</t>
    </rPh>
    <rPh sb="2" eb="4">
      <t>ショクリョウ</t>
    </rPh>
    <rPh sb="4" eb="5">
      <t>トウ</t>
    </rPh>
    <rPh sb="6" eb="8">
      <t>ビチク</t>
    </rPh>
    <rPh sb="9" eb="11">
      <t>ウム</t>
    </rPh>
    <phoneticPr fontId="3"/>
  </si>
  <si>
    <t>人数</t>
    <rPh sb="0" eb="2">
      <t>ニンズウ</t>
    </rPh>
    <phoneticPr fontId="3"/>
  </si>
  <si>
    <t>日数</t>
    <rPh sb="0" eb="2">
      <t>ニッスウ</t>
    </rPh>
    <phoneticPr fontId="3"/>
  </si>
  <si>
    <t>非常時用献立の有無</t>
    <rPh sb="0" eb="2">
      <t>ヒジョウ</t>
    </rPh>
    <rPh sb="2" eb="3">
      <t>ジ</t>
    </rPh>
    <rPh sb="3" eb="4">
      <t>ヨウ</t>
    </rPh>
    <rPh sb="4" eb="6">
      <t>コンダテ</t>
    </rPh>
    <rPh sb="7" eb="9">
      <t>ウム</t>
    </rPh>
    <phoneticPr fontId="3"/>
  </si>
  <si>
    <t>非常食糧等の保管場所</t>
    <rPh sb="0" eb="2">
      <t>ヒジョウ</t>
    </rPh>
    <rPh sb="2" eb="4">
      <t>ショクリョウ</t>
    </rPh>
    <rPh sb="4" eb="5">
      <t>トウ</t>
    </rPh>
    <rPh sb="6" eb="8">
      <t>ホカン</t>
    </rPh>
    <rPh sb="8" eb="10">
      <t>バショ</t>
    </rPh>
    <phoneticPr fontId="3"/>
  </si>
  <si>
    <t>厨房内の有/無</t>
    <rPh sb="0" eb="2">
      <t>チュウボウ</t>
    </rPh>
    <rPh sb="2" eb="3">
      <t>ナイ</t>
    </rPh>
    <rPh sb="4" eb="5">
      <t>ユウ</t>
    </rPh>
    <rPh sb="6" eb="7">
      <t>ム</t>
    </rPh>
    <phoneticPr fontId="3"/>
  </si>
  <si>
    <t>防災保管庫の有/無</t>
    <rPh sb="0" eb="2">
      <t>ボウサイ</t>
    </rPh>
    <rPh sb="2" eb="5">
      <t>ホカンコ</t>
    </rPh>
    <rPh sb="6" eb="7">
      <t>アリ</t>
    </rPh>
    <rPh sb="8" eb="9">
      <t>ナシ</t>
    </rPh>
    <phoneticPr fontId="3"/>
  </si>
  <si>
    <t>その他（内容）</t>
    <rPh sb="2" eb="3">
      <t>タ</t>
    </rPh>
    <rPh sb="4" eb="6">
      <t>ナイヨウ</t>
    </rPh>
    <phoneticPr fontId="3"/>
  </si>
  <si>
    <t>報告担当者</t>
    <rPh sb="0" eb="2">
      <t>ホウコク</t>
    </rPh>
    <rPh sb="2" eb="5">
      <t>タントウシャ</t>
    </rPh>
    <phoneticPr fontId="3"/>
  </si>
  <si>
    <t>部門名</t>
    <rPh sb="0" eb="2">
      <t>ブモン</t>
    </rPh>
    <rPh sb="2" eb="3">
      <t>メイ</t>
    </rPh>
    <phoneticPr fontId="3"/>
  </si>
  <si>
    <t>管理栄養士又は
栄養士の氏名</t>
    <rPh sb="8" eb="10">
      <t>エイヨウ</t>
    </rPh>
    <rPh sb="10" eb="11">
      <t>シ</t>
    </rPh>
    <rPh sb="12" eb="14">
      <t>シメイ</t>
    </rPh>
    <phoneticPr fontId="3"/>
  </si>
  <si>
    <t>免許の種類
及び番号</t>
    <rPh sb="6" eb="7">
      <t>オヨ</t>
    </rPh>
    <rPh sb="8" eb="10">
      <t>バンゴウ</t>
    </rPh>
    <phoneticPr fontId="3"/>
  </si>
  <si>
    <t>対 象 校</t>
    <phoneticPr fontId="3"/>
  </si>
  <si>
    <t>所　在　地</t>
    <rPh sb="0" eb="1">
      <t>ショ</t>
    </rPh>
    <rPh sb="2" eb="3">
      <t>ザイ</t>
    </rPh>
    <rPh sb="4" eb="5">
      <t>チ</t>
    </rPh>
    <phoneticPr fontId="3"/>
  </si>
  <si>
    <t>管　理　者</t>
    <rPh sb="0" eb="1">
      <t>カン</t>
    </rPh>
    <rPh sb="2" eb="3">
      <t>リ</t>
    </rPh>
    <rPh sb="4" eb="5">
      <t>シャ</t>
    </rPh>
    <phoneticPr fontId="3"/>
  </si>
  <si>
    <t xml:space="preserve"> いも及びでんぷん類</t>
    <phoneticPr fontId="3"/>
  </si>
  <si>
    <t xml:space="preserve"> 砂糖及び甘味類</t>
    <phoneticPr fontId="3"/>
  </si>
  <si>
    <t xml:space="preserve"> 豆　　　　 類</t>
    <phoneticPr fontId="3"/>
  </si>
  <si>
    <t>名前⇒</t>
    <rPh sb="0" eb="2">
      <t>ナマエ</t>
    </rPh>
    <phoneticPr fontId="3"/>
  </si>
  <si>
    <t>勤務形態</t>
    <rPh sb="0" eb="2">
      <t>キンム</t>
    </rPh>
    <rPh sb="2" eb="4">
      <t>ケイタイ</t>
    </rPh>
    <phoneticPr fontId="3"/>
  </si>
  <si>
    <t>食材料費の単位</t>
    <rPh sb="0" eb="2">
      <t>ショクザイ</t>
    </rPh>
    <rPh sb="2" eb="3">
      <t>リョウ</t>
    </rPh>
    <rPh sb="3" eb="4">
      <t>ヒ</t>
    </rPh>
    <rPh sb="5" eb="7">
      <t>タンイ</t>
    </rPh>
    <phoneticPr fontId="3"/>
  </si>
  <si>
    <t>リストの内容⇒</t>
    <rPh sb="4" eb="6">
      <t>ナイヨウ</t>
    </rPh>
    <phoneticPr fontId="3"/>
  </si>
  <si>
    <t>有</t>
    <rPh sb="0" eb="1">
      <t>アリ</t>
    </rPh>
    <phoneticPr fontId="3"/>
  </si>
  <si>
    <t>特定給食施設</t>
    <rPh sb="0" eb="2">
      <t>トクテイ</t>
    </rPh>
    <rPh sb="2" eb="4">
      <t>キュウショク</t>
    </rPh>
    <rPh sb="4" eb="6">
      <t>シセツ</t>
    </rPh>
    <phoneticPr fontId="3"/>
  </si>
  <si>
    <t>平塚</t>
    <rPh sb="0" eb="2">
      <t>ヒラツカ</t>
    </rPh>
    <phoneticPr fontId="3"/>
  </si>
  <si>
    <t>共同調理場</t>
    <rPh sb="0" eb="2">
      <t>キョウドウ</t>
    </rPh>
    <rPh sb="2" eb="4">
      <t>チョウリ</t>
    </rPh>
    <rPh sb="4" eb="5">
      <t>ジョウ</t>
    </rPh>
    <phoneticPr fontId="3"/>
  </si>
  <si>
    <t>直営</t>
    <rPh sb="0" eb="2">
      <t>チョクエイ</t>
    </rPh>
    <phoneticPr fontId="3"/>
  </si>
  <si>
    <t>管理栄養士</t>
    <rPh sb="0" eb="2">
      <t>カンリ</t>
    </rPh>
    <rPh sb="2" eb="4">
      <t>エイヨウ</t>
    </rPh>
    <rPh sb="4" eb="5">
      <t>シ</t>
    </rPh>
    <phoneticPr fontId="3"/>
  </si>
  <si>
    <t>専任</t>
    <rPh sb="0" eb="2">
      <t>センニン</t>
    </rPh>
    <phoneticPr fontId="3"/>
  </si>
  <si>
    <t>単一給食</t>
    <rPh sb="0" eb="2">
      <t>タンイツ</t>
    </rPh>
    <rPh sb="2" eb="4">
      <t>キュウショク</t>
    </rPh>
    <phoneticPr fontId="3"/>
  </si>
  <si>
    <t>1食</t>
    <rPh sb="1" eb="2">
      <t>ショク</t>
    </rPh>
    <phoneticPr fontId="3"/>
  </si>
  <si>
    <t>小規模特定給食施設</t>
    <rPh sb="0" eb="3">
      <t>ショウキボ</t>
    </rPh>
    <rPh sb="3" eb="5">
      <t>トクテイ</t>
    </rPh>
    <rPh sb="5" eb="7">
      <t>キュウショク</t>
    </rPh>
    <rPh sb="7" eb="9">
      <t>シセツ</t>
    </rPh>
    <phoneticPr fontId="3"/>
  </si>
  <si>
    <t>鎌倉</t>
    <rPh sb="0" eb="2">
      <t>カマクラ</t>
    </rPh>
    <phoneticPr fontId="3"/>
  </si>
  <si>
    <t>単独実施校</t>
    <rPh sb="0" eb="2">
      <t>タンドク</t>
    </rPh>
    <rPh sb="2" eb="4">
      <t>ジッシ</t>
    </rPh>
    <rPh sb="4" eb="5">
      <t>コウ</t>
    </rPh>
    <phoneticPr fontId="3"/>
  </si>
  <si>
    <t>委託</t>
    <rPh sb="0" eb="2">
      <t>イタク</t>
    </rPh>
    <phoneticPr fontId="3"/>
  </si>
  <si>
    <t>兼任</t>
    <rPh sb="0" eb="2">
      <t>ケンニン</t>
    </rPh>
    <phoneticPr fontId="3"/>
  </si>
  <si>
    <t>選択給食</t>
    <rPh sb="0" eb="2">
      <t>センタク</t>
    </rPh>
    <rPh sb="2" eb="4">
      <t>キュウショク</t>
    </rPh>
    <phoneticPr fontId="3"/>
  </si>
  <si>
    <t>2食</t>
    <rPh sb="1" eb="2">
      <t>ショク</t>
    </rPh>
    <phoneticPr fontId="3"/>
  </si>
  <si>
    <t>小田原</t>
    <rPh sb="0" eb="3">
      <t>オダワラ</t>
    </rPh>
    <phoneticPr fontId="3"/>
  </si>
  <si>
    <t>1日</t>
    <rPh sb="1" eb="2">
      <t>ニチ</t>
    </rPh>
    <phoneticPr fontId="3"/>
  </si>
  <si>
    <t>厚木</t>
    <rPh sb="0" eb="2">
      <t>アツギ</t>
    </rPh>
    <phoneticPr fontId="3"/>
  </si>
  <si>
    <t>免許の番号（管理栄養士）</t>
    <rPh sb="0" eb="2">
      <t>メンキョ</t>
    </rPh>
    <rPh sb="3" eb="5">
      <t>バンゴウ</t>
    </rPh>
    <rPh sb="6" eb="8">
      <t>カンリ</t>
    </rPh>
    <rPh sb="8" eb="10">
      <t>エイヨウ</t>
    </rPh>
    <rPh sb="10" eb="11">
      <t>シ</t>
    </rPh>
    <phoneticPr fontId="3"/>
  </si>
  <si>
    <t>入力方法</t>
    <rPh sb="0" eb="2">
      <t>ニュウリョク</t>
    </rPh>
    <rPh sb="2" eb="4">
      <t>ホウホウ</t>
    </rPh>
    <phoneticPr fontId="3"/>
  </si>
  <si>
    <t>リスト</t>
    <phoneticPr fontId="3"/>
  </si>
  <si>
    <t>値入力</t>
    <rPh sb="0" eb="1">
      <t>アタイ</t>
    </rPh>
    <rPh sb="1" eb="3">
      <t>ニュウリョク</t>
    </rPh>
    <phoneticPr fontId="3"/>
  </si>
  <si>
    <t>副食(主菜)量の調整の有/無</t>
    <rPh sb="0" eb="2">
      <t>フクショク</t>
    </rPh>
    <rPh sb="3" eb="4">
      <t>シュ</t>
    </rPh>
    <rPh sb="4" eb="5">
      <t>ナ</t>
    </rPh>
    <rPh sb="6" eb="7">
      <t>リョウ</t>
    </rPh>
    <rPh sb="8" eb="10">
      <t>チョウセイ</t>
    </rPh>
    <phoneticPr fontId="3"/>
  </si>
  <si>
    <t>副食(副菜)量の調整の有/無</t>
    <rPh sb="0" eb="2">
      <t>フクショク</t>
    </rPh>
    <rPh sb="3" eb="4">
      <t>フク</t>
    </rPh>
    <rPh sb="4" eb="5">
      <t>ナ</t>
    </rPh>
    <rPh sb="6" eb="7">
      <t>リョウ</t>
    </rPh>
    <rPh sb="8" eb="10">
      <t>チョウセイ</t>
    </rPh>
    <phoneticPr fontId="3"/>
  </si>
  <si>
    <t>所在地
(施設所在地と異なる場合)</t>
    <rPh sb="0" eb="3">
      <t>ショザイチ</t>
    </rPh>
    <rPh sb="5" eb="7">
      <t>シセツ</t>
    </rPh>
    <rPh sb="7" eb="10">
      <t>ショザイチ</t>
    </rPh>
    <rPh sb="11" eb="12">
      <t>コト</t>
    </rPh>
    <rPh sb="14" eb="16">
      <t>バアイ</t>
    </rPh>
    <phoneticPr fontId="3"/>
  </si>
  <si>
    <t>学年区分①</t>
    <rPh sb="0" eb="2">
      <t>ガクネン</t>
    </rPh>
    <rPh sb="2" eb="4">
      <t>クブン</t>
    </rPh>
    <phoneticPr fontId="3"/>
  </si>
  <si>
    <t>具体的に入力してください。</t>
    <phoneticPr fontId="3"/>
  </si>
  <si>
    <t>年間の実施回数を入力してください。</t>
    <rPh sb="0" eb="2">
      <t>ネンカン</t>
    </rPh>
    <rPh sb="3" eb="5">
      <t>ジッシ</t>
    </rPh>
    <rPh sb="5" eb="7">
      <t>カイスウ</t>
    </rPh>
    <rPh sb="8" eb="10">
      <t>ニュウリョク</t>
    </rPh>
    <phoneticPr fontId="3"/>
  </si>
  <si>
    <t>同一職種は複数参加でも１とします。</t>
    <rPh sb="0" eb="2">
      <t>ドウイツ</t>
    </rPh>
    <rPh sb="2" eb="4">
      <t>ショクシュ</t>
    </rPh>
    <rPh sb="5" eb="7">
      <t>フクスウ</t>
    </rPh>
    <rPh sb="7" eb="9">
      <t>サンカ</t>
    </rPh>
    <phoneticPr fontId="3"/>
  </si>
  <si>
    <t>委託には一部委託も含みます。</t>
    <rPh sb="0" eb="2">
      <t>イタク</t>
    </rPh>
    <rPh sb="4" eb="6">
      <t>イチブ</t>
    </rPh>
    <rPh sb="6" eb="8">
      <t>イタク</t>
    </rPh>
    <rPh sb="9" eb="10">
      <t>フク</t>
    </rPh>
    <phoneticPr fontId="3"/>
  </si>
  <si>
    <t>対象とする学校数の合計を入力してください。</t>
    <rPh sb="0" eb="2">
      <t>タイショウ</t>
    </rPh>
    <rPh sb="5" eb="7">
      <t>ガッコウ</t>
    </rPh>
    <rPh sb="7" eb="8">
      <t>スウ</t>
    </rPh>
    <rPh sb="9" eb="11">
      <t>ゴウケイ</t>
    </rPh>
    <rPh sb="12" eb="14">
      <t>ニュウリョク</t>
    </rPh>
    <phoneticPr fontId="3"/>
  </si>
  <si>
    <t>対象とする人数（職員を含む）の合計を入力してください。</t>
    <rPh sb="0" eb="2">
      <t>タイショウ</t>
    </rPh>
    <rPh sb="5" eb="7">
      <t>ニンズウ</t>
    </rPh>
    <rPh sb="8" eb="10">
      <t>ショクイン</t>
    </rPh>
    <rPh sb="11" eb="12">
      <t>フク</t>
    </rPh>
    <rPh sb="15" eb="17">
      <t>ゴウケイ</t>
    </rPh>
    <rPh sb="18" eb="20">
      <t>ニュウリョク</t>
    </rPh>
    <phoneticPr fontId="3"/>
  </si>
  <si>
    <t>特別給食とは、刻み食や疾病に配慮した給食を指します。</t>
    <rPh sb="0" eb="2">
      <t>トクベツ</t>
    </rPh>
    <rPh sb="2" eb="4">
      <t>キュウショク</t>
    </rPh>
    <rPh sb="7" eb="8">
      <t>キザ</t>
    </rPh>
    <rPh sb="9" eb="10">
      <t>ショク</t>
    </rPh>
    <rPh sb="11" eb="13">
      <t>シッペイ</t>
    </rPh>
    <rPh sb="14" eb="16">
      <t>ハイリョ</t>
    </rPh>
    <rPh sb="18" eb="20">
      <t>キュウショク</t>
    </rPh>
    <rPh sb="21" eb="22">
      <t>サ</t>
    </rPh>
    <phoneticPr fontId="3"/>
  </si>
  <si>
    <t>※目標栄養量に入力した栄養素が反映されます。</t>
    <rPh sb="7" eb="9">
      <t>ニュウリョク</t>
    </rPh>
    <rPh sb="15" eb="17">
      <t>ハンエイ</t>
    </rPh>
    <phoneticPr fontId="3"/>
  </si>
  <si>
    <t>非常食品の量</t>
    <rPh sb="0" eb="2">
      <t>ヒジョウ</t>
    </rPh>
    <rPh sb="2" eb="4">
      <t>ショクヒン</t>
    </rPh>
    <rPh sb="5" eb="6">
      <t>リョウ</t>
    </rPh>
    <phoneticPr fontId="3"/>
  </si>
  <si>
    <t>印刷用シートでは、「○人分を○日分」となります。</t>
    <rPh sb="0" eb="3">
      <t>インサツヨウ</t>
    </rPh>
    <phoneticPr fontId="3"/>
  </si>
  <si>
    <t>※自動計算されます。</t>
    <phoneticPr fontId="3"/>
  </si>
  <si>
    <t>※１人1日（朝食/昼食/夕食)当たり</t>
    <phoneticPr fontId="3"/>
  </si>
  <si>
    <t>ごはん、パン、麺（ゆで）については、１食の平均量を入力してください。</t>
    <phoneticPr fontId="3"/>
  </si>
  <si>
    <t>※１人（1食/2食/1日)当たり</t>
    <phoneticPr fontId="3"/>
  </si>
  <si>
    <t>その他栄養素①(内容(単位))</t>
    <rPh sb="2" eb="3">
      <t>タ</t>
    </rPh>
    <rPh sb="3" eb="6">
      <t>エイヨウソ</t>
    </rPh>
    <rPh sb="8" eb="10">
      <t>ナイヨウ</t>
    </rPh>
    <rPh sb="11" eb="13">
      <t>タンイ</t>
    </rPh>
    <phoneticPr fontId="3"/>
  </si>
  <si>
    <t>その他(内容)　</t>
    <rPh sb="2" eb="3">
      <t>タ</t>
    </rPh>
    <rPh sb="4" eb="6">
      <t>ナイヨウ</t>
    </rPh>
    <phoneticPr fontId="3"/>
  </si>
  <si>
    <t>施設区分</t>
    <rPh sb="0" eb="2">
      <t>シセツ</t>
    </rPh>
    <rPh sb="2" eb="3">
      <t>ク</t>
    </rPh>
    <rPh sb="3" eb="4">
      <t>ブン</t>
    </rPh>
    <phoneticPr fontId="3"/>
  </si>
  <si>
    <t>　　　氏名</t>
    <rPh sb="3" eb="5">
      <t>シメイ</t>
    </rPh>
    <phoneticPr fontId="3"/>
  </si>
  <si>
    <t>有/無</t>
    <phoneticPr fontId="3"/>
  </si>
  <si>
    <t>　　　(住所)</t>
    <rPh sb="4" eb="6">
      <t>ジュウショ</t>
    </rPh>
    <phoneticPr fontId="3"/>
  </si>
  <si>
    <t>　　　(氏名)</t>
    <rPh sb="4" eb="6">
      <t>シメイ</t>
    </rPh>
    <phoneticPr fontId="3"/>
  </si>
  <si>
    <t>　　　　　　　(氏名)</t>
    <rPh sb="8" eb="10">
      <t>シメイ</t>
    </rPh>
    <phoneticPr fontId="3"/>
  </si>
  <si>
    <t>　　　　　（栄養士）</t>
    <rPh sb="6" eb="9">
      <t>エイヨウシ</t>
    </rPh>
    <phoneticPr fontId="3"/>
  </si>
  <si>
    <t>　　　　　(施設側・非常勤)</t>
    <rPh sb="6" eb="8">
      <t>シセツ</t>
    </rPh>
    <rPh sb="8" eb="9">
      <t>ガワ</t>
    </rPh>
    <rPh sb="10" eb="13">
      <t>ヒジョウキン</t>
    </rPh>
    <phoneticPr fontId="3"/>
  </si>
  <si>
    <t>　　　　　(受託側・常勤)</t>
    <rPh sb="6" eb="8">
      <t>ジュタク</t>
    </rPh>
    <rPh sb="8" eb="9">
      <t>ガワ</t>
    </rPh>
    <rPh sb="10" eb="12">
      <t>ジョウキン</t>
    </rPh>
    <phoneticPr fontId="3"/>
  </si>
  <si>
    <t>　　　　　(受託側・非常勤)</t>
    <rPh sb="6" eb="8">
      <t>ジュタク</t>
    </rPh>
    <rPh sb="8" eb="9">
      <t>ガワ</t>
    </rPh>
    <rPh sb="10" eb="13">
      <t>ヒジョウキン</t>
    </rPh>
    <phoneticPr fontId="3"/>
  </si>
  <si>
    <t>　　　(施設側・非常勤)</t>
    <rPh sb="4" eb="6">
      <t>シセツ</t>
    </rPh>
    <rPh sb="6" eb="7">
      <t>ガワ</t>
    </rPh>
    <rPh sb="8" eb="11">
      <t>ヒジョウキン</t>
    </rPh>
    <phoneticPr fontId="3"/>
  </si>
  <si>
    <t>　　　(受託側・常勤)</t>
    <rPh sb="4" eb="6">
      <t>ジュタク</t>
    </rPh>
    <rPh sb="6" eb="7">
      <t>ガワ</t>
    </rPh>
    <rPh sb="8" eb="10">
      <t>ジョウキン</t>
    </rPh>
    <phoneticPr fontId="3"/>
  </si>
  <si>
    <t>　　　(受託側・非常勤)</t>
    <rPh sb="4" eb="6">
      <t>ジュタク</t>
    </rPh>
    <rPh sb="6" eb="7">
      <t>ガワ</t>
    </rPh>
    <rPh sb="8" eb="11">
      <t>ヒジョウキン</t>
    </rPh>
    <phoneticPr fontId="3"/>
  </si>
  <si>
    <t>調理師(施設側・常勤)</t>
    <rPh sb="0" eb="3">
      <t>チョウリシ</t>
    </rPh>
    <rPh sb="4" eb="6">
      <t>シセツ</t>
    </rPh>
    <rPh sb="6" eb="7">
      <t>ガワ</t>
    </rPh>
    <rPh sb="8" eb="10">
      <t>ジョウキン</t>
    </rPh>
    <phoneticPr fontId="3"/>
  </si>
  <si>
    <t>　　　　(施設側・非常勤)</t>
    <rPh sb="5" eb="7">
      <t>シセツ</t>
    </rPh>
    <rPh sb="7" eb="8">
      <t>ガワ</t>
    </rPh>
    <rPh sb="9" eb="12">
      <t>ヒジョウキン</t>
    </rPh>
    <phoneticPr fontId="3"/>
  </si>
  <si>
    <t>　　　　(受託側・常勤)</t>
    <rPh sb="5" eb="7">
      <t>ジュタク</t>
    </rPh>
    <rPh sb="7" eb="8">
      <t>ガワ</t>
    </rPh>
    <rPh sb="9" eb="11">
      <t>ジョウキン</t>
    </rPh>
    <phoneticPr fontId="3"/>
  </si>
  <si>
    <t>　　　　(受託側・非常勤)</t>
    <rPh sb="5" eb="7">
      <t>ジュタク</t>
    </rPh>
    <rPh sb="7" eb="8">
      <t>ガワ</t>
    </rPh>
    <rPh sb="9" eb="12">
      <t>ヒジョウキン</t>
    </rPh>
    <phoneticPr fontId="3"/>
  </si>
  <si>
    <t>その他(施設側・常勤)</t>
    <rPh sb="2" eb="3">
      <t>ホカ</t>
    </rPh>
    <rPh sb="4" eb="6">
      <t>シセツ</t>
    </rPh>
    <rPh sb="6" eb="7">
      <t>ガワ</t>
    </rPh>
    <rPh sb="8" eb="10">
      <t>ジョウキン</t>
    </rPh>
    <phoneticPr fontId="3"/>
  </si>
  <si>
    <t>　　(施設側・非常勤)</t>
    <rPh sb="3" eb="5">
      <t>シセツ</t>
    </rPh>
    <rPh sb="5" eb="6">
      <t>ガワ</t>
    </rPh>
    <rPh sb="7" eb="10">
      <t>ヒジョウキン</t>
    </rPh>
    <phoneticPr fontId="3"/>
  </si>
  <si>
    <t>　　(受託側・常勤)</t>
    <rPh sb="3" eb="5">
      <t>ジュタク</t>
    </rPh>
    <rPh sb="5" eb="6">
      <t>ガワ</t>
    </rPh>
    <rPh sb="7" eb="9">
      <t>ジョウキン</t>
    </rPh>
    <phoneticPr fontId="3"/>
  </si>
  <si>
    <t>　　(受託側・非常勤)</t>
    <rPh sb="3" eb="5">
      <t>ジュタク</t>
    </rPh>
    <rPh sb="5" eb="6">
      <t>ガワ</t>
    </rPh>
    <rPh sb="7" eb="10">
      <t>ヒジョウキン</t>
    </rPh>
    <phoneticPr fontId="3"/>
  </si>
  <si>
    <t>　　　中学年</t>
    <rPh sb="3" eb="6">
      <t>チュウガクネン</t>
    </rPh>
    <phoneticPr fontId="3"/>
  </si>
  <si>
    <t>　　　高学年</t>
    <rPh sb="3" eb="4">
      <t>コウ</t>
    </rPh>
    <rPh sb="4" eb="5">
      <t>オダカ</t>
    </rPh>
    <phoneticPr fontId="3"/>
  </si>
  <si>
    <t>学年区分①の人数・男</t>
    <rPh sb="0" eb="2">
      <t>ガクネン</t>
    </rPh>
    <rPh sb="2" eb="4">
      <t>クブン</t>
    </rPh>
    <rPh sb="6" eb="8">
      <t>ニンズウ</t>
    </rPh>
    <rPh sb="9" eb="10">
      <t>オトコ</t>
    </rPh>
    <phoneticPr fontId="3"/>
  </si>
  <si>
    <t>　　　　　　　　　女</t>
    <rPh sb="9" eb="10">
      <t>オンナ</t>
    </rPh>
    <phoneticPr fontId="3"/>
  </si>
  <si>
    <t>　　　　　　　　　肥満</t>
    <rPh sb="9" eb="11">
      <t>ヒマン</t>
    </rPh>
    <phoneticPr fontId="3"/>
  </si>
  <si>
    <t>　　　　　　　　　やせ</t>
    <phoneticPr fontId="3"/>
  </si>
  <si>
    <t>学年区分②の人数・男</t>
    <rPh sb="0" eb="2">
      <t>ガクネン</t>
    </rPh>
    <rPh sb="2" eb="4">
      <t>クブン</t>
    </rPh>
    <rPh sb="6" eb="8">
      <t>ニンズウ</t>
    </rPh>
    <rPh sb="9" eb="10">
      <t>オトコ</t>
    </rPh>
    <phoneticPr fontId="3"/>
  </si>
  <si>
    <t>学年区分③の人数・男</t>
    <rPh sb="0" eb="2">
      <t>ガクネン</t>
    </rPh>
    <rPh sb="2" eb="4">
      <t>クブン</t>
    </rPh>
    <rPh sb="6" eb="8">
      <t>ニンズウ</t>
    </rPh>
    <rPh sb="9" eb="10">
      <t>オトコ</t>
    </rPh>
    <phoneticPr fontId="3"/>
  </si>
  <si>
    <t>学年区分④の人数・男</t>
    <rPh sb="0" eb="2">
      <t>ガクネン</t>
    </rPh>
    <rPh sb="2" eb="4">
      <t>クブン</t>
    </rPh>
    <rPh sb="6" eb="8">
      <t>ニンズウ</t>
    </rPh>
    <rPh sb="9" eb="10">
      <t>オトコ</t>
    </rPh>
    <phoneticPr fontId="3"/>
  </si>
  <si>
    <t>学年区分⑤の人数・男</t>
    <rPh sb="0" eb="2">
      <t>ガクネン</t>
    </rPh>
    <rPh sb="2" eb="4">
      <t>クブン</t>
    </rPh>
    <rPh sb="6" eb="8">
      <t>ニンズウ</t>
    </rPh>
    <rPh sb="9" eb="10">
      <t>オトコ</t>
    </rPh>
    <phoneticPr fontId="3"/>
  </si>
  <si>
    <t>学年区分⑥の人数・男</t>
    <rPh sb="0" eb="2">
      <t>ガクネン</t>
    </rPh>
    <rPh sb="2" eb="4">
      <t>クブン</t>
    </rPh>
    <rPh sb="6" eb="8">
      <t>ニンズウ</t>
    </rPh>
    <rPh sb="9" eb="10">
      <t>オトコ</t>
    </rPh>
    <phoneticPr fontId="3"/>
  </si>
  <si>
    <t>人数合計・男</t>
    <rPh sb="0" eb="2">
      <t>ニンズウ</t>
    </rPh>
    <rPh sb="2" eb="4">
      <t>ゴウケイ</t>
    </rPh>
    <rPh sb="5" eb="6">
      <t>オトコ</t>
    </rPh>
    <phoneticPr fontId="3"/>
  </si>
  <si>
    <t>　　　　　女</t>
    <rPh sb="5" eb="6">
      <t>オンナ</t>
    </rPh>
    <phoneticPr fontId="3"/>
  </si>
  <si>
    <t>　　　　　肥満</t>
    <rPh sb="5" eb="7">
      <t>ヒマン</t>
    </rPh>
    <phoneticPr fontId="3"/>
  </si>
  <si>
    <t>　　　　　やせ</t>
    <phoneticPr fontId="3"/>
  </si>
  <si>
    <t>　　　　　　　　(該当者数)</t>
    <rPh sb="9" eb="12">
      <t>ガイトウシャ</t>
    </rPh>
    <rPh sb="12" eb="13">
      <t>スウ</t>
    </rPh>
    <phoneticPr fontId="3"/>
  </si>
  <si>
    <t>主食量の種類数
(調整有の場合のみ)</t>
    <rPh sb="0" eb="2">
      <t>シュショク</t>
    </rPh>
    <rPh sb="2" eb="3">
      <t>リョウ</t>
    </rPh>
    <rPh sb="4" eb="6">
      <t>シュルイ</t>
    </rPh>
    <rPh sb="6" eb="7">
      <t>スウ</t>
    </rPh>
    <rPh sb="9" eb="11">
      <t>チョウセイ</t>
    </rPh>
    <rPh sb="11" eb="12">
      <t>アリ</t>
    </rPh>
    <rPh sb="13" eb="15">
      <t>バアイ</t>
    </rPh>
    <phoneticPr fontId="3"/>
  </si>
  <si>
    <t>副食量の種類数
(調整有の場合のみ)</t>
    <rPh sb="0" eb="1">
      <t>フク</t>
    </rPh>
    <rPh sb="1" eb="2">
      <t>ショク</t>
    </rPh>
    <rPh sb="2" eb="3">
      <t>リョウ</t>
    </rPh>
    <rPh sb="4" eb="6">
      <t>シュルイ</t>
    </rPh>
    <rPh sb="6" eb="7">
      <t>スウ</t>
    </rPh>
    <rPh sb="9" eb="11">
      <t>チョウセイ</t>
    </rPh>
    <rPh sb="11" eb="12">
      <t>アリ</t>
    </rPh>
    <rPh sb="13" eb="15">
      <t>バアイ</t>
    </rPh>
    <phoneticPr fontId="3"/>
  </si>
  <si>
    <t>ごはん</t>
    <phoneticPr fontId="3"/>
  </si>
  <si>
    <t>パン</t>
    <phoneticPr fontId="3"/>
  </si>
  <si>
    <t>エネルギー</t>
    <phoneticPr fontId="3"/>
  </si>
  <si>
    <t>カルシウム</t>
    <phoneticPr fontId="3"/>
  </si>
  <si>
    <t>ビタミンC</t>
    <phoneticPr fontId="3"/>
  </si>
  <si>
    <t>　　　　　　②(内容(単位))</t>
    <rPh sb="8" eb="10">
      <t>ナイヨウ</t>
    </rPh>
    <rPh sb="11" eb="13">
      <t>タンイ</t>
    </rPh>
    <phoneticPr fontId="3"/>
  </si>
  <si>
    <t>　　　　　　③(内容(単位))</t>
    <rPh sb="8" eb="10">
      <t>ナイヨウ</t>
    </rPh>
    <rPh sb="11" eb="13">
      <t>タンイ</t>
    </rPh>
    <phoneticPr fontId="3"/>
  </si>
  <si>
    <t>　　　　　　②の量</t>
    <rPh sb="8" eb="9">
      <t>リョウ</t>
    </rPh>
    <phoneticPr fontId="3"/>
  </si>
  <si>
    <t>　　　　　　③の量</t>
    <rPh sb="8" eb="9">
      <t>リョウ</t>
    </rPh>
    <phoneticPr fontId="3"/>
  </si>
  <si>
    <t>給食の目的・目標</t>
    <rPh sb="0" eb="2">
      <t>キュウショク</t>
    </rPh>
    <rPh sb="3" eb="5">
      <t>モクテキ</t>
    </rPh>
    <rPh sb="6" eb="8">
      <t>モクヒョウ</t>
    </rPh>
    <phoneticPr fontId="3"/>
  </si>
  <si>
    <t>記入例：令和○年○月</t>
    <rPh sb="0" eb="2">
      <t>キニュウ</t>
    </rPh>
    <rPh sb="2" eb="3">
      <t>レイ</t>
    </rPh>
    <rPh sb="4" eb="6">
      <t>レイワ</t>
    </rPh>
    <rPh sb="7" eb="8">
      <t>ネン</t>
    </rPh>
    <rPh sb="9" eb="10">
      <t>ガツ</t>
    </rPh>
    <phoneticPr fontId="3"/>
  </si>
  <si>
    <t>食物繊維　　　　　  　　　 　(ｇ)</t>
    <phoneticPr fontId="3"/>
  </si>
  <si>
    <t>ビタミンＣ　　 　　　　　(mg)</t>
    <phoneticPr fontId="3"/>
  </si>
  <si>
    <t>カルシウム　 　　　　  (mg)</t>
    <phoneticPr fontId="3"/>
  </si>
  <si>
    <t>たんぱく質　 　　　　　 (g)</t>
    <phoneticPr fontId="3"/>
  </si>
  <si>
    <t>脂質ｴﾈﾙｷﾞｰ比 　　　　(％)</t>
    <phoneticPr fontId="3"/>
  </si>
  <si>
    <t>ビタミンA(ﾚﾁﾉｰﾙ活性当量)</t>
    <rPh sb="11" eb="13">
      <t>カッセイ</t>
    </rPh>
    <rPh sb="13" eb="15">
      <t>トウリョウ</t>
    </rPh>
    <phoneticPr fontId="3"/>
  </si>
  <si>
    <t>献立名の有/無　</t>
    <rPh sb="0" eb="2">
      <t>コンダテ</t>
    </rPh>
    <rPh sb="2" eb="3">
      <t>メイ</t>
    </rPh>
    <rPh sb="4" eb="5">
      <t>アリ</t>
    </rPh>
    <rPh sb="6" eb="7">
      <t>ナシ</t>
    </rPh>
    <phoneticPr fontId="3"/>
  </si>
  <si>
    <t>材料名の有/無　</t>
    <rPh sb="0" eb="2">
      <t>ザイリョウ</t>
    </rPh>
    <rPh sb="2" eb="3">
      <t>メイ</t>
    </rPh>
    <rPh sb="4" eb="5">
      <t>アリ</t>
    </rPh>
    <rPh sb="6" eb="7">
      <t>ナシ</t>
    </rPh>
    <phoneticPr fontId="3"/>
  </si>
  <si>
    <t>純使用量(１人分)の有/無</t>
    <rPh sb="0" eb="1">
      <t>ジュン</t>
    </rPh>
    <rPh sb="1" eb="3">
      <t>シヨウ</t>
    </rPh>
    <rPh sb="3" eb="4">
      <t>リョウ</t>
    </rPh>
    <rPh sb="6" eb="8">
      <t>ニンブン</t>
    </rPh>
    <rPh sb="10" eb="11">
      <t>アリ</t>
    </rPh>
    <rPh sb="12" eb="13">
      <t>ナシ</t>
    </rPh>
    <phoneticPr fontId="3"/>
  </si>
  <si>
    <t>純使用量(食数分)の有/無</t>
    <rPh sb="0" eb="1">
      <t>ジュン</t>
    </rPh>
    <rPh sb="1" eb="3">
      <t>シヨウ</t>
    </rPh>
    <rPh sb="3" eb="4">
      <t>リョウ</t>
    </rPh>
    <rPh sb="5" eb="6">
      <t>ショク</t>
    </rPh>
    <rPh sb="6" eb="7">
      <t>スウ</t>
    </rPh>
    <rPh sb="7" eb="8">
      <t>ブン</t>
    </rPh>
    <rPh sb="10" eb="11">
      <t>アリ</t>
    </rPh>
    <rPh sb="12" eb="13">
      <t>ナシ</t>
    </rPh>
    <phoneticPr fontId="3"/>
  </si>
  <si>
    <t>献立表掲示または配布の有/無</t>
    <rPh sb="0" eb="2">
      <t>コンダテ</t>
    </rPh>
    <rPh sb="2" eb="3">
      <t>ヒョウ</t>
    </rPh>
    <rPh sb="3" eb="5">
      <t>ケイジ</t>
    </rPh>
    <rPh sb="8" eb="10">
      <t>ハイフ</t>
    </rPh>
    <rPh sb="11" eb="12">
      <t>ユウ</t>
    </rPh>
    <rPh sb="13" eb="14">
      <t>ム</t>
    </rPh>
    <phoneticPr fontId="3"/>
  </si>
  <si>
    <t>ポスター又はリーフレットの有/無</t>
    <rPh sb="4" eb="5">
      <t>マタ</t>
    </rPh>
    <rPh sb="13" eb="14">
      <t>アリ</t>
    </rPh>
    <rPh sb="15" eb="16">
      <t>ナシ</t>
    </rPh>
    <phoneticPr fontId="3"/>
  </si>
  <si>
    <t>給食だよりの有/無</t>
    <rPh sb="0" eb="2">
      <t>キュウショク</t>
    </rPh>
    <rPh sb="6" eb="7">
      <t>アリ</t>
    </rPh>
    <rPh sb="8" eb="9">
      <t>ナシ</t>
    </rPh>
    <phoneticPr fontId="3"/>
  </si>
  <si>
    <t>エネルギーの有/無</t>
    <rPh sb="6" eb="7">
      <t>アリ</t>
    </rPh>
    <rPh sb="8" eb="9">
      <t>ナシ</t>
    </rPh>
    <phoneticPr fontId="3"/>
  </si>
  <si>
    <r>
      <t>ビタミンB</t>
    </r>
    <r>
      <rPr>
        <vertAlign val="subscript"/>
        <sz val="10"/>
        <rFont val="ＭＳ 明朝"/>
        <family val="1"/>
        <charset val="128"/>
      </rPr>
      <t>1</t>
    </r>
    <phoneticPr fontId="3"/>
  </si>
  <si>
    <r>
      <t>ビタミンB</t>
    </r>
    <r>
      <rPr>
        <vertAlign val="subscript"/>
        <sz val="10"/>
        <rFont val="ＭＳ 明朝"/>
        <family val="1"/>
        <charset val="128"/>
      </rPr>
      <t>2</t>
    </r>
    <phoneticPr fontId="3"/>
  </si>
  <si>
    <r>
      <t>ビタミンＢ</t>
    </r>
    <r>
      <rPr>
        <vertAlign val="subscript"/>
        <sz val="10"/>
        <rFont val="ＭＳ Ｐ明朝"/>
        <family val="1"/>
        <charset val="128"/>
      </rPr>
      <t>１</t>
    </r>
    <r>
      <rPr>
        <sz val="10"/>
        <rFont val="ＭＳ Ｐ明朝"/>
        <family val="1"/>
        <charset val="128"/>
      </rPr>
      <t>　　　  　　(mg)</t>
    </r>
    <phoneticPr fontId="3"/>
  </si>
  <si>
    <r>
      <t>ビタミンＢ</t>
    </r>
    <r>
      <rPr>
        <vertAlign val="subscript"/>
        <sz val="10"/>
        <rFont val="ＭＳ Ｐ明朝"/>
        <family val="1"/>
        <charset val="128"/>
      </rPr>
      <t>２</t>
    </r>
    <r>
      <rPr>
        <sz val="10"/>
        <rFont val="ＭＳ Ｐ明朝"/>
        <family val="1"/>
        <charset val="128"/>
      </rPr>
      <t>　　 　 　　(mg)</t>
    </r>
    <phoneticPr fontId="3"/>
  </si>
  <si>
    <t>平均提供食品量・平均栄養量の単位</t>
    <phoneticPr fontId="3"/>
  </si>
  <si>
    <t>朝食</t>
    <phoneticPr fontId="3"/>
  </si>
  <si>
    <t>昼食</t>
    <phoneticPr fontId="3"/>
  </si>
  <si>
    <t>夕食</t>
    <phoneticPr fontId="3"/>
  </si>
  <si>
    <t>朝食・昼食</t>
    <phoneticPr fontId="3"/>
  </si>
  <si>
    <t>朝食・夕食</t>
    <phoneticPr fontId="3"/>
  </si>
  <si>
    <t>昼食・夕食</t>
    <phoneticPr fontId="3"/>
  </si>
  <si>
    <t>朝食・昼食・夕食</t>
    <phoneticPr fontId="3"/>
  </si>
  <si>
    <t>（宛先）茅ヶ崎市保健所長</t>
    <rPh sb="1" eb="3">
      <t>アテサキ</t>
    </rPh>
    <rPh sb="4" eb="8">
      <t>チガサキシ</t>
    </rPh>
    <rPh sb="8" eb="11">
      <t>ホケンジョ</t>
    </rPh>
    <rPh sb="11" eb="12">
      <t>チョウ</t>
    </rPh>
    <phoneticPr fontId="3"/>
  </si>
  <si>
    <t>茅ヶ崎市給食施設における栄養管理に関する規則第４条により、次のとおり栄養管理状況を報告します。</t>
    <rPh sb="0" eb="4">
      <t>チガサキシ</t>
    </rPh>
    <rPh sb="4" eb="6">
      <t>キュウショク</t>
    </rPh>
    <rPh sb="6" eb="8">
      <t>シセツ</t>
    </rPh>
    <rPh sb="12" eb="14">
      <t>エイヨウ</t>
    </rPh>
    <rPh sb="14" eb="16">
      <t>カンリ</t>
    </rPh>
    <rPh sb="17" eb="18">
      <t>カン</t>
    </rPh>
    <rPh sb="20" eb="22">
      <t>キソク</t>
    </rPh>
    <rPh sb="22" eb="23">
      <t>ダイ</t>
    </rPh>
    <rPh sb="24" eb="25">
      <t>ジョウ</t>
    </rPh>
    <rPh sb="29" eb="30">
      <t>ツギ</t>
    </rPh>
    <rPh sb="34" eb="36">
      <t>エイヨウ</t>
    </rPh>
    <rPh sb="36" eb="38">
      <t>カンリ</t>
    </rPh>
    <rPh sb="38" eb="40">
      <t>ジョウキョウ</t>
    </rPh>
    <rPh sb="41" eb="43">
      <t>ホウコク</t>
    </rPh>
    <phoneticPr fontId="3"/>
  </si>
  <si>
    <t>人</t>
    <phoneticPr fontId="3"/>
  </si>
  <si>
    <t>（対応</t>
    <rPh sb="1" eb="3">
      <t>タイオウ</t>
    </rPh>
    <phoneticPr fontId="3"/>
  </si>
  <si>
    <t>食物アレルギー給食対応者数</t>
    <rPh sb="0" eb="2">
      <t>ショクモツ</t>
    </rPh>
    <rPh sb="7" eb="9">
      <t>キュウショク</t>
    </rPh>
    <rPh sb="9" eb="11">
      <t>タイオウ</t>
    </rPh>
    <rPh sb="11" eb="12">
      <t>シャ</t>
    </rPh>
    <rPh sb="12" eb="13">
      <t>スウ</t>
    </rPh>
    <phoneticPr fontId="3"/>
  </si>
  <si>
    <t>値入力</t>
    <rPh sb="0" eb="1">
      <t>アタイ</t>
    </rPh>
    <rPh sb="1" eb="3">
      <t>ニュウリョク</t>
    </rPh>
    <phoneticPr fontId="3"/>
  </si>
  <si>
    <t>主菜</t>
    <rPh sb="0" eb="2">
      <t>シュサイ</t>
    </rPh>
    <phoneticPr fontId="3"/>
  </si>
  <si>
    <t>副菜</t>
    <rPh sb="0" eb="2">
      <t>フクサイ</t>
    </rPh>
    <phoneticPr fontId="3"/>
  </si>
  <si>
    <t>該当のものを選択してください。</t>
    <rPh sb="0" eb="2">
      <t>ガイトウ</t>
    </rPh>
    <rPh sb="6" eb="8">
      <t>センタク</t>
    </rPh>
    <phoneticPr fontId="3"/>
  </si>
  <si>
    <t>入力例</t>
    <rPh sb="0" eb="2">
      <t>ニュウリョク</t>
    </rPh>
    <rPh sb="2" eb="3">
      <t>レイ</t>
    </rPh>
    <phoneticPr fontId="3"/>
  </si>
  <si>
    <t>〒</t>
    <phoneticPr fontId="3"/>
  </si>
  <si>
    <t>(職名)</t>
    <phoneticPr fontId="3"/>
  </si>
  <si>
    <t>(氏名)</t>
    <phoneticPr fontId="3"/>
  </si>
  <si>
    <t>内線</t>
    <phoneticPr fontId="3"/>
  </si>
  <si>
    <t>該当のものを選択してください。</t>
    <rPh sb="0" eb="2">
      <t>ガイトウノ</t>
    </rPh>
    <rPh sb="3" eb="8">
      <t>ヲセンタク</t>
    </rPh>
    <phoneticPr fontId="3"/>
  </si>
  <si>
    <t xml:space="preserve">※自動計算されます。
</t>
    <phoneticPr fontId="3"/>
  </si>
  <si>
    <t>施設の正式名称を入力</t>
    <rPh sb="0" eb="2">
      <t>シセツ</t>
    </rPh>
    <rPh sb="3" eb="5">
      <t>セイシキ</t>
    </rPh>
    <rPh sb="5" eb="7">
      <t>メイショウ</t>
    </rPh>
    <rPh sb="8" eb="10">
      <t>ニュウリョク</t>
    </rPh>
    <phoneticPr fontId="3"/>
  </si>
  <si>
    <t>施設の所在地を記入</t>
    <rPh sb="0" eb="2">
      <t>シセツ</t>
    </rPh>
    <rPh sb="3" eb="6">
      <t>ショザイチ</t>
    </rPh>
    <rPh sb="7" eb="9">
      <t>キニュウ</t>
    </rPh>
    <phoneticPr fontId="3"/>
  </si>
  <si>
    <t>残菜量の確認を行う調査です。</t>
    <rPh sb="0" eb="2">
      <t>ザンサイ</t>
    </rPh>
    <rPh sb="2" eb="3">
      <t>リョウ</t>
    </rPh>
    <rPh sb="4" eb="6">
      <t>カクニン</t>
    </rPh>
    <rPh sb="7" eb="8">
      <t>オコナ</t>
    </rPh>
    <rPh sb="9" eb="11">
      <t>チョウサ</t>
    </rPh>
    <phoneticPr fontId="3"/>
  </si>
  <si>
    <t>施設の管理者の職名と氏名を入力してください。給食を委託している場合も、施設側の管理者が報告してください。</t>
    <rPh sb="0" eb="2">
      <t>シセツ</t>
    </rPh>
    <rPh sb="3" eb="6">
      <t>カンリシャ</t>
    </rPh>
    <rPh sb="7" eb="9">
      <t>ショクメイ</t>
    </rPh>
    <rPh sb="10" eb="12">
      <t>シメイ</t>
    </rPh>
    <rPh sb="13" eb="15">
      <t>ニュウリョク</t>
    </rPh>
    <rPh sb="22" eb="24">
      <t>キュウショク</t>
    </rPh>
    <rPh sb="25" eb="27">
      <t>イタク</t>
    </rPh>
    <rPh sb="31" eb="33">
      <t>バアイ</t>
    </rPh>
    <rPh sb="35" eb="37">
      <t>シセツ</t>
    </rPh>
    <rPh sb="37" eb="38">
      <t>ガワ</t>
    </rPh>
    <rPh sb="39" eb="42">
      <t>カンリシャ</t>
    </rPh>
    <rPh sb="43" eb="45">
      <t>ホウコク</t>
    </rPh>
    <phoneticPr fontId="3"/>
  </si>
  <si>
    <t>該当者は有を選択し、その他には、具体的な職種を入力してください。</t>
    <rPh sb="12" eb="13">
      <t>タ</t>
    </rPh>
    <rPh sb="20" eb="22">
      <t>ショクシュ</t>
    </rPh>
    <phoneticPr fontId="3"/>
  </si>
  <si>
    <t>主食・副食量から摂取量を把握する調査です。</t>
    <rPh sb="0" eb="2">
      <t>シュショク</t>
    </rPh>
    <rPh sb="3" eb="5">
      <t>フクショク</t>
    </rPh>
    <rPh sb="5" eb="6">
      <t>リョウ</t>
    </rPh>
    <rPh sb="8" eb="10">
      <t>セッシュ</t>
    </rPh>
    <rPh sb="10" eb="11">
      <t>リョウ</t>
    </rPh>
    <rPh sb="12" eb="14">
      <t>ハアク</t>
    </rPh>
    <rPh sb="16" eb="18">
      <t>チョウサ</t>
    </rPh>
    <phoneticPr fontId="3"/>
  </si>
  <si>
    <t>施設側の報告担当者の部門名、職名、氏名を入力してください。
所在地については、報告担当者の所在地が施設の所在地と違う場合に入力してください。</t>
    <rPh sb="0" eb="2">
      <t>シセツ</t>
    </rPh>
    <rPh sb="2" eb="3">
      <t>ガワ</t>
    </rPh>
    <rPh sb="4" eb="6">
      <t>ホウコク</t>
    </rPh>
    <rPh sb="6" eb="9">
      <t>タントウシャ</t>
    </rPh>
    <rPh sb="10" eb="12">
      <t>ブモン</t>
    </rPh>
    <rPh sb="12" eb="13">
      <t>メイ</t>
    </rPh>
    <rPh sb="14" eb="16">
      <t>ショクメイ</t>
    </rPh>
    <rPh sb="17" eb="19">
      <t>シメイ</t>
    </rPh>
    <rPh sb="20" eb="22">
      <t>ニュウリョク</t>
    </rPh>
    <rPh sb="30" eb="33">
      <t>ショザイチ</t>
    </rPh>
    <rPh sb="39" eb="41">
      <t>ホウコク</t>
    </rPh>
    <rPh sb="41" eb="43">
      <t>タントウ</t>
    </rPh>
    <rPh sb="43" eb="44">
      <t>シャ</t>
    </rPh>
    <rPh sb="61" eb="63">
      <t>ニュウリョク</t>
    </rPh>
    <phoneticPr fontId="3"/>
  </si>
  <si>
    <t>記入例：令和○年○月○日
当該年（１月～１２月）の内容について、１年分の内容を御報告ください。
提出日は１月末日までです。</t>
    <rPh sb="0" eb="2">
      <t>キニュウ</t>
    </rPh>
    <rPh sb="2" eb="3">
      <t>レイ</t>
    </rPh>
    <rPh sb="4" eb="6">
      <t>レイワ</t>
    </rPh>
    <rPh sb="7" eb="8">
      <t>ネン</t>
    </rPh>
    <rPh sb="9" eb="10">
      <t>ガツ</t>
    </rPh>
    <rPh sb="11" eb="12">
      <t>ニチ</t>
    </rPh>
    <rPh sb="13" eb="14">
      <t>トウ</t>
    </rPh>
    <rPh sb="15" eb="16">
      <t>ネン</t>
    </rPh>
    <rPh sb="18" eb="19">
      <t>ガツ</t>
    </rPh>
    <rPh sb="22" eb="23">
      <t>ガツ</t>
    </rPh>
    <rPh sb="25" eb="27">
      <t>ナイヨウ</t>
    </rPh>
    <rPh sb="33" eb="35">
      <t>ネンブン</t>
    </rPh>
    <rPh sb="36" eb="38">
      <t>ナイヨウ</t>
    </rPh>
    <rPh sb="39" eb="42">
      <t>ゴホウコク</t>
    </rPh>
    <rPh sb="48" eb="50">
      <t>テイシュツ</t>
    </rPh>
    <rPh sb="50" eb="51">
      <t>ビ</t>
    </rPh>
    <rPh sb="53" eb="54">
      <t>ガツ</t>
    </rPh>
    <rPh sb="54" eb="56">
      <t>マツジツ</t>
    </rPh>
    <phoneticPr fontId="3"/>
  </si>
  <si>
    <t>上記代表者について選択してください。</t>
    <rPh sb="0" eb="2">
      <t>ジョウキ</t>
    </rPh>
    <rPh sb="2" eb="5">
      <t>ダイヒョウシャ</t>
    </rPh>
    <rPh sb="9" eb="11">
      <t>センタク</t>
    </rPh>
    <phoneticPr fontId="3"/>
  </si>
  <si>
    <t>上記以外に算出している栄養素がありましたら栄養素名(括弧書きで単位)と目標栄養量を入力してください。
例：マグネシウム（ｍｇ）</t>
    <rPh sb="0" eb="2">
      <t>ジョウキ</t>
    </rPh>
    <rPh sb="2" eb="4">
      <t>イガイ</t>
    </rPh>
    <rPh sb="5" eb="7">
      <t>サンシュツ</t>
    </rPh>
    <rPh sb="11" eb="14">
      <t>エイヨウソ</t>
    </rPh>
    <rPh sb="21" eb="24">
      <t>エイヨウソ</t>
    </rPh>
    <rPh sb="24" eb="25">
      <t>メイ</t>
    </rPh>
    <rPh sb="26" eb="28">
      <t>カッコ</t>
    </rPh>
    <rPh sb="28" eb="29">
      <t>ガ</t>
    </rPh>
    <rPh sb="31" eb="33">
      <t>タンイ</t>
    </rPh>
    <rPh sb="35" eb="37">
      <t>モクヒョウ</t>
    </rPh>
    <rPh sb="37" eb="39">
      <t>エイヨウ</t>
    </rPh>
    <rPh sb="39" eb="40">
      <t>リョウ</t>
    </rPh>
    <rPh sb="41" eb="43">
      <t>ニュウリョク</t>
    </rPh>
    <rPh sb="51" eb="52">
      <t>レイ</t>
    </rPh>
    <phoneticPr fontId="3"/>
  </si>
  <si>
    <t>厨房で使用する調理の指示書や詳細献立等の計画書を指します。</t>
    <rPh sb="0" eb="2">
      <t>チュウボウ</t>
    </rPh>
    <rPh sb="3" eb="5">
      <t>シヨウ</t>
    </rPh>
    <rPh sb="7" eb="9">
      <t>チョウリ</t>
    </rPh>
    <rPh sb="10" eb="13">
      <t>シジショ</t>
    </rPh>
    <rPh sb="14" eb="16">
      <t>ショウサイ</t>
    </rPh>
    <rPh sb="16" eb="18">
      <t>コンダテ</t>
    </rPh>
    <rPh sb="18" eb="19">
      <t>トウ</t>
    </rPh>
    <rPh sb="20" eb="23">
      <t>ケイカクショ</t>
    </rPh>
    <rPh sb="24" eb="25">
      <t>サ</t>
    </rPh>
    <phoneticPr fontId="3"/>
  </si>
  <si>
    <t>管理栄養士の場合は管理栄養士の免許番号のみ入力してください。
(栄養士の免許番号は不要)</t>
    <rPh sb="0" eb="2">
      <t>カンリ</t>
    </rPh>
    <rPh sb="2" eb="4">
      <t>エイヨウ</t>
    </rPh>
    <rPh sb="4" eb="5">
      <t>シ</t>
    </rPh>
    <rPh sb="6" eb="8">
      <t>バアイ</t>
    </rPh>
    <rPh sb="9" eb="11">
      <t>カンリ</t>
    </rPh>
    <rPh sb="11" eb="13">
      <t>エイヨウ</t>
    </rPh>
    <rPh sb="13" eb="14">
      <t>シ</t>
    </rPh>
    <rPh sb="15" eb="17">
      <t>メンキョ</t>
    </rPh>
    <rPh sb="17" eb="19">
      <t>バンゴウ</t>
    </rPh>
    <rPh sb="21" eb="23">
      <t>ニュウリョク</t>
    </rPh>
    <rPh sb="32" eb="34">
      <t>エイヨウ</t>
    </rPh>
    <rPh sb="34" eb="35">
      <t>シ</t>
    </rPh>
    <rPh sb="36" eb="38">
      <t>メンキョ</t>
    </rPh>
    <rPh sb="38" eb="40">
      <t>バンゴウ</t>
    </rPh>
    <rPh sb="41" eb="43">
      <t>フヨウ</t>
    </rPh>
    <phoneticPr fontId="3"/>
  </si>
  <si>
    <t>栄養量を考慮し、調整するものについて入力してください。
※調整している場合は、種類数を入力してください。</t>
    <rPh sb="18" eb="20">
      <t>ニュウリョク</t>
    </rPh>
    <phoneticPr fontId="3"/>
  </si>
  <si>
    <r>
      <t xml:space="preserve">１人１日（あるいは1食、２食）当たりの目標栄養量の平均を入力してください。
※エネルギー比を自動計算しますので、○～○ｇではなく、中央値を入力してください。
</t>
    </r>
    <r>
      <rPr>
        <sz val="10"/>
        <color rgb="FFFF0000"/>
        <rFont val="ＭＳ 明朝"/>
        <family val="1"/>
        <charset val="128"/>
      </rPr>
      <t>※１月～１２月の平均値でご入力ください。</t>
    </r>
    <r>
      <rPr>
        <sz val="10"/>
        <color theme="1"/>
        <rFont val="ＭＳ 明朝"/>
        <family val="1"/>
        <charset val="128"/>
      </rPr>
      <t xml:space="preserve">
</t>
    </r>
    <rPh sb="15" eb="16">
      <t>ア</t>
    </rPh>
    <rPh sb="19" eb="21">
      <t>モクヒョウ</t>
    </rPh>
    <rPh sb="21" eb="23">
      <t>エイヨウ</t>
    </rPh>
    <rPh sb="23" eb="24">
      <t>リョウ</t>
    </rPh>
    <rPh sb="25" eb="27">
      <t>ヘイキン</t>
    </rPh>
    <rPh sb="28" eb="30">
      <t>ニュウリョク</t>
    </rPh>
    <rPh sb="44" eb="45">
      <t>ヒ</t>
    </rPh>
    <rPh sb="46" eb="48">
      <t>ジドウ</t>
    </rPh>
    <rPh sb="48" eb="50">
      <t>ケイサン</t>
    </rPh>
    <rPh sb="65" eb="67">
      <t>チュウオウ</t>
    </rPh>
    <rPh sb="67" eb="68">
      <t>アタイ</t>
    </rPh>
    <rPh sb="69" eb="71">
      <t>ニュウリョク</t>
    </rPh>
    <rPh sb="81" eb="82">
      <t>ガツ</t>
    </rPh>
    <rPh sb="92" eb="94">
      <t>ニュウリョク</t>
    </rPh>
    <phoneticPr fontId="3"/>
  </si>
  <si>
    <t>①</t>
    <phoneticPr fontId="3"/>
  </si>
  <si>
    <t>②</t>
    <phoneticPr fontId="3"/>
  </si>
  <si>
    <t>③</t>
    <phoneticPr fontId="3"/>
  </si>
  <si>
    <r>
      <rPr>
        <b/>
        <u/>
        <sz val="14"/>
        <rFont val="BIZ UDPゴシック"/>
        <family val="3"/>
        <charset val="128"/>
      </rPr>
      <t>印刷する際は、印刷用シートのみを印刷</t>
    </r>
    <r>
      <rPr>
        <b/>
        <sz val="14"/>
        <rFont val="BIZ UDPゴシック"/>
        <family val="3"/>
        <charset val="128"/>
      </rPr>
      <t>してください。</t>
    </r>
    <rPh sb="0" eb="2">
      <t>インサツ</t>
    </rPh>
    <rPh sb="4" eb="5">
      <t>サイ</t>
    </rPh>
    <rPh sb="7" eb="9">
      <t>インサツ</t>
    </rPh>
    <rPh sb="9" eb="10">
      <t>ヨウ</t>
    </rPh>
    <rPh sb="16" eb="18">
      <t>インサツ</t>
    </rPh>
    <phoneticPr fontId="3"/>
  </si>
  <si>
    <t>④</t>
    <phoneticPr fontId="3"/>
  </si>
  <si>
    <t>１回100食以上又は１日250食以上の食事を提供している場合は特定給食施設、1回50食以上又は1日100食以上の食事を提供する施設は、小規模特定給食施設に該当します。</t>
    <rPh sb="1" eb="2">
      <t>カイ</t>
    </rPh>
    <rPh sb="5" eb="6">
      <t>ショク</t>
    </rPh>
    <rPh sb="6" eb="8">
      <t>イジョウ</t>
    </rPh>
    <rPh sb="8" eb="9">
      <t>マタ</t>
    </rPh>
    <rPh sb="11" eb="12">
      <t>ニチ</t>
    </rPh>
    <rPh sb="15" eb="16">
      <t>ショク</t>
    </rPh>
    <rPh sb="16" eb="18">
      <t>イジョウ</t>
    </rPh>
    <rPh sb="19" eb="21">
      <t>ショクジ</t>
    </rPh>
    <rPh sb="22" eb="24">
      <t>テイキョウ</t>
    </rPh>
    <rPh sb="28" eb="30">
      <t>バアイ</t>
    </rPh>
    <rPh sb="31" eb="33">
      <t>トクテイ</t>
    </rPh>
    <rPh sb="33" eb="35">
      <t>キュウショク</t>
    </rPh>
    <rPh sb="35" eb="37">
      <t>シセツ</t>
    </rPh>
    <rPh sb="39" eb="40">
      <t>カイ</t>
    </rPh>
    <rPh sb="42" eb="43">
      <t>ショク</t>
    </rPh>
    <rPh sb="43" eb="45">
      <t>イジョウ</t>
    </rPh>
    <rPh sb="45" eb="46">
      <t>マタ</t>
    </rPh>
    <rPh sb="48" eb="49">
      <t>ニチ</t>
    </rPh>
    <rPh sb="52" eb="53">
      <t>ショク</t>
    </rPh>
    <rPh sb="53" eb="55">
      <t>イジョウ</t>
    </rPh>
    <rPh sb="56" eb="58">
      <t>ショクジ</t>
    </rPh>
    <rPh sb="59" eb="61">
      <t>テイキョウ</t>
    </rPh>
    <rPh sb="63" eb="65">
      <t>シセツ</t>
    </rPh>
    <rPh sb="67" eb="70">
      <t>ショウキボ</t>
    </rPh>
    <rPh sb="68" eb="70">
      <t>キボ</t>
    </rPh>
    <rPh sb="70" eb="72">
      <t>トクテイ</t>
    </rPh>
    <rPh sb="72" eb="74">
      <t>キュウショク</t>
    </rPh>
    <rPh sb="74" eb="76">
      <t>シセツ</t>
    </rPh>
    <rPh sb="77" eb="79">
      <t>ガイトウ</t>
    </rPh>
    <phoneticPr fontId="3"/>
  </si>
  <si>
    <t>施設における給食関係会議の有無について入力してください。（打ち合わせ、朝礼等は含まない）</t>
    <rPh sb="0" eb="2">
      <t>シセツ</t>
    </rPh>
    <rPh sb="6" eb="8">
      <t>キュウショク</t>
    </rPh>
    <rPh sb="8" eb="10">
      <t>カンケイ</t>
    </rPh>
    <rPh sb="10" eb="12">
      <t>カイギ</t>
    </rPh>
    <rPh sb="13" eb="15">
      <t>ウム</t>
    </rPh>
    <rPh sb="19" eb="21">
      <t>ニュウリョク</t>
    </rPh>
    <rPh sb="29" eb="30">
      <t>ウ</t>
    </rPh>
    <rPh sb="31" eb="32">
      <t>ア</t>
    </rPh>
    <rPh sb="35" eb="37">
      <t>チョウレイ</t>
    </rPh>
    <rPh sb="37" eb="38">
      <t>トウ</t>
    </rPh>
    <rPh sb="39" eb="40">
      <t>フク</t>
    </rPh>
    <phoneticPr fontId="3"/>
  </si>
  <si>
    <r>
      <rPr>
        <sz val="10"/>
        <rFont val="ＭＳ 明朝"/>
        <family val="1"/>
        <charset val="128"/>
      </rPr>
      <t>管理栄養士がいる施設にあっては管理栄養士、栄養士のみがいる施設にあっては栄養士の代表１名の氏名</t>
    </r>
    <r>
      <rPr>
        <sz val="10"/>
        <color rgb="FFFF0000"/>
        <rFont val="ＭＳ 明朝"/>
        <family val="1"/>
        <charset val="128"/>
      </rPr>
      <t>（常勤者のみ）</t>
    </r>
    <rPh sb="0" eb="2">
      <t>カンリ</t>
    </rPh>
    <rPh sb="2" eb="5">
      <t>エイヨウシ</t>
    </rPh>
    <rPh sb="8" eb="10">
      <t>シセツ</t>
    </rPh>
    <rPh sb="15" eb="17">
      <t>カンリ</t>
    </rPh>
    <rPh sb="17" eb="20">
      <t>エイヨウシ</t>
    </rPh>
    <rPh sb="21" eb="24">
      <t>エイヨウシ</t>
    </rPh>
    <rPh sb="29" eb="31">
      <t>シセツ</t>
    </rPh>
    <rPh sb="36" eb="39">
      <t>エイヨウシ</t>
    </rPh>
    <rPh sb="40" eb="42">
      <t>ダイヒョウ</t>
    </rPh>
    <rPh sb="43" eb="44">
      <t>メイ</t>
    </rPh>
    <rPh sb="45" eb="47">
      <t>シメイ</t>
    </rPh>
    <rPh sb="48" eb="51">
      <t>ジョウキンシャ</t>
    </rPh>
    <phoneticPr fontId="3"/>
  </si>
  <si>
    <t>１人１日（あるいは1食、２食）の給食費として設定している金額を入力してください。</t>
    <rPh sb="16" eb="18">
      <t>キュウショク</t>
    </rPh>
    <rPh sb="18" eb="19">
      <t>ヒ</t>
    </rPh>
    <rPh sb="22" eb="24">
      <t>セッテイ</t>
    </rPh>
    <rPh sb="28" eb="30">
      <t>キンガク</t>
    </rPh>
    <rPh sb="31" eb="33">
      <t>ニュウリョク</t>
    </rPh>
    <phoneticPr fontId="3"/>
  </si>
  <si>
    <t>記入例：1234（56）7891</t>
    <rPh sb="0" eb="2">
      <t>キニュウ</t>
    </rPh>
    <rPh sb="2" eb="3">
      <t>レイ</t>
    </rPh>
    <phoneticPr fontId="3"/>
  </si>
  <si>
    <t>人）</t>
  </si>
  <si>
    <t>)の量</t>
  </si>
  <si>
    <t>その他(</t>
  </si>
  <si>
    <t>食器洗浄</t>
  </si>
  <si>
    <t>下膳</t>
  </si>
  <si>
    <t>配膳</t>
  </si>
  <si>
    <t>鉄　　　　　 　  (mg)</t>
    <phoneticPr fontId="3"/>
  </si>
  <si>
    <r>
      <rPr>
        <b/>
        <u/>
        <sz val="14"/>
        <rFont val="BIZ UDPゴシック"/>
        <family val="3"/>
        <charset val="128"/>
      </rPr>
      <t>D列</t>
    </r>
    <r>
      <rPr>
        <b/>
        <sz val="14"/>
        <rFont val="BIZ UDPゴシック"/>
        <family val="3"/>
        <charset val="128"/>
      </rPr>
      <t>に報告内容を入力してください。</t>
    </r>
    <rPh sb="1" eb="2">
      <t>レツ</t>
    </rPh>
    <rPh sb="3" eb="5">
      <t>ホウコク</t>
    </rPh>
    <rPh sb="5" eb="7">
      <t>ナイヨウ</t>
    </rPh>
    <rPh sb="8" eb="10">
      <t>ニュウリョク</t>
    </rPh>
    <phoneticPr fontId="3"/>
  </si>
  <si>
    <t>←黄色の部分については、該当する項目のみ入力をお願いします。</t>
    <rPh sb="1" eb="3">
      <t>キイロ</t>
    </rPh>
    <rPh sb="4" eb="6">
      <t>ブブン</t>
    </rPh>
    <rPh sb="12" eb="14">
      <t>ガイトウ</t>
    </rPh>
    <rPh sb="16" eb="18">
      <t>コウモク</t>
    </rPh>
    <rPh sb="20" eb="22">
      <t>ニュウリョク</t>
    </rPh>
    <rPh sb="24" eb="25">
      <t>ネガ</t>
    </rPh>
    <phoneticPr fontId="3"/>
  </si>
  <si>
    <r>
      <t>推定摂取量については、残菜の調査又は摂取量の調査から算出し、１人１日（あるいは1食、２食）当たりの平均を入力してください。
※</t>
    </r>
    <r>
      <rPr>
        <sz val="10"/>
        <color rgb="FFFF0000"/>
        <rFont val="ＭＳ 明朝"/>
        <family val="1"/>
        <charset val="128"/>
      </rPr>
      <t>１月～１２月の平均値でご入力ください。</t>
    </r>
    <rPh sb="11" eb="13">
      <t>ザンサイ</t>
    </rPh>
    <rPh sb="14" eb="16">
      <t>チョウサ</t>
    </rPh>
    <rPh sb="16" eb="17">
      <t>マタ</t>
    </rPh>
    <rPh sb="49" eb="51">
      <t>ヘイキン</t>
    </rPh>
    <rPh sb="52" eb="54">
      <t>ニュウリョク</t>
    </rPh>
    <rPh sb="64" eb="65">
      <t>ガツ</t>
    </rPh>
    <rPh sb="75" eb="77">
      <t>ニュウリョク</t>
    </rPh>
    <phoneticPr fontId="3"/>
  </si>
  <si>
    <r>
      <t>１人１日（あるいは1食、２食）当たりの提供栄養量の平均を入力してください。
※</t>
    </r>
    <r>
      <rPr>
        <sz val="10"/>
        <color rgb="FFFF0000"/>
        <rFont val="ＭＳ 明朝"/>
        <family val="1"/>
        <charset val="128"/>
      </rPr>
      <t>１月～１２月の平均値でご入力ください。</t>
    </r>
    <rPh sb="15" eb="16">
      <t>ア</t>
    </rPh>
    <rPh sb="19" eb="21">
      <t>テイキョウ</t>
    </rPh>
    <rPh sb="21" eb="23">
      <t>エイヨウ</t>
    </rPh>
    <rPh sb="23" eb="24">
      <t>リョウ</t>
    </rPh>
    <rPh sb="25" eb="27">
      <t>ヘイキン</t>
    </rPh>
    <rPh sb="28" eb="30">
      <t>ニュウリョク</t>
    </rPh>
    <rPh sb="40" eb="41">
      <t>ガツ</t>
    </rPh>
    <rPh sb="51" eb="53">
      <t>ニュウリョク</t>
    </rPh>
    <phoneticPr fontId="3"/>
  </si>
  <si>
    <r>
      <rPr>
        <sz val="10"/>
        <color rgb="FFFF0000"/>
        <rFont val="ＭＳ 明朝"/>
        <family val="1"/>
        <charset val="128"/>
      </rPr>
      <t>対象者がいない場合は“０”、把握をしていない場合は空欄にして網掛けが残った状態で差し支えありません。</t>
    </r>
    <r>
      <rPr>
        <sz val="10"/>
        <color theme="1"/>
        <rFont val="ＭＳ 明朝"/>
        <family val="1"/>
        <charset val="128"/>
      </rPr>
      <t xml:space="preserve">
貧血、食物アレルギー、脂質異常症以外の疾病を把握している場合は、「その他の疾病状況等」に、疾病名と人数を入力してください。</t>
    </r>
    <rPh sb="0" eb="3">
      <t>タイショウシャ</t>
    </rPh>
    <rPh sb="7" eb="9">
      <t>バアイ</t>
    </rPh>
    <rPh sb="14" eb="16">
      <t>ハアク</t>
    </rPh>
    <rPh sb="22" eb="24">
      <t>バアイ</t>
    </rPh>
    <rPh sb="25" eb="27">
      <t>クウラン</t>
    </rPh>
    <rPh sb="30" eb="32">
      <t>アミカ</t>
    </rPh>
    <rPh sb="34" eb="35">
      <t>ノコ</t>
    </rPh>
    <rPh sb="37" eb="39">
      <t>ジョウタイ</t>
    </rPh>
    <rPh sb="40" eb="41">
      <t>サ</t>
    </rPh>
    <rPh sb="42" eb="43">
      <t>ツカ</t>
    </rPh>
    <rPh sb="51" eb="53">
      <t>ヒンケツ</t>
    </rPh>
    <rPh sb="54" eb="56">
      <t>ショクモツ</t>
    </rPh>
    <rPh sb="62" eb="67">
      <t>シシツイジョウショウ</t>
    </rPh>
    <rPh sb="67" eb="69">
      <t>イガイ</t>
    </rPh>
    <rPh sb="70" eb="72">
      <t>シッペイ</t>
    </rPh>
    <rPh sb="73" eb="75">
      <t>ハアク</t>
    </rPh>
    <rPh sb="79" eb="81">
      <t>バアイ</t>
    </rPh>
    <rPh sb="86" eb="87">
      <t>タ</t>
    </rPh>
    <rPh sb="88" eb="90">
      <t>シッペイ</t>
    </rPh>
    <rPh sb="90" eb="92">
      <t>ジョウキョウ</t>
    </rPh>
    <rPh sb="92" eb="93">
      <t>トウ</t>
    </rPh>
    <rPh sb="96" eb="98">
      <t>シッペイ</t>
    </rPh>
    <rPh sb="98" eb="99">
      <t>メイ</t>
    </rPh>
    <rPh sb="100" eb="102">
      <t>ニンズウ</t>
    </rPh>
    <rPh sb="103" eb="105">
      <t>ニュウリョク</t>
    </rPh>
    <phoneticPr fontId="3"/>
  </si>
  <si>
    <t>)</t>
  </si>
  <si>
    <r>
      <t xml:space="preserve">１日当たりの平均食数を区分別に入力（職員はその他に入力）してください。
</t>
    </r>
    <r>
      <rPr>
        <sz val="10"/>
        <color rgb="FFFF0000"/>
        <rFont val="ＭＳ 明朝"/>
        <family val="1"/>
        <charset val="128"/>
      </rPr>
      <t>※該当がない場合は“０”を入力してください。</t>
    </r>
    <rPh sb="1" eb="2">
      <t>ニチ</t>
    </rPh>
    <rPh sb="2" eb="3">
      <t>ア</t>
    </rPh>
    <rPh sb="6" eb="8">
      <t>ヘイキン</t>
    </rPh>
    <rPh sb="8" eb="9">
      <t>ショク</t>
    </rPh>
    <rPh sb="9" eb="10">
      <t>スウ</t>
    </rPh>
    <rPh sb="11" eb="13">
      <t>クブン</t>
    </rPh>
    <rPh sb="13" eb="14">
      <t>ベツ</t>
    </rPh>
    <rPh sb="15" eb="17">
      <t>ニュウリョク</t>
    </rPh>
    <rPh sb="18" eb="20">
      <t>ショクイン</t>
    </rPh>
    <rPh sb="23" eb="24">
      <t>タ</t>
    </rPh>
    <rPh sb="25" eb="27">
      <t>ニュウリョク</t>
    </rPh>
    <rPh sb="37" eb="39">
      <t>ガイトウ</t>
    </rPh>
    <rPh sb="42" eb="44">
      <t>バアイ</t>
    </rPh>
    <rPh sb="49" eb="51">
      <t>ニュウリョク</t>
    </rPh>
    <phoneticPr fontId="3"/>
  </si>
  <si>
    <r>
      <t xml:space="preserve">学年区分別に性別、体格別に人数を入力してください。
※体格（肥満、やせ）の判定：学校保健統計調査方式で評価
</t>
    </r>
    <r>
      <rPr>
        <sz val="10"/>
        <color rgb="FFFF0000"/>
        <rFont val="ＭＳ 明朝"/>
        <family val="1"/>
        <charset val="128"/>
      </rPr>
      <t>※使用する学年区分で該当者がいない場合は、人数に“０”を入力してください。</t>
    </r>
    <rPh sb="0" eb="2">
      <t>ガクネン</t>
    </rPh>
    <rPh sb="2" eb="4">
      <t>クブン</t>
    </rPh>
    <rPh sb="4" eb="5">
      <t>ベツ</t>
    </rPh>
    <rPh sb="6" eb="8">
      <t>セイベツ</t>
    </rPh>
    <rPh sb="9" eb="11">
      <t>タイカク</t>
    </rPh>
    <rPh sb="11" eb="12">
      <t>ベツ</t>
    </rPh>
    <rPh sb="13" eb="15">
      <t>ニンズウ</t>
    </rPh>
    <rPh sb="16" eb="18">
      <t>ニュウリョク</t>
    </rPh>
    <rPh sb="27" eb="29">
      <t>タイカク</t>
    </rPh>
    <rPh sb="30" eb="32">
      <t>ヒマン</t>
    </rPh>
    <rPh sb="55" eb="57">
      <t>シヨウ</t>
    </rPh>
    <rPh sb="59" eb="61">
      <t>ガクネン</t>
    </rPh>
    <rPh sb="61" eb="63">
      <t>クブン</t>
    </rPh>
    <rPh sb="64" eb="67">
      <t>ガイトウシャ</t>
    </rPh>
    <rPh sb="71" eb="73">
      <t>バアイ</t>
    </rPh>
    <rPh sb="75" eb="77">
      <t>ニンズウ</t>
    </rPh>
    <rPh sb="82" eb="84">
      <t>ニュウリョク</t>
    </rPh>
    <phoneticPr fontId="3"/>
  </si>
  <si>
    <r>
      <t xml:space="preserve">以下の食品は１人１日（あるいは1食、２食）当たりの平均量を入力してください。
きのこ類は「その他の野菜」に含めてください。
</t>
    </r>
    <r>
      <rPr>
        <sz val="10"/>
        <color rgb="FFFF0000"/>
        <rFont val="ＭＳ 明朝"/>
        <family val="1"/>
        <charset val="128"/>
      </rPr>
      <t>※使用をしていない食品群がある場合は、“０”を入力してください。</t>
    </r>
    <r>
      <rPr>
        <sz val="10"/>
        <color theme="1"/>
        <rFont val="ＭＳ 明朝"/>
        <family val="1"/>
        <charset val="128"/>
      </rPr>
      <t xml:space="preserve">
</t>
    </r>
    <r>
      <rPr>
        <sz val="10"/>
        <color rgb="FFFF0000"/>
        <rFont val="ＭＳ 明朝"/>
        <family val="1"/>
        <charset val="128"/>
      </rPr>
      <t>※１月～１２月の平均値でご入力ください。</t>
    </r>
    <rPh sb="0" eb="2">
      <t>イカ</t>
    </rPh>
    <rPh sb="3" eb="5">
      <t>ショクヒン</t>
    </rPh>
    <rPh sb="7" eb="8">
      <t>ニン</t>
    </rPh>
    <rPh sb="9" eb="10">
      <t>ニチ</t>
    </rPh>
    <rPh sb="16" eb="17">
      <t>ショク</t>
    </rPh>
    <rPh sb="19" eb="20">
      <t>ショク</t>
    </rPh>
    <rPh sb="21" eb="22">
      <t>ア</t>
    </rPh>
    <rPh sb="25" eb="27">
      <t>ヘイキン</t>
    </rPh>
    <rPh sb="27" eb="28">
      <t>リョウ</t>
    </rPh>
    <rPh sb="29" eb="31">
      <t>ニュウリョク</t>
    </rPh>
    <rPh sb="47" eb="48">
      <t>タ</t>
    </rPh>
    <rPh sb="49" eb="51">
      <t>ヤサイ</t>
    </rPh>
    <rPh sb="63" eb="65">
      <t>シヨウ</t>
    </rPh>
    <rPh sb="71" eb="73">
      <t>ショクヒン</t>
    </rPh>
    <rPh sb="73" eb="74">
      <t>グン</t>
    </rPh>
    <rPh sb="77" eb="79">
      <t>バアイ</t>
    </rPh>
    <rPh sb="85" eb="87">
      <t>ニュウリョク</t>
    </rPh>
    <rPh sb="97" eb="98">
      <t>ガツ</t>
    </rPh>
    <phoneticPr fontId="3"/>
  </si>
  <si>
    <r>
      <t xml:space="preserve">対象者を把握する際の学年区分を設定してください。
記入例：1年生、1・2年生等
</t>
    </r>
    <r>
      <rPr>
        <sz val="10"/>
        <color rgb="FFFF0000"/>
        <rFont val="ＭＳ 明朝"/>
        <family val="1"/>
        <charset val="128"/>
      </rPr>
      <t>※使用しない学年区分がある場合には、網掛けが残った状態で差し支えありません。</t>
    </r>
    <rPh sb="0" eb="3">
      <t>タイショウシャ</t>
    </rPh>
    <rPh sb="4" eb="6">
      <t>ハアク</t>
    </rPh>
    <rPh sb="8" eb="9">
      <t>サイ</t>
    </rPh>
    <rPh sb="10" eb="12">
      <t>ガクネン</t>
    </rPh>
    <rPh sb="12" eb="14">
      <t>クブン</t>
    </rPh>
    <rPh sb="15" eb="17">
      <t>セッテイ</t>
    </rPh>
    <rPh sb="25" eb="27">
      <t>キニュウ</t>
    </rPh>
    <rPh sb="68" eb="69">
      <t>サ</t>
    </rPh>
    <rPh sb="70" eb="71">
      <t>ツカ</t>
    </rPh>
    <phoneticPr fontId="3"/>
  </si>
  <si>
    <t>氏名</t>
  </si>
  <si>
    <t>職名</t>
  </si>
  <si>
    <r>
      <t xml:space="preserve">施設側、受託側それぞれに常勤、非常勤別、職種別に人数を入力してください。
管理栄養士・栄養士・調理師の資格を併せ持っている場合は、いずれか主な業務の資格について入力してください。
</t>
    </r>
    <r>
      <rPr>
        <sz val="10"/>
        <color rgb="FFFF0000"/>
        <rFont val="ＭＳ 明朝"/>
        <family val="1"/>
        <charset val="128"/>
      </rPr>
      <t>※直営・委託関わらず、いない場合は“０”を入力してください。</t>
    </r>
    <rPh sb="0" eb="2">
      <t>シセツ</t>
    </rPh>
    <rPh sb="2" eb="3">
      <t>ガワ</t>
    </rPh>
    <rPh sb="4" eb="6">
      <t>ジュタク</t>
    </rPh>
    <rPh sb="6" eb="7">
      <t>ガワ</t>
    </rPh>
    <rPh sb="12" eb="14">
      <t>ジョウキン</t>
    </rPh>
    <rPh sb="15" eb="18">
      <t>ヒジョウキン</t>
    </rPh>
    <rPh sb="18" eb="19">
      <t>ベツ</t>
    </rPh>
    <rPh sb="20" eb="22">
      <t>ショクシュ</t>
    </rPh>
    <rPh sb="22" eb="23">
      <t>ベツ</t>
    </rPh>
    <rPh sb="24" eb="26">
      <t>ニンズウ</t>
    </rPh>
    <rPh sb="27" eb="29">
      <t>ニュウリョク</t>
    </rPh>
    <rPh sb="37" eb="39">
      <t>カンリ</t>
    </rPh>
    <rPh sb="39" eb="42">
      <t>エイヨウシ</t>
    </rPh>
    <rPh sb="43" eb="45">
      <t>エイヨウ</t>
    </rPh>
    <rPh sb="45" eb="46">
      <t>シ</t>
    </rPh>
    <rPh sb="47" eb="50">
      <t>チョウリシ</t>
    </rPh>
    <rPh sb="51" eb="53">
      <t>シカク</t>
    </rPh>
    <rPh sb="54" eb="55">
      <t>アワ</t>
    </rPh>
    <rPh sb="56" eb="57">
      <t>モ</t>
    </rPh>
    <rPh sb="61" eb="63">
      <t>バアイ</t>
    </rPh>
    <rPh sb="69" eb="70">
      <t>オモ</t>
    </rPh>
    <rPh sb="71" eb="73">
      <t>ギョウム</t>
    </rPh>
    <rPh sb="74" eb="76">
      <t>シカク</t>
    </rPh>
    <rPh sb="80" eb="82">
      <t>ニュウリョク</t>
    </rPh>
    <rPh sb="91" eb="93">
      <t>チョクエイ</t>
    </rPh>
    <rPh sb="94" eb="96">
      <t>イタク</t>
    </rPh>
    <rPh sb="96" eb="97">
      <t>カカ</t>
    </rPh>
    <rPh sb="104" eb="106">
      <t>バアイ</t>
    </rPh>
    <rPh sb="111" eb="113">
      <t>ニュウリョク</t>
    </rPh>
    <phoneticPr fontId="3"/>
  </si>
  <si>
    <t>「有」を選択した場合、該当のないものについては、“０”を入力してください。</t>
    <rPh sb="1" eb="2">
      <t>アリ</t>
    </rPh>
    <rPh sb="4" eb="6">
      <t>センタク</t>
    </rPh>
    <rPh sb="8" eb="10">
      <t>バアイ</t>
    </rPh>
    <rPh sb="11" eb="13">
      <t>ガイトウ</t>
    </rPh>
    <rPh sb="28" eb="30">
      <t>ニュウリョク</t>
    </rPh>
    <phoneticPr fontId="3"/>
  </si>
  <si>
    <r>
      <t>ビタミンＡ</t>
    </r>
    <r>
      <rPr>
        <sz val="8"/>
        <rFont val="ＭＳ Ｐ明朝"/>
        <family val="1"/>
        <charset val="128"/>
      </rPr>
      <t>(ﾚﾁﾉｰﾙ活性当量)   (μgRAE)</t>
    </r>
    <rPh sb="11" eb="13">
      <t>カッセイ</t>
    </rPh>
    <phoneticPr fontId="3"/>
  </si>
  <si>
    <t>２０２４（令和６）年１１月作成（Excel）</t>
    <phoneticPr fontId="3"/>
  </si>
  <si>
    <r>
      <t xml:space="preserve">該当する学校数を入力してください。
</t>
    </r>
    <r>
      <rPr>
        <sz val="10"/>
        <color rgb="FFFF0000"/>
        <rFont val="ＭＳ 明朝"/>
        <family val="1"/>
        <charset val="128"/>
      </rPr>
      <t>該当しない学校がある場合は、“０”を入力してください。</t>
    </r>
    <rPh sb="0" eb="2">
      <t>ガイトウ</t>
    </rPh>
    <rPh sb="4" eb="6">
      <t>ガッコウ</t>
    </rPh>
    <rPh sb="6" eb="7">
      <t>スウ</t>
    </rPh>
    <rPh sb="8" eb="10">
      <t>ニュウリョク</t>
    </rPh>
    <rPh sb="18" eb="20">
      <t>ガイトウ</t>
    </rPh>
    <rPh sb="23" eb="25">
      <t>ガッコウ</t>
    </rPh>
    <rPh sb="28" eb="30">
      <t>バアイ</t>
    </rPh>
    <rPh sb="36" eb="38">
      <t>ニュウリョク</t>
    </rPh>
    <phoneticPr fontId="3"/>
  </si>
  <si>
    <t>←網掛け部分が無くなるよう入力をお願いします。</t>
    <rPh sb="7" eb="8">
      <t>ナ</t>
    </rPh>
    <phoneticPr fontId="3"/>
  </si>
  <si>
    <r>
      <rPr>
        <b/>
        <u/>
        <sz val="14"/>
        <rFont val="BIZ UDPゴシック"/>
        <family val="3"/>
        <charset val="128"/>
      </rPr>
      <t>メールにて提出する際は、印刷用ページをPDFに変換</t>
    </r>
    <r>
      <rPr>
        <b/>
        <sz val="14"/>
        <rFont val="BIZ UDPゴシック"/>
        <family val="3"/>
        <charset val="128"/>
      </rPr>
      <t>し提出をお願いします。</t>
    </r>
    <rPh sb="5" eb="7">
      <t>テイシュツ</t>
    </rPh>
    <rPh sb="9" eb="10">
      <t>サイ</t>
    </rPh>
    <rPh sb="12" eb="14">
      <t>インサツ</t>
    </rPh>
    <rPh sb="14" eb="15">
      <t>ヨウ</t>
    </rPh>
    <rPh sb="23" eb="25">
      <t>ヘンカン</t>
    </rPh>
    <rPh sb="26" eb="28">
      <t>テイシュツ</t>
    </rPh>
    <rPh sb="30" eb="31">
      <t>ネガ</t>
    </rPh>
    <phoneticPr fontId="3"/>
  </si>
  <si>
    <t>※下記の留意事項を確認の上、入力をお願いします。</t>
    <rPh sb="1" eb="3">
      <t>カキ</t>
    </rPh>
    <rPh sb="4" eb="6">
      <t>リュウイ</t>
    </rPh>
    <rPh sb="6" eb="8">
      <t>ジコウ</t>
    </rPh>
    <rPh sb="9" eb="11">
      <t>カクニン</t>
    </rPh>
    <rPh sb="12" eb="13">
      <t>ウエ</t>
    </rPh>
    <rPh sb="14" eb="16">
      <t>ニュウリョク</t>
    </rPh>
    <rPh sb="18" eb="19">
      <t>ネガ</t>
    </rPh>
    <phoneticPr fontId="3"/>
  </si>
  <si>
    <t>回</t>
  </si>
  <si>
    <t>【使い方】（学校用）</t>
    <rPh sb="1" eb="2">
      <t>ツカ</t>
    </rPh>
    <rPh sb="3" eb="4">
      <t>カタ</t>
    </rPh>
    <rPh sb="6" eb="9">
      <t>ガッコウヨウ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</si>
</sst>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0_ "/>
    <numFmt numFmtId="178" formatCode="[$-411]ggge&quot;年&quot;m&quot;月&quot;"/>
    <numFmt numFmtId="179" formatCode="0.00_ "/>
  </numFmts>
  <fonts count="32" x14ac:knownFonts="1">
    <font>
      <sz val="12"/>
      <color theme="1"/>
      <name val="ＭＳ 明朝"/>
      <family val="2"/>
      <charset val="128"/>
    </font>
    <font>
      <sz val="11"/>
      <color theme="1"/>
      <name val="ＭＳ 明朝"/>
      <family val="2"/>
      <charset val="128"/>
    </font>
    <font>
      <sz val="10"/>
      <color theme="1"/>
      <name val="ＭＳ 明朝"/>
      <family val="2"/>
      <charset val="128"/>
    </font>
    <font>
      <sz val="6"/>
      <name val="ＭＳ 明朝"/>
      <family val="2"/>
      <charset val="128"/>
    </font>
    <font>
      <sz val="11"/>
      <color theme="1"/>
      <name val="ＭＳ 明朝"/>
      <family val="1"/>
      <charset val="128"/>
    </font>
    <font>
      <sz val="10"/>
      <color theme="1"/>
      <name val="ＭＳ 明朝"/>
      <family val="1"/>
      <charset val="128"/>
    </font>
    <font>
      <sz val="10"/>
      <color rgb="FF000000"/>
      <name val="ＭＳ 明朝"/>
      <family val="1"/>
      <charset val="128"/>
    </font>
    <font>
      <sz val="9"/>
      <color theme="1"/>
      <name val="ＭＳ 明朝"/>
      <family val="1"/>
      <charset val="128"/>
    </font>
    <font>
      <sz val="8"/>
      <color theme="1"/>
      <name val="ＭＳ 明朝"/>
      <family val="1"/>
      <charset val="128"/>
    </font>
    <font>
      <sz val="8"/>
      <color theme="1"/>
      <name val="ＭＳ 明朝"/>
      <family val="2"/>
      <charset val="128"/>
    </font>
    <font>
      <sz val="10"/>
      <color theme="1"/>
      <name val="Century"/>
      <family val="1"/>
    </font>
    <font>
      <sz val="8"/>
      <color rgb="FF000000"/>
      <name val="ＭＳ Ｐゴシック"/>
      <family val="3"/>
      <charset val="128"/>
    </font>
    <font>
      <sz val="10"/>
      <name val="ＭＳ 明朝"/>
      <family val="1"/>
      <charset val="128"/>
    </font>
    <font>
      <sz val="10"/>
      <color theme="1"/>
      <name val="ＭＳ Ｐ明朝"/>
      <family val="1"/>
      <charset val="128"/>
    </font>
    <font>
      <sz val="11"/>
      <name val="ＭＳ 明朝"/>
      <family val="2"/>
      <charset val="128"/>
    </font>
    <font>
      <sz val="11"/>
      <name val="ＭＳ 明朝"/>
      <family val="1"/>
      <charset val="128"/>
    </font>
    <font>
      <vertAlign val="subscript"/>
      <sz val="10"/>
      <name val="ＭＳ 明朝"/>
      <family val="1"/>
      <charset val="128"/>
    </font>
    <font>
      <sz val="10"/>
      <name val="ＭＳ Ｐ明朝"/>
      <family val="1"/>
      <charset val="128"/>
    </font>
    <font>
      <sz val="12"/>
      <name val="ＭＳ Ｐ明朝"/>
      <family val="1"/>
      <charset val="128"/>
    </font>
    <font>
      <vertAlign val="subscript"/>
      <sz val="10"/>
      <name val="ＭＳ Ｐ明朝"/>
      <family val="1"/>
      <charset val="128"/>
    </font>
    <font>
      <sz val="10"/>
      <color rgb="FFFF0000"/>
      <name val="ＭＳ 明朝"/>
      <family val="1"/>
      <charset val="128"/>
    </font>
    <font>
      <b/>
      <sz val="12"/>
      <name val="BIZ UDPゴシック"/>
      <family val="3"/>
      <charset val="128"/>
    </font>
    <font>
      <b/>
      <sz val="12"/>
      <color theme="1"/>
      <name val="BIZ UDPゴシック"/>
      <family val="3"/>
      <charset val="128"/>
    </font>
    <font>
      <b/>
      <sz val="14"/>
      <color theme="1"/>
      <name val="BIZ UDPゴシック"/>
      <family val="3"/>
      <charset val="128"/>
    </font>
    <font>
      <b/>
      <sz val="20"/>
      <name val="BIZ UDPゴシック"/>
      <family val="3"/>
      <charset val="128"/>
    </font>
    <font>
      <b/>
      <sz val="14"/>
      <name val="BIZ UDPゴシック"/>
      <family val="3"/>
      <charset val="128"/>
    </font>
    <font>
      <b/>
      <sz val="10"/>
      <color theme="1"/>
      <name val="ＭＳ 明朝"/>
      <family val="1"/>
      <charset val="128"/>
    </font>
    <font>
      <b/>
      <u/>
      <sz val="14"/>
      <name val="BIZ UDPゴシック"/>
      <family val="3"/>
      <charset val="128"/>
    </font>
    <font>
      <sz val="8"/>
      <name val="ＭＳ Ｐ明朝"/>
      <family val="1"/>
      <charset val="128"/>
    </font>
    <font>
      <b/>
      <sz val="16"/>
      <color theme="1"/>
      <name val="BIZ UDPゴシック"/>
      <family val="3"/>
      <charset val="128"/>
    </font>
    <font>
      <b/>
      <sz val="22"/>
      <color theme="1"/>
      <name val="BIZ UDPゴシック"/>
      <family val="3"/>
      <charset val="128"/>
    </font>
    <font>
      <b/>
      <sz val="22"/>
      <name val="BIZ UDP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gray125">
        <bgColor theme="8" tint="0.79995117038483843"/>
      </patternFill>
    </fill>
    <fill>
      <patternFill patternType="solid">
        <fgColor rgb="FFFFFF66"/>
        <bgColor indexed="64"/>
      </patternFill>
    </fill>
  </fills>
  <borders count="73">
    <border>
      <left/>
      <right/>
      <top/>
      <bottom/>
      <diagonal/>
    </border>
    <border>
      <left style="hair">
        <color auto="1"/>
      </left>
      <right style="hair">
        <color auto="1"/>
      </right>
      <top style="hair">
        <color auto="1"/>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auto="1"/>
      </bottom>
      <diagonal/>
    </border>
    <border>
      <left/>
      <right style="thin">
        <color indexed="64"/>
      </right>
      <top style="hair">
        <color auto="1"/>
      </top>
      <bottom style="hair">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medium">
        <color indexed="64"/>
      </left>
      <right/>
      <top style="hair">
        <color auto="1"/>
      </top>
      <bottom/>
      <diagonal/>
    </border>
    <border>
      <left style="medium">
        <color indexed="64"/>
      </left>
      <right/>
      <top/>
      <bottom/>
      <diagonal/>
    </border>
    <border>
      <left style="medium">
        <color indexed="64"/>
      </left>
      <right/>
      <top/>
      <bottom style="hair">
        <color auto="1"/>
      </bottom>
      <diagonal/>
    </border>
    <border>
      <left/>
      <right style="thin">
        <color indexed="64"/>
      </right>
      <top style="hair">
        <color auto="1"/>
      </top>
      <bottom/>
      <diagonal/>
    </border>
    <border>
      <left/>
      <right style="hair">
        <color auto="1"/>
      </right>
      <top/>
      <bottom/>
      <diagonal/>
    </border>
    <border>
      <left style="hair">
        <color auto="1"/>
      </left>
      <right style="thin">
        <color indexed="64"/>
      </right>
      <top style="hair">
        <color auto="1"/>
      </top>
      <bottom/>
      <diagonal/>
    </border>
    <border>
      <left style="hair">
        <color auto="1"/>
      </left>
      <right style="thin">
        <color indexed="64"/>
      </right>
      <top/>
      <bottom/>
      <diagonal/>
    </border>
    <border>
      <left style="hair">
        <color auto="1"/>
      </left>
      <right style="thin">
        <color indexed="64"/>
      </right>
      <top/>
      <bottom style="hair">
        <color auto="1"/>
      </bottom>
      <diagonal/>
    </border>
    <border>
      <left style="medium">
        <color indexed="64"/>
      </left>
      <right style="hair">
        <color auto="1"/>
      </right>
      <top style="thin">
        <color indexed="64"/>
      </top>
      <bottom style="thin">
        <color indexed="64"/>
      </bottom>
      <diagonal/>
    </border>
    <border>
      <left style="medium">
        <color indexed="64"/>
      </left>
      <right style="hair">
        <color auto="1"/>
      </right>
      <top/>
      <bottom style="hair">
        <color indexed="64"/>
      </bottom>
      <diagonal/>
    </border>
    <border>
      <left style="medium">
        <color indexed="64"/>
      </left>
      <right style="hair">
        <color auto="1"/>
      </right>
      <top style="hair">
        <color indexed="64"/>
      </top>
      <bottom style="hair">
        <color indexed="64"/>
      </bottom>
      <diagonal/>
    </border>
    <border>
      <left style="hair">
        <color auto="1"/>
      </left>
      <right style="thin">
        <color indexed="64"/>
      </right>
      <top style="hair">
        <color auto="1"/>
      </top>
      <bottom style="hair">
        <color auto="1"/>
      </bottom>
      <diagonal/>
    </border>
    <border>
      <left style="medium">
        <color indexed="64"/>
      </left>
      <right style="hair">
        <color auto="1"/>
      </right>
      <top style="hair">
        <color indexed="64"/>
      </top>
      <bottom style="thin">
        <color indexed="64"/>
      </bottom>
      <diagonal/>
    </border>
    <border>
      <left style="hair">
        <color auto="1"/>
      </left>
      <right style="thin">
        <color indexed="64"/>
      </right>
      <top/>
      <bottom style="thin">
        <color indexed="64"/>
      </bottom>
      <diagonal/>
    </border>
    <border>
      <left style="hair">
        <color auto="1"/>
      </left>
      <right style="medium">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bottom style="thin">
        <color indexed="64"/>
      </bottom>
      <diagonal/>
    </border>
    <border>
      <left style="hair">
        <color auto="1"/>
      </left>
      <right style="medium">
        <color indexed="64"/>
      </right>
      <top style="hair">
        <color auto="1"/>
      </top>
      <bottom style="thin">
        <color indexed="64"/>
      </bottom>
      <diagonal/>
    </border>
    <border>
      <left style="medium">
        <color indexed="64"/>
      </left>
      <right style="medium">
        <color indexed="64"/>
      </right>
      <top style="hair">
        <color auto="1"/>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hair">
        <color auto="1"/>
      </right>
      <top/>
      <bottom style="thin">
        <color indexed="64"/>
      </bottom>
      <diagonal/>
    </border>
    <border>
      <left style="hair">
        <color auto="1"/>
      </left>
      <right style="hair">
        <color auto="1"/>
      </right>
      <top style="hair">
        <color auto="1"/>
      </top>
      <bottom style="thin">
        <color indexed="64"/>
      </bottom>
      <diagonal/>
    </border>
    <border>
      <left style="medium">
        <color indexed="64"/>
      </left>
      <right style="medium">
        <color indexed="64"/>
      </right>
      <top style="hair">
        <color auto="1"/>
      </top>
      <bottom style="thin">
        <color indexed="64"/>
      </bottom>
      <diagonal/>
    </border>
    <border>
      <left/>
      <right style="thin">
        <color indexed="64"/>
      </right>
      <top style="hair">
        <color auto="1"/>
      </top>
      <bottom style="thin">
        <color indexed="64"/>
      </bottom>
      <diagonal/>
    </border>
    <border>
      <left style="medium">
        <color indexed="64"/>
      </left>
      <right/>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diagonal/>
    </border>
    <border>
      <left style="hair">
        <color auto="1"/>
      </left>
      <right style="hair">
        <color auto="1"/>
      </right>
      <top style="thin">
        <color indexed="64"/>
      </top>
      <bottom style="hair">
        <color auto="1"/>
      </bottom>
      <diagonal/>
    </border>
    <border>
      <left style="medium">
        <color indexed="64"/>
      </left>
      <right style="medium">
        <color indexed="64"/>
      </right>
      <top style="thin">
        <color indexed="64"/>
      </top>
      <bottom style="hair">
        <color auto="1"/>
      </bottom>
      <diagonal/>
    </border>
    <border>
      <left style="medium">
        <color indexed="64"/>
      </left>
      <right style="hair">
        <color auto="1"/>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hair">
        <color auto="1"/>
      </right>
      <top/>
      <bottom style="thin">
        <color indexed="64"/>
      </bottom>
      <diagonal/>
    </border>
    <border>
      <left style="hair">
        <color auto="1"/>
      </left>
      <right style="thin">
        <color indexed="64"/>
      </right>
      <top style="thin">
        <color indexed="64"/>
      </top>
      <bottom style="thin">
        <color indexed="64"/>
      </bottom>
      <diagonal/>
    </border>
    <border>
      <left style="hair">
        <color auto="1"/>
      </left>
      <right style="thin">
        <color indexed="64"/>
      </right>
      <top style="thin">
        <color indexed="64"/>
      </top>
      <bottom style="hair">
        <color auto="1"/>
      </bottom>
      <diagonal/>
    </border>
    <border>
      <left style="medium">
        <color indexed="64"/>
      </left>
      <right/>
      <top style="hair">
        <color indexed="64"/>
      </top>
      <bottom style="thin">
        <color indexed="64"/>
      </bottom>
      <diagonal/>
    </border>
    <border>
      <left/>
      <right style="thin">
        <color indexed="64"/>
      </right>
      <top style="thin">
        <color indexed="64"/>
      </top>
      <bottom style="hair">
        <color auto="1"/>
      </bottom>
      <diagonal/>
    </border>
    <border>
      <left style="hair">
        <color auto="1"/>
      </left>
      <right style="thin">
        <color indexed="64"/>
      </right>
      <top style="thin">
        <color indexed="64"/>
      </top>
      <bottom/>
      <diagonal/>
    </border>
    <border>
      <left style="hair">
        <color auto="1"/>
      </left>
      <right style="medium">
        <color indexed="64"/>
      </right>
      <top/>
      <bottom style="hair">
        <color auto="1"/>
      </bottom>
      <diagonal/>
    </border>
    <border>
      <left style="thin">
        <color indexed="64"/>
      </left>
      <right style="hair">
        <color auto="1"/>
      </right>
      <top style="hair">
        <color auto="1"/>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auto="1"/>
      </top>
      <bottom/>
      <diagonal/>
    </border>
    <border>
      <left style="medium">
        <color indexed="64"/>
      </left>
      <right style="medium">
        <color indexed="64"/>
      </right>
      <top/>
      <bottom/>
      <diagonal/>
    </border>
  </borders>
  <cellStyleXfs count="1">
    <xf numFmtId="0" fontId="0" fillId="0" borderId="0">
      <alignment vertical="center"/>
    </xf>
  </cellStyleXfs>
  <cellXfs count="340">
    <xf numFmtId="0" fontId="0" fillId="0" borderId="0" xfId="0">
      <alignment vertical="center"/>
    </xf>
    <xf numFmtId="0" fontId="2" fillId="0" borderId="0" xfId="0" applyFont="1" applyFill="1" applyAlignment="1">
      <alignment vertical="center"/>
    </xf>
    <xf numFmtId="0" fontId="5" fillId="0" borderId="0" xfId="0" applyFont="1" applyFill="1" applyBorder="1" applyAlignment="1">
      <alignment vertical="center"/>
    </xf>
    <xf numFmtId="0" fontId="2" fillId="0" borderId="0" xfId="0" applyFont="1" applyFill="1" applyBorder="1" applyAlignment="1">
      <alignment vertical="center"/>
    </xf>
    <xf numFmtId="0" fontId="2" fillId="0" borderId="24" xfId="0" applyFont="1" applyFill="1" applyBorder="1" applyAlignment="1">
      <alignment vertical="center"/>
    </xf>
    <xf numFmtId="0" fontId="5" fillId="0" borderId="0" xfId="0" applyFont="1" applyFill="1" applyBorder="1" applyAlignment="1">
      <alignment vertical="center" wrapText="1"/>
    </xf>
    <xf numFmtId="0" fontId="1" fillId="3" borderId="5" xfId="0" applyFont="1" applyFill="1" applyBorder="1">
      <alignment vertical="center"/>
    </xf>
    <xf numFmtId="0" fontId="1" fillId="0" borderId="27" xfId="0" applyFont="1" applyBorder="1">
      <alignment vertical="center"/>
    </xf>
    <xf numFmtId="176" fontId="2" fillId="0" borderId="0" xfId="0" applyNumberFormat="1" applyFont="1" applyFill="1" applyAlignment="1">
      <alignment vertical="center"/>
    </xf>
    <xf numFmtId="0" fontId="5" fillId="0" borderId="15" xfId="0" applyFont="1" applyFill="1" applyBorder="1" applyAlignment="1">
      <alignment vertical="center"/>
    </xf>
    <xf numFmtId="0" fontId="4" fillId="0" borderId="0" xfId="0" applyFont="1" applyAlignment="1">
      <alignment vertical="top"/>
    </xf>
    <xf numFmtId="0" fontId="5" fillId="0" borderId="15" xfId="0" applyFont="1" applyFill="1" applyBorder="1" applyAlignment="1">
      <alignment horizontal="left" vertical="center"/>
    </xf>
    <xf numFmtId="0" fontId="2" fillId="0" borderId="18" xfId="0" applyFont="1" applyFill="1" applyBorder="1" applyAlignment="1">
      <alignment vertical="center"/>
    </xf>
    <xf numFmtId="0" fontId="2" fillId="0" borderId="16" xfId="0" applyFont="1" applyFill="1" applyBorder="1" applyAlignment="1">
      <alignment vertical="center"/>
    </xf>
    <xf numFmtId="0" fontId="2" fillId="0" borderId="19" xfId="0" applyFont="1" applyFill="1" applyBorder="1" applyAlignment="1">
      <alignment vertical="center"/>
    </xf>
    <xf numFmtId="0" fontId="5" fillId="0" borderId="16" xfId="0" applyFont="1" applyFill="1" applyBorder="1" applyAlignment="1">
      <alignment vertical="center"/>
    </xf>
    <xf numFmtId="0" fontId="5" fillId="0" borderId="23" xfId="0" applyFont="1" applyFill="1" applyBorder="1" applyAlignment="1">
      <alignment horizontal="left" vertical="center"/>
    </xf>
    <xf numFmtId="0" fontId="5" fillId="0" borderId="0" xfId="0" applyFont="1" applyFill="1" applyBorder="1" applyAlignment="1">
      <alignment horizontal="left" vertical="center"/>
    </xf>
    <xf numFmtId="0" fontId="2" fillId="0" borderId="23" xfId="0" applyFont="1" applyFill="1" applyBorder="1" applyAlignment="1">
      <alignment vertical="center"/>
    </xf>
    <xf numFmtId="0" fontId="5" fillId="0" borderId="23" xfId="0" applyFont="1" applyFill="1" applyBorder="1" applyAlignment="1">
      <alignment vertical="center"/>
    </xf>
    <xf numFmtId="0" fontId="5" fillId="0" borderId="21" xfId="0" applyFont="1" applyFill="1" applyBorder="1" applyAlignment="1">
      <alignment vertical="center"/>
    </xf>
    <xf numFmtId="0" fontId="2" fillId="0" borderId="21" xfId="0" applyFont="1" applyFill="1" applyBorder="1" applyAlignment="1">
      <alignment vertical="center"/>
    </xf>
    <xf numFmtId="0" fontId="2" fillId="0" borderId="22" xfId="0" applyFont="1" applyFill="1" applyBorder="1" applyAlignment="1">
      <alignment vertical="center"/>
    </xf>
    <xf numFmtId="0" fontId="5" fillId="0" borderId="19" xfId="0" applyFont="1" applyFill="1" applyBorder="1" applyAlignment="1">
      <alignment vertical="center"/>
    </xf>
    <xf numFmtId="0" fontId="5" fillId="0" borderId="13" xfId="0" applyFont="1" applyFill="1" applyBorder="1" applyAlignment="1">
      <alignment vertical="center"/>
    </xf>
    <xf numFmtId="0" fontId="5" fillId="0" borderId="24" xfId="0" applyFont="1" applyFill="1" applyBorder="1" applyAlignment="1">
      <alignment vertical="center"/>
    </xf>
    <xf numFmtId="0" fontId="5" fillId="0" borderId="17" xfId="0" applyFont="1" applyFill="1" applyBorder="1" applyAlignment="1">
      <alignment vertical="center"/>
    </xf>
    <xf numFmtId="0" fontId="5" fillId="0" borderId="22" xfId="0" applyFont="1" applyFill="1" applyBorder="1" applyAlignment="1">
      <alignment vertical="center"/>
    </xf>
    <xf numFmtId="0" fontId="5" fillId="0" borderId="7" xfId="0" applyFont="1" applyFill="1" applyBorder="1" applyAlignment="1">
      <alignment vertical="center"/>
    </xf>
    <xf numFmtId="0" fontId="2" fillId="0" borderId="20" xfId="0" applyFont="1" applyFill="1" applyBorder="1" applyAlignment="1">
      <alignment vertical="center"/>
    </xf>
    <xf numFmtId="0" fontId="9" fillId="0" borderId="0" xfId="0" applyFont="1" applyFill="1" applyAlignment="1">
      <alignment vertical="center"/>
    </xf>
    <xf numFmtId="0" fontId="5" fillId="0" borderId="14" xfId="0" applyFont="1" applyFill="1" applyBorder="1" applyAlignment="1">
      <alignment vertical="center"/>
    </xf>
    <xf numFmtId="0" fontId="8" fillId="0" borderId="14" xfId="0" applyFont="1" applyFill="1" applyBorder="1" applyAlignment="1">
      <alignment vertical="center"/>
    </xf>
    <xf numFmtId="0" fontId="5" fillId="0" borderId="18" xfId="0" applyFont="1" applyFill="1" applyBorder="1" applyAlignment="1">
      <alignment vertical="center"/>
    </xf>
    <xf numFmtId="0" fontId="5" fillId="0" borderId="20" xfId="0" applyFont="1" applyFill="1" applyBorder="1" applyAlignment="1">
      <alignment vertical="center"/>
    </xf>
    <xf numFmtId="0" fontId="5" fillId="0" borderId="0" xfId="0" applyFont="1" applyFill="1" applyAlignment="1">
      <alignment horizontal="left" vertical="center"/>
    </xf>
    <xf numFmtId="0" fontId="10" fillId="0" borderId="0" xfId="0" applyFont="1" applyFill="1" applyAlignment="1">
      <alignment vertical="center"/>
    </xf>
    <xf numFmtId="0" fontId="5" fillId="0" borderId="0" xfId="0" applyFont="1" applyFill="1" applyAlignment="1">
      <alignment horizontal="justify" vertical="center"/>
    </xf>
    <xf numFmtId="0" fontId="12" fillId="0" borderId="1" xfId="0" applyFont="1" applyFill="1" applyBorder="1" applyAlignment="1">
      <alignment vertical="top" wrapText="1"/>
    </xf>
    <xf numFmtId="0" fontId="4" fillId="0" borderId="0" xfId="0" applyFont="1" applyFill="1" applyAlignment="1">
      <alignment vertical="top" wrapText="1"/>
    </xf>
    <xf numFmtId="0" fontId="5" fillId="0" borderId="33" xfId="0" applyFont="1" applyFill="1" applyBorder="1" applyAlignment="1">
      <alignment vertical="top"/>
    </xf>
    <xf numFmtId="0" fontId="5" fillId="0" borderId="37" xfId="0" applyFont="1" applyFill="1" applyBorder="1" applyAlignment="1">
      <alignment horizontal="center" vertical="top"/>
    </xf>
    <xf numFmtId="0" fontId="5" fillId="0" borderId="38" xfId="0" applyFont="1" applyFill="1" applyBorder="1" applyAlignment="1">
      <alignment vertical="top"/>
    </xf>
    <xf numFmtId="0" fontId="5" fillId="0" borderId="39" xfId="0" applyFont="1" applyFill="1" applyBorder="1" applyAlignment="1">
      <alignment vertical="top"/>
    </xf>
    <xf numFmtId="0" fontId="5" fillId="0" borderId="41" xfId="0" applyFont="1" applyFill="1" applyBorder="1" applyAlignment="1">
      <alignment vertical="top"/>
    </xf>
    <xf numFmtId="0" fontId="5" fillId="0" borderId="9" xfId="0" applyFont="1" applyFill="1" applyBorder="1" applyAlignment="1">
      <alignment vertical="top" wrapText="1"/>
    </xf>
    <xf numFmtId="0" fontId="5" fillId="0" borderId="0" xfId="0" applyFont="1" applyAlignment="1">
      <alignment vertical="top" wrapText="1"/>
    </xf>
    <xf numFmtId="0" fontId="5" fillId="0" borderId="24" xfId="0" applyFont="1" applyBorder="1" applyAlignment="1">
      <alignment vertical="top" wrapText="1"/>
    </xf>
    <xf numFmtId="0" fontId="12" fillId="0" borderId="43" xfId="0" applyFont="1" applyFill="1" applyBorder="1" applyAlignment="1">
      <alignment vertical="top" wrapText="1"/>
    </xf>
    <xf numFmtId="0" fontId="4" fillId="0" borderId="10" xfId="0" applyFont="1" applyFill="1" applyBorder="1" applyAlignment="1">
      <alignment horizontal="center" vertical="top" wrapText="1"/>
    </xf>
    <xf numFmtId="0" fontId="4" fillId="0" borderId="11" xfId="0" applyFont="1" applyFill="1" applyBorder="1" applyAlignment="1" applyProtection="1">
      <alignment vertical="top" wrapText="1"/>
      <protection locked="0"/>
    </xf>
    <xf numFmtId="0" fontId="4" fillId="0" borderId="12" xfId="0" applyFont="1" applyFill="1" applyBorder="1" applyAlignment="1" applyProtection="1">
      <alignment vertical="top" wrapText="1"/>
      <protection locked="0"/>
    </xf>
    <xf numFmtId="0" fontId="4" fillId="0" borderId="47" xfId="0" applyFont="1" applyFill="1" applyBorder="1" applyAlignment="1" applyProtection="1">
      <alignment vertical="top" wrapText="1"/>
      <protection locked="0"/>
    </xf>
    <xf numFmtId="0" fontId="4" fillId="2" borderId="12" xfId="0" applyFont="1" applyFill="1" applyBorder="1" applyAlignment="1" applyProtection="1">
      <alignment vertical="top" wrapText="1"/>
    </xf>
    <xf numFmtId="177" fontId="4" fillId="2" borderId="12" xfId="0" applyNumberFormat="1" applyFont="1" applyFill="1" applyBorder="1" applyAlignment="1" applyProtection="1">
      <alignment vertical="top" wrapText="1"/>
    </xf>
    <xf numFmtId="0" fontId="5" fillId="0" borderId="40" xfId="0" applyFont="1" applyBorder="1" applyAlignment="1">
      <alignment vertical="top" wrapText="1"/>
    </xf>
    <xf numFmtId="0" fontId="5" fillId="0" borderId="42" xfId="0" applyFont="1" applyBorder="1" applyAlignment="1">
      <alignment vertical="top" wrapText="1"/>
    </xf>
    <xf numFmtId="0" fontId="5" fillId="0" borderId="8" xfId="0" applyFont="1" applyFill="1" applyBorder="1" applyAlignment="1">
      <alignment vertical="top" wrapText="1"/>
    </xf>
    <xf numFmtId="0" fontId="4" fillId="0" borderId="50" xfId="0" applyFont="1" applyFill="1" applyBorder="1" applyAlignment="1" applyProtection="1">
      <alignment vertical="top" wrapText="1"/>
      <protection locked="0"/>
    </xf>
    <xf numFmtId="0" fontId="5" fillId="0" borderId="37" xfId="0" applyFont="1" applyFill="1" applyBorder="1" applyAlignment="1">
      <alignment vertical="top"/>
    </xf>
    <xf numFmtId="0" fontId="5" fillId="0" borderId="7" xfId="0" applyFont="1" applyFill="1" applyBorder="1" applyAlignment="1">
      <alignment vertical="top" wrapText="1"/>
    </xf>
    <xf numFmtId="0" fontId="4" fillId="0" borderId="53" xfId="0" applyFont="1" applyFill="1" applyBorder="1" applyAlignment="1" applyProtection="1">
      <alignment vertical="top" wrapText="1"/>
      <protection locked="0"/>
    </xf>
    <xf numFmtId="0" fontId="5" fillId="0" borderId="54" xfId="0" applyFont="1" applyFill="1" applyBorder="1" applyAlignment="1">
      <alignment vertical="top" wrapText="1"/>
    </xf>
    <xf numFmtId="0" fontId="4" fillId="2" borderId="53" xfId="0" applyFont="1" applyFill="1" applyBorder="1" applyAlignment="1" applyProtection="1">
      <alignment vertical="top" wrapText="1"/>
    </xf>
    <xf numFmtId="0" fontId="4" fillId="0" borderId="59" xfId="0" applyFont="1" applyFill="1" applyBorder="1" applyAlignment="1" applyProtection="1">
      <alignment vertical="top" wrapText="1"/>
      <protection locked="0"/>
    </xf>
    <xf numFmtId="0" fontId="5" fillId="0" borderId="60" xfId="0" applyFont="1" applyFill="1" applyBorder="1" applyAlignment="1">
      <alignment vertical="top"/>
    </xf>
    <xf numFmtId="0" fontId="5" fillId="0" borderId="19" xfId="0" applyFont="1" applyBorder="1" applyAlignment="1">
      <alignment vertical="top" wrapText="1"/>
    </xf>
    <xf numFmtId="0" fontId="12" fillId="0" borderId="52" xfId="0" applyFont="1" applyFill="1" applyBorder="1" applyAlignment="1">
      <alignment vertical="top" wrapText="1"/>
    </xf>
    <xf numFmtId="0" fontId="4" fillId="0" borderId="61" xfId="0" applyFont="1" applyFill="1" applyBorder="1" applyAlignment="1" applyProtection="1">
      <alignment vertical="top" wrapText="1"/>
      <protection locked="0"/>
    </xf>
    <xf numFmtId="0" fontId="5" fillId="0" borderId="62" xfId="0" applyFont="1" applyFill="1" applyBorder="1" applyAlignment="1">
      <alignment vertical="top"/>
    </xf>
    <xf numFmtId="0" fontId="5" fillId="0" borderId="63" xfId="0" applyFont="1" applyBorder="1" applyAlignment="1">
      <alignment vertical="top" wrapText="1"/>
    </xf>
    <xf numFmtId="0" fontId="5" fillId="0" borderId="66" xfId="0" applyFont="1" applyFill="1" applyBorder="1" applyAlignment="1">
      <alignment vertical="top" wrapText="1"/>
    </xf>
    <xf numFmtId="178" fontId="4" fillId="0" borderId="53" xfId="0" applyNumberFormat="1" applyFont="1" applyFill="1" applyBorder="1" applyAlignment="1" applyProtection="1">
      <alignment vertical="top" wrapText="1"/>
      <protection locked="0"/>
    </xf>
    <xf numFmtId="55" fontId="5" fillId="0" borderId="41" xfId="0" applyNumberFormat="1" applyFont="1" applyFill="1" applyBorder="1" applyAlignment="1">
      <alignment vertical="top"/>
    </xf>
    <xf numFmtId="0" fontId="12" fillId="0" borderId="58" xfId="0" applyFont="1" applyFill="1" applyBorder="1" applyAlignment="1">
      <alignment vertical="top" wrapText="1"/>
    </xf>
    <xf numFmtId="0" fontId="7" fillId="0" borderId="54" xfId="0" applyFont="1" applyFill="1" applyBorder="1" applyAlignment="1">
      <alignment vertical="top" wrapText="1"/>
    </xf>
    <xf numFmtId="0" fontId="12" fillId="0" borderId="46" xfId="0" applyFont="1" applyFill="1" applyBorder="1" applyAlignment="1">
      <alignment vertical="top" wrapText="1"/>
    </xf>
    <xf numFmtId="0" fontId="4" fillId="2" borderId="11" xfId="0" applyFont="1" applyFill="1" applyBorder="1" applyAlignment="1" applyProtection="1">
      <alignment vertical="top" wrapText="1"/>
    </xf>
    <xf numFmtId="177" fontId="4" fillId="2" borderId="11" xfId="0" applyNumberFormat="1" applyFont="1" applyFill="1" applyBorder="1" applyAlignment="1" applyProtection="1">
      <alignment vertical="top" wrapText="1"/>
    </xf>
    <xf numFmtId="0" fontId="13" fillId="0" borderId="0" xfId="0" applyFont="1" applyFill="1" applyBorder="1" applyAlignment="1">
      <alignment vertical="center"/>
    </xf>
    <xf numFmtId="0" fontId="14" fillId="0" borderId="4" xfId="0" applyFont="1" applyFill="1" applyBorder="1" applyAlignment="1">
      <alignment horizontal="center" vertical="top"/>
    </xf>
    <xf numFmtId="0" fontId="15" fillId="0" borderId="5" xfId="0" applyFont="1" applyFill="1" applyBorder="1" applyAlignment="1">
      <alignment horizontal="center" vertical="top"/>
    </xf>
    <xf numFmtId="0" fontId="15" fillId="0" borderId="6" xfId="0" applyFont="1" applyFill="1" applyBorder="1" applyAlignment="1">
      <alignment horizontal="center" vertical="top" wrapText="1"/>
    </xf>
    <xf numFmtId="0" fontId="15" fillId="0" borderId="4" xfId="0" applyFont="1" applyFill="1" applyBorder="1" applyAlignment="1">
      <alignment vertical="top"/>
    </xf>
    <xf numFmtId="0" fontId="12" fillId="0" borderId="5" xfId="0" applyFont="1" applyFill="1" applyBorder="1" applyAlignment="1">
      <alignment horizontal="left" vertical="top" wrapText="1" shrinkToFit="1"/>
    </xf>
    <xf numFmtId="0" fontId="12" fillId="0" borderId="5" xfId="0" applyFont="1" applyFill="1" applyBorder="1" applyAlignment="1">
      <alignment vertical="top" wrapText="1"/>
    </xf>
    <xf numFmtId="0" fontId="15" fillId="0" borderId="3" xfId="0" applyFont="1" applyFill="1" applyBorder="1" applyAlignment="1">
      <alignment vertical="top"/>
    </xf>
    <xf numFmtId="0" fontId="12" fillId="0" borderId="28" xfId="0" applyFont="1" applyFill="1" applyBorder="1" applyAlignment="1">
      <alignment horizontal="left" vertical="top" wrapText="1" shrinkToFit="1"/>
    </xf>
    <xf numFmtId="0" fontId="12" fillId="0" borderId="28" xfId="0" applyFont="1" applyFill="1" applyBorder="1" applyAlignment="1">
      <alignment vertical="top" wrapText="1"/>
    </xf>
    <xf numFmtId="0" fontId="15" fillId="0" borderId="44" xfId="0" applyFont="1" applyFill="1" applyBorder="1" applyAlignment="1">
      <alignment vertical="top"/>
    </xf>
    <xf numFmtId="0" fontId="12" fillId="0" borderId="52" xfId="0" applyFont="1" applyFill="1" applyBorder="1" applyAlignment="1">
      <alignment horizontal="left" vertical="top" wrapText="1" shrinkToFit="1"/>
    </xf>
    <xf numFmtId="0" fontId="15" fillId="0" borderId="2" xfId="0" applyFont="1" applyFill="1" applyBorder="1" applyAlignment="1">
      <alignment vertical="top"/>
    </xf>
    <xf numFmtId="0" fontId="15" fillId="0" borderId="51" xfId="0" applyFont="1" applyFill="1" applyBorder="1" applyAlignment="1">
      <alignment vertical="top"/>
    </xf>
    <xf numFmtId="0" fontId="12" fillId="0" borderId="43" xfId="0" applyFont="1" applyFill="1" applyBorder="1" applyAlignment="1">
      <alignment vertical="top" wrapText="1" shrinkToFit="1"/>
    </xf>
    <xf numFmtId="0" fontId="15" fillId="0" borderId="56" xfId="0" applyFont="1" applyFill="1" applyBorder="1" applyAlignment="1">
      <alignment vertical="top"/>
    </xf>
    <xf numFmtId="0" fontId="12" fillId="0" borderId="45" xfId="0" applyFont="1" applyFill="1" applyBorder="1" applyAlignment="1">
      <alignment horizontal="left" vertical="top" wrapText="1" shrinkToFit="1"/>
    </xf>
    <xf numFmtId="0" fontId="12" fillId="0" borderId="45" xfId="0" applyFont="1" applyFill="1" applyBorder="1" applyAlignment="1">
      <alignment vertical="top" wrapText="1"/>
    </xf>
    <xf numFmtId="0" fontId="12" fillId="0" borderId="68" xfId="0" applyFont="1" applyFill="1" applyBorder="1" applyAlignment="1">
      <alignment vertical="top" wrapText="1"/>
    </xf>
    <xf numFmtId="0" fontId="12" fillId="0" borderId="49" xfId="0" applyFont="1" applyFill="1" applyBorder="1" applyAlignment="1">
      <alignment vertical="top" wrapText="1"/>
    </xf>
    <xf numFmtId="0" fontId="15" fillId="0" borderId="0" xfId="0" applyFont="1" applyFill="1" applyAlignment="1">
      <alignment vertical="top"/>
    </xf>
    <xf numFmtId="0" fontId="15" fillId="0" borderId="0" xfId="0" applyFont="1" applyFill="1" applyAlignment="1">
      <alignment horizontal="left" vertical="top"/>
    </xf>
    <xf numFmtId="0" fontId="15" fillId="0" borderId="0" xfId="0" applyFont="1" applyFill="1" applyAlignment="1">
      <alignment vertical="top" wrapText="1"/>
    </xf>
    <xf numFmtId="0" fontId="12" fillId="0" borderId="1" xfId="0" applyFont="1" applyFill="1" applyBorder="1" applyAlignment="1">
      <alignment horizontal="left" vertical="top" wrapText="1" shrinkToFit="1"/>
    </xf>
    <xf numFmtId="0" fontId="5" fillId="0" borderId="0" xfId="0" applyFont="1" applyFill="1" applyBorder="1" applyAlignment="1">
      <alignment horizontal="center" vertical="center"/>
    </xf>
    <xf numFmtId="0" fontId="5" fillId="0" borderId="23" xfId="0" applyFont="1" applyFill="1" applyBorder="1" applyAlignment="1">
      <alignment horizontal="center" vertical="center"/>
    </xf>
    <xf numFmtId="0" fontId="12" fillId="0" borderId="0" xfId="0" applyFont="1" applyFill="1" applyAlignment="1">
      <alignment vertical="center"/>
    </xf>
    <xf numFmtId="0" fontId="7" fillId="0" borderId="21" xfId="0" applyFont="1" applyFill="1" applyBorder="1" applyAlignment="1">
      <alignment vertical="center"/>
    </xf>
    <xf numFmtId="0" fontId="7" fillId="0" borderId="20" xfId="0" applyFont="1" applyFill="1" applyBorder="1" applyAlignment="1">
      <alignment vertical="center"/>
    </xf>
    <xf numFmtId="176" fontId="4" fillId="0" borderId="50" xfId="0" applyNumberFormat="1" applyFont="1" applyFill="1" applyBorder="1" applyAlignment="1" applyProtection="1">
      <alignment vertical="top" wrapText="1"/>
      <protection locked="0"/>
    </xf>
    <xf numFmtId="176" fontId="5" fillId="0" borderId="37" xfId="0" applyNumberFormat="1" applyFont="1" applyFill="1" applyBorder="1" applyAlignment="1">
      <alignment vertical="top"/>
    </xf>
    <xf numFmtId="0" fontId="7" fillId="0" borderId="7" xfId="0" applyFont="1" applyFill="1" applyBorder="1" applyAlignment="1">
      <alignment vertical="top" wrapText="1"/>
    </xf>
    <xf numFmtId="0" fontId="15" fillId="0" borderId="69" xfId="0" applyFont="1" applyFill="1" applyBorder="1" applyAlignment="1">
      <alignment vertical="top"/>
    </xf>
    <xf numFmtId="0" fontId="21" fillId="0" borderId="0" xfId="0" applyFont="1" applyFill="1" applyAlignment="1">
      <alignment horizontal="left" vertical="top"/>
    </xf>
    <xf numFmtId="0" fontId="23" fillId="0" borderId="0" xfId="0" applyFont="1" applyAlignment="1">
      <alignment vertical="top"/>
    </xf>
    <xf numFmtId="0" fontId="21" fillId="0" borderId="0" xfId="0" applyFont="1" applyFill="1" applyAlignment="1">
      <alignment horizontal="left" vertical="top" wrapText="1"/>
    </xf>
    <xf numFmtId="0" fontId="5" fillId="0" borderId="5" xfId="0" applyFont="1" applyFill="1" applyBorder="1" applyAlignment="1">
      <alignment vertical="top" wrapText="1"/>
    </xf>
    <xf numFmtId="0" fontId="5" fillId="0" borderId="7" xfId="0" applyFont="1" applyBorder="1" applyAlignment="1">
      <alignment vertical="top" wrapText="1"/>
    </xf>
    <xf numFmtId="0" fontId="21" fillId="0" borderId="0" xfId="0" applyFont="1" applyFill="1" applyAlignment="1">
      <alignment horizontal="left" vertical="top" wrapText="1"/>
    </xf>
    <xf numFmtId="0" fontId="22" fillId="0" borderId="0" xfId="0" applyFont="1" applyFill="1" applyBorder="1" applyAlignment="1">
      <alignment vertical="top"/>
    </xf>
    <xf numFmtId="0" fontId="24" fillId="0" borderId="0" xfId="0" applyFont="1" applyFill="1" applyAlignment="1">
      <alignment vertical="top"/>
    </xf>
    <xf numFmtId="0" fontId="25" fillId="0" borderId="0" xfId="0" applyFont="1" applyFill="1" applyAlignment="1">
      <alignment horizontal="right" vertical="top"/>
    </xf>
    <xf numFmtId="0" fontId="25" fillId="4" borderId="0" xfId="0" applyFont="1" applyFill="1" applyAlignment="1">
      <alignment vertical="top"/>
    </xf>
    <xf numFmtId="0" fontId="25" fillId="0" borderId="0" xfId="0" applyFont="1" applyFill="1" applyAlignment="1">
      <alignment horizontal="left" vertical="top"/>
    </xf>
    <xf numFmtId="0" fontId="23" fillId="0" borderId="0" xfId="0" applyFont="1" applyFill="1" applyAlignment="1">
      <alignment vertical="top" wrapText="1"/>
    </xf>
    <xf numFmtId="0" fontId="23" fillId="0" borderId="0" xfId="0" applyFont="1" applyFill="1" applyBorder="1" applyAlignment="1">
      <alignment vertical="top"/>
    </xf>
    <xf numFmtId="0" fontId="23" fillId="0" borderId="0" xfId="0" applyFont="1" applyAlignment="1">
      <alignment vertical="top" wrapText="1"/>
    </xf>
    <xf numFmtId="0" fontId="23" fillId="5" borderId="0" xfId="0" applyFont="1" applyFill="1" applyBorder="1" applyAlignment="1">
      <alignment vertical="top"/>
    </xf>
    <xf numFmtId="0" fontId="25" fillId="0" borderId="0" xfId="0" applyFont="1" applyFill="1" applyAlignment="1">
      <alignment horizontal="right" vertical="top" wrapText="1"/>
    </xf>
    <xf numFmtId="0" fontId="25" fillId="0" borderId="0" xfId="0" applyFont="1" applyFill="1" applyAlignment="1">
      <alignment horizontal="left" vertical="top" wrapText="1"/>
    </xf>
    <xf numFmtId="0" fontId="26" fillId="0" borderId="7" xfId="0" applyFont="1" applyFill="1" applyBorder="1" applyAlignment="1">
      <alignment horizontal="center" vertical="top" wrapText="1"/>
    </xf>
    <xf numFmtId="0" fontId="25" fillId="0" borderId="0" xfId="0" applyFont="1" applyFill="1" applyAlignment="1">
      <alignment vertical="top"/>
    </xf>
    <xf numFmtId="0" fontId="5" fillId="0" borderId="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4" fillId="0" borderId="70" xfId="0" applyFont="1" applyFill="1" applyBorder="1" applyAlignment="1" applyProtection="1">
      <alignment vertical="top" wrapText="1"/>
      <protection locked="0"/>
    </xf>
    <xf numFmtId="0" fontId="4" fillId="0" borderId="71" xfId="0" applyFont="1" applyFill="1" applyBorder="1" applyAlignment="1" applyProtection="1">
      <alignment vertical="top" wrapText="1"/>
      <protection locked="0"/>
    </xf>
    <xf numFmtId="0" fontId="4" fillId="0" borderId="72" xfId="0" applyFont="1" applyFill="1" applyBorder="1" applyAlignment="1" applyProtection="1">
      <alignment vertical="top" wrapText="1"/>
      <protection locked="0"/>
    </xf>
    <xf numFmtId="0" fontId="12" fillId="0" borderId="27" xfId="0" applyFont="1" applyFill="1" applyBorder="1" applyAlignment="1">
      <alignment horizontal="left" vertical="top" wrapText="1" shrinkToFit="1"/>
    </xf>
    <xf numFmtId="0" fontId="12" fillId="0" borderId="48" xfId="0" applyFont="1" applyFill="1" applyBorder="1" applyAlignment="1">
      <alignment horizontal="left" vertical="top" wrapText="1" shrinkToFit="1"/>
    </xf>
    <xf numFmtId="0" fontId="12" fillId="0" borderId="26" xfId="0" applyFont="1" applyFill="1" applyBorder="1" applyAlignment="1">
      <alignment horizontal="left" vertical="top" wrapText="1" shrinkToFit="1"/>
    </xf>
    <xf numFmtId="0" fontId="12" fillId="0" borderId="45" xfId="0" applyFont="1" applyFill="1" applyBorder="1" applyAlignment="1">
      <alignment horizontal="left" vertical="top" wrapText="1" shrinkToFit="1"/>
    </xf>
    <xf numFmtId="0" fontId="12" fillId="0" borderId="57" xfId="0" applyFont="1" applyFill="1" applyBorder="1" applyAlignment="1">
      <alignment horizontal="left" vertical="top" wrapText="1" shrinkToFit="1"/>
    </xf>
    <xf numFmtId="0" fontId="12" fillId="0" borderId="28" xfId="0" applyFont="1" applyFill="1" applyBorder="1" applyAlignment="1">
      <alignment horizontal="left" vertical="top" wrapText="1" shrinkToFit="1"/>
    </xf>
    <xf numFmtId="0" fontId="5" fillId="0" borderId="35" xfId="0" applyFont="1" applyBorder="1" applyAlignment="1">
      <alignment vertical="top" wrapText="1"/>
    </xf>
    <xf numFmtId="0" fontId="5" fillId="0" borderId="42" xfId="0" applyFont="1" applyBorder="1" applyAlignment="1">
      <alignment vertical="top" wrapText="1"/>
    </xf>
    <xf numFmtId="0" fontId="5" fillId="2" borderId="29" xfId="0" applyFont="1" applyFill="1" applyBorder="1" applyAlignment="1">
      <alignment horizontal="left" vertical="top" wrapText="1"/>
    </xf>
    <xf numFmtId="0" fontId="5" fillId="2" borderId="32" xfId="0" applyFont="1" applyFill="1" applyBorder="1" applyAlignment="1">
      <alignment horizontal="left" vertical="top"/>
    </xf>
    <xf numFmtId="0" fontId="5" fillId="2" borderId="30" xfId="0" applyFont="1" applyFill="1" applyBorder="1" applyAlignment="1">
      <alignment horizontal="left" vertical="top"/>
    </xf>
    <xf numFmtId="0" fontId="5" fillId="2" borderId="24" xfId="0" applyFont="1" applyFill="1" applyBorder="1" applyAlignment="1">
      <alignment horizontal="left" vertical="top"/>
    </xf>
    <xf numFmtId="0" fontId="5" fillId="2" borderId="31" xfId="0" applyFont="1" applyFill="1" applyBorder="1" applyAlignment="1">
      <alignment horizontal="left" vertical="top"/>
    </xf>
    <xf numFmtId="0" fontId="5" fillId="2" borderId="8" xfId="0" applyFont="1" applyFill="1" applyBorder="1" applyAlignment="1">
      <alignment horizontal="left" vertical="top"/>
    </xf>
    <xf numFmtId="0" fontId="5" fillId="2" borderId="30" xfId="0" applyFont="1" applyFill="1" applyBorder="1" applyAlignment="1">
      <alignment horizontal="left" vertical="top" wrapText="1"/>
    </xf>
    <xf numFmtId="0" fontId="20" fillId="0" borderId="34" xfId="0" applyFont="1" applyFill="1" applyBorder="1" applyAlignment="1">
      <alignment horizontal="left" vertical="top" wrapText="1"/>
    </xf>
    <xf numFmtId="0" fontId="5" fillId="0" borderId="35" xfId="0" applyFont="1" applyFill="1" applyBorder="1" applyAlignment="1">
      <alignment horizontal="left" vertical="top" wrapText="1"/>
    </xf>
    <xf numFmtId="0" fontId="5" fillId="0" borderId="42" xfId="0" applyFont="1" applyFill="1" applyBorder="1" applyAlignment="1">
      <alignment horizontal="left" vertical="top" wrapText="1"/>
    </xf>
    <xf numFmtId="0" fontId="5" fillId="0" borderId="34" xfId="0" applyFont="1" applyFill="1" applyBorder="1" applyAlignment="1">
      <alignment horizontal="left" vertical="top" wrapText="1"/>
    </xf>
    <xf numFmtId="0" fontId="5" fillId="0" borderId="36" xfId="0" applyFont="1" applyFill="1" applyBorder="1" applyAlignment="1">
      <alignment horizontal="left" vertical="top" wrapText="1"/>
    </xf>
    <xf numFmtId="0" fontId="5" fillId="0" borderId="67" xfId="0" applyFont="1" applyBorder="1" applyAlignment="1">
      <alignment horizontal="left" vertical="top" wrapText="1"/>
    </xf>
    <xf numFmtId="0" fontId="5" fillId="0" borderId="35" xfId="0" applyFont="1" applyBorder="1" applyAlignment="1">
      <alignment horizontal="left" vertical="top" wrapText="1"/>
    </xf>
    <xf numFmtId="0" fontId="5" fillId="0" borderId="42" xfId="0" applyFont="1" applyBorder="1" applyAlignment="1">
      <alignment horizontal="left" vertical="top" wrapText="1"/>
    </xf>
    <xf numFmtId="0" fontId="5" fillId="0" borderId="34" xfId="0" applyFont="1" applyBorder="1" applyAlignment="1">
      <alignment horizontal="left" vertical="top" wrapText="1"/>
    </xf>
    <xf numFmtId="0" fontId="5" fillId="0" borderId="67" xfId="0" applyFont="1" applyBorder="1" applyAlignment="1">
      <alignment vertical="top" wrapText="1"/>
    </xf>
    <xf numFmtId="0" fontId="5" fillId="0" borderId="67" xfId="0" applyFont="1" applyFill="1" applyBorder="1" applyAlignment="1">
      <alignment horizontal="left" vertical="top" wrapText="1"/>
    </xf>
    <xf numFmtId="0" fontId="5" fillId="2" borderId="65" xfId="0" applyFont="1" applyFill="1" applyBorder="1" applyAlignment="1">
      <alignment horizontal="left" vertical="top"/>
    </xf>
    <xf numFmtId="0" fontId="5" fillId="2" borderId="54" xfId="0" applyFont="1" applyFill="1" applyBorder="1" applyAlignment="1">
      <alignment horizontal="left" vertical="top"/>
    </xf>
    <xf numFmtId="0" fontId="5" fillId="2" borderId="55" xfId="0" applyFont="1" applyFill="1" applyBorder="1" applyAlignment="1">
      <alignment horizontal="left" vertical="top"/>
    </xf>
    <xf numFmtId="0" fontId="5" fillId="2" borderId="22" xfId="0" applyFont="1" applyFill="1" applyBorder="1" applyAlignment="1">
      <alignment horizontal="left" vertical="top"/>
    </xf>
    <xf numFmtId="0" fontId="5" fillId="0" borderId="34" xfId="0" applyFont="1" applyBorder="1" applyAlignment="1">
      <alignment vertical="top" wrapText="1"/>
    </xf>
    <xf numFmtId="0" fontId="5" fillId="0" borderId="64" xfId="0" applyFont="1" applyBorder="1" applyAlignment="1">
      <alignment vertical="top" wrapText="1"/>
    </xf>
    <xf numFmtId="0" fontId="5" fillId="0" borderId="40" xfId="0" applyFont="1" applyBorder="1" applyAlignment="1">
      <alignment vertical="top" wrapText="1"/>
    </xf>
    <xf numFmtId="0" fontId="7" fillId="0" borderId="24" xfId="0" applyFont="1" applyBorder="1" applyAlignment="1">
      <alignment horizontal="left" vertical="top" wrapText="1"/>
    </xf>
    <xf numFmtId="0" fontId="5" fillId="0" borderId="22" xfId="0" applyFont="1" applyBorder="1" applyAlignment="1">
      <alignment horizontal="left" vertical="top" wrapText="1"/>
    </xf>
    <xf numFmtId="0" fontId="5" fillId="0" borderId="36" xfId="0" applyFont="1" applyBorder="1" applyAlignment="1">
      <alignment horizontal="left" vertical="top" wrapText="1"/>
    </xf>
    <xf numFmtId="0" fontId="5" fillId="0" borderId="13" xfId="0" applyFont="1" applyFill="1" applyBorder="1" applyAlignment="1">
      <alignment horizontal="center" vertical="center"/>
    </xf>
    <xf numFmtId="0" fontId="11" fillId="0" borderId="13"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7" xfId="0" applyFont="1" applyFill="1" applyBorder="1" applyAlignment="1">
      <alignment horizontal="center" vertical="center"/>
    </xf>
    <xf numFmtId="0" fontId="5" fillId="0" borderId="18" xfId="0" applyFont="1" applyFill="1" applyBorder="1" applyAlignment="1">
      <alignment horizontal="distributed" vertical="center" wrapText="1"/>
    </xf>
    <xf numFmtId="0" fontId="5" fillId="0" borderId="16" xfId="0" applyFont="1" applyFill="1" applyBorder="1" applyAlignment="1">
      <alignment horizontal="distributed" vertical="center" wrapText="1"/>
    </xf>
    <xf numFmtId="0" fontId="5" fillId="0" borderId="19" xfId="0" applyFont="1" applyFill="1" applyBorder="1" applyAlignment="1">
      <alignment horizontal="distributed" vertical="center" wrapText="1"/>
    </xf>
    <xf numFmtId="0" fontId="5" fillId="0" borderId="20" xfId="0" applyFont="1" applyFill="1" applyBorder="1" applyAlignment="1">
      <alignment horizontal="distributed" vertical="center" wrapText="1"/>
    </xf>
    <xf numFmtId="0" fontId="5" fillId="0" borderId="21" xfId="0" applyFont="1" applyFill="1" applyBorder="1" applyAlignment="1">
      <alignment horizontal="distributed" vertical="center" wrapText="1"/>
    </xf>
    <xf numFmtId="0" fontId="5" fillId="0" borderId="22" xfId="0" applyFont="1" applyFill="1" applyBorder="1" applyAlignment="1">
      <alignment horizontal="distributed" vertical="center" wrapText="1"/>
    </xf>
    <xf numFmtId="0" fontId="5" fillId="0" borderId="0" xfId="0" applyFont="1" applyFill="1" applyBorder="1" applyAlignment="1">
      <alignment horizontal="center" vertical="center"/>
    </xf>
    <xf numFmtId="0" fontId="2" fillId="0" borderId="15"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8" xfId="0" applyFont="1" applyFill="1" applyBorder="1" applyAlignment="1">
      <alignment horizontal="right" vertical="center"/>
    </xf>
    <xf numFmtId="0" fontId="5" fillId="0" borderId="16" xfId="0" applyFont="1" applyFill="1" applyBorder="1" applyAlignment="1">
      <alignment horizontal="right" vertical="center"/>
    </xf>
    <xf numFmtId="0" fontId="5" fillId="0" borderId="20" xfId="0" applyFont="1" applyFill="1" applyBorder="1" applyAlignment="1">
      <alignment horizontal="right" vertical="center"/>
    </xf>
    <xf numFmtId="0" fontId="5" fillId="0" borderId="21" xfId="0" applyFont="1" applyFill="1" applyBorder="1" applyAlignment="1">
      <alignment horizontal="right" vertical="center"/>
    </xf>
    <xf numFmtId="0" fontId="5" fillId="0" borderId="13" xfId="0" applyFont="1" applyFill="1" applyBorder="1" applyAlignment="1">
      <alignment horizontal="center" vertical="center" wrapText="1"/>
    </xf>
    <xf numFmtId="0" fontId="5" fillId="0" borderId="13" xfId="0" applyFont="1" applyFill="1" applyBorder="1" applyAlignment="1">
      <alignment horizontal="center" vertical="center" shrinkToFit="1"/>
    </xf>
    <xf numFmtId="0" fontId="5" fillId="0" borderId="15" xfId="0" applyFont="1" applyFill="1" applyBorder="1" applyAlignment="1">
      <alignment horizontal="right" vertical="center"/>
    </xf>
    <xf numFmtId="0" fontId="5" fillId="0" borderId="15" xfId="0" applyNumberFormat="1" applyFont="1" applyFill="1" applyBorder="1" applyAlignment="1">
      <alignment horizontal="right" vertical="center"/>
    </xf>
    <xf numFmtId="0" fontId="17" fillId="0" borderId="13" xfId="0" applyFont="1" applyFill="1" applyBorder="1" applyAlignment="1">
      <alignment horizontal="distributed" vertical="center"/>
    </xf>
    <xf numFmtId="0" fontId="5" fillId="0" borderId="13" xfId="0" applyFont="1" applyFill="1" applyBorder="1" applyAlignment="1">
      <alignment horizontal="left" vertical="center"/>
    </xf>
    <xf numFmtId="178" fontId="2" fillId="0" borderId="0" xfId="0" applyNumberFormat="1" applyFont="1" applyFill="1" applyBorder="1" applyAlignment="1">
      <alignment horizontal="center" vertical="center" shrinkToFit="1"/>
    </xf>
    <xf numFmtId="0" fontId="2" fillId="0" borderId="0" xfId="0" applyFont="1" applyFill="1" applyBorder="1" applyAlignment="1">
      <alignment horizontal="center" vertical="center"/>
    </xf>
    <xf numFmtId="0" fontId="2" fillId="0" borderId="24" xfId="0" applyFont="1" applyFill="1" applyBorder="1" applyAlignment="1">
      <alignment horizontal="center" vertical="center"/>
    </xf>
    <xf numFmtId="0" fontId="5" fillId="0" borderId="15" xfId="0" applyFont="1" applyFill="1" applyBorder="1" applyAlignment="1">
      <alignment horizontal="right" vertical="center" shrinkToFit="1"/>
    </xf>
    <xf numFmtId="0" fontId="5" fillId="0" borderId="18" xfId="0" applyFont="1" applyFill="1" applyBorder="1" applyAlignment="1">
      <alignment horizontal="left" vertical="center"/>
    </xf>
    <xf numFmtId="0" fontId="5" fillId="0" borderId="16" xfId="0" applyFont="1" applyFill="1" applyBorder="1" applyAlignment="1">
      <alignment horizontal="left" vertical="center"/>
    </xf>
    <xf numFmtId="0" fontId="5" fillId="0" borderId="19" xfId="0" applyFont="1" applyFill="1" applyBorder="1" applyAlignment="1">
      <alignment horizontal="left" vertical="center"/>
    </xf>
    <xf numFmtId="0" fontId="5" fillId="0" borderId="22" xfId="0" applyFont="1" applyFill="1" applyBorder="1" applyAlignment="1">
      <alignment horizontal="center" vertical="center"/>
    </xf>
    <xf numFmtId="0" fontId="7" fillId="0" borderId="7" xfId="0" applyFont="1" applyFill="1" applyBorder="1" applyAlignment="1">
      <alignment horizontal="center" vertical="center" textRotation="255" shrinkToFit="1"/>
    </xf>
    <xf numFmtId="0" fontId="7" fillId="0" borderId="13" xfId="0" applyFont="1" applyFill="1" applyBorder="1" applyAlignment="1">
      <alignment horizontal="center" vertical="center" textRotation="255" shrinkToFit="1"/>
    </xf>
    <xf numFmtId="0" fontId="5" fillId="0" borderId="18"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18"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0" xfId="0" applyFont="1" applyFill="1" applyBorder="1" applyAlignment="1">
      <alignment horizontal="right" vertical="center"/>
    </xf>
    <xf numFmtId="0" fontId="0" fillId="0" borderId="16" xfId="0" applyFill="1" applyBorder="1">
      <alignment vertical="center"/>
    </xf>
    <xf numFmtId="0" fontId="0" fillId="0" borderId="19" xfId="0" applyFill="1" applyBorder="1">
      <alignment vertical="center"/>
    </xf>
    <xf numFmtId="0" fontId="0" fillId="0" borderId="23" xfId="0" applyFill="1" applyBorder="1">
      <alignment vertical="center"/>
    </xf>
    <xf numFmtId="0" fontId="0" fillId="0" borderId="0" xfId="0" applyFill="1" applyBorder="1">
      <alignment vertical="center"/>
    </xf>
    <xf numFmtId="0" fontId="0" fillId="0" borderId="24" xfId="0" applyFill="1" applyBorder="1">
      <alignment vertical="center"/>
    </xf>
    <xf numFmtId="0" fontId="5" fillId="0" borderId="19" xfId="0" applyFont="1" applyFill="1" applyBorder="1" applyAlignment="1">
      <alignment horizontal="center" vertical="center"/>
    </xf>
    <xf numFmtId="0" fontId="5" fillId="0" borderId="24" xfId="0" applyFont="1" applyFill="1" applyBorder="1" applyAlignment="1">
      <alignment horizontal="center" vertical="center"/>
    </xf>
    <xf numFmtId="0" fontId="7" fillId="0" borderId="19" xfId="0" applyFont="1" applyFill="1" applyBorder="1" applyAlignment="1">
      <alignment horizontal="center" vertical="center" textRotation="255" shrinkToFit="1"/>
    </xf>
    <xf numFmtId="0" fontId="7" fillId="0" borderId="17" xfId="0" applyFont="1" applyFill="1" applyBorder="1" applyAlignment="1">
      <alignment horizontal="center" vertical="center" textRotation="255" shrinkToFit="1"/>
    </xf>
    <xf numFmtId="0" fontId="5" fillId="0" borderId="14" xfId="0" applyFont="1" applyFill="1" applyBorder="1" applyAlignment="1">
      <alignment horizontal="distributed" vertical="center"/>
    </xf>
    <xf numFmtId="0" fontId="5" fillId="0" borderId="15"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15" xfId="0" applyFont="1" applyFill="1" applyBorder="1" applyAlignment="1">
      <alignment horizontal="center" vertical="center"/>
    </xf>
    <xf numFmtId="0" fontId="5" fillId="0" borderId="15" xfId="0" applyFont="1" applyFill="1" applyBorder="1" applyAlignment="1">
      <alignment horizontal="left" vertical="center" shrinkToFit="1"/>
    </xf>
    <xf numFmtId="0" fontId="8" fillId="0" borderId="15"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5" fillId="0" borderId="15" xfId="0" applyFont="1" applyFill="1" applyBorder="1" applyAlignment="1">
      <alignment horizontal="center" vertical="center" shrinkToFit="1"/>
    </xf>
    <xf numFmtId="0" fontId="5" fillId="0" borderId="15" xfId="0" applyFont="1" applyFill="1" applyBorder="1" applyAlignment="1">
      <alignment horizontal="left" vertical="center"/>
    </xf>
    <xf numFmtId="0" fontId="5" fillId="0" borderId="23" xfId="0" applyFont="1" applyFill="1" applyBorder="1" applyAlignment="1">
      <alignment horizontal="left" vertical="center"/>
    </xf>
    <xf numFmtId="0" fontId="5" fillId="0" borderId="0" xfId="0" applyFont="1" applyFill="1" applyBorder="1" applyAlignment="1">
      <alignment horizontal="left" vertical="center"/>
    </xf>
    <xf numFmtId="0" fontId="5" fillId="0" borderId="17" xfId="0" applyFont="1" applyFill="1" applyBorder="1" applyAlignment="1">
      <alignment horizontal="left" vertical="center"/>
    </xf>
    <xf numFmtId="0" fontId="5" fillId="0" borderId="14" xfId="0" applyFont="1" applyFill="1" applyBorder="1" applyAlignment="1">
      <alignment horizontal="center" vertical="center"/>
    </xf>
    <xf numFmtId="0" fontId="5" fillId="0" borderId="14" xfId="0" applyFont="1" applyFill="1" applyBorder="1" applyAlignment="1">
      <alignment horizontal="left" vertical="center"/>
    </xf>
    <xf numFmtId="0" fontId="5" fillId="0" borderId="7" xfId="0" applyFont="1" applyFill="1" applyBorder="1" applyAlignment="1">
      <alignment horizontal="left" vertical="center"/>
    </xf>
    <xf numFmtId="0" fontId="5" fillId="0" borderId="21"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5" fillId="0" borderId="18" xfId="0" applyFont="1" applyFill="1" applyBorder="1" applyAlignment="1">
      <alignment horizontal="center" vertical="center" textRotation="255"/>
    </xf>
    <xf numFmtId="0" fontId="5" fillId="0" borderId="16" xfId="0" applyFont="1" applyFill="1" applyBorder="1" applyAlignment="1">
      <alignment horizontal="center" vertical="center" textRotation="255"/>
    </xf>
    <xf numFmtId="0" fontId="5" fillId="0" borderId="19" xfId="0" applyFont="1" applyFill="1" applyBorder="1" applyAlignment="1">
      <alignment horizontal="center" vertical="center" textRotation="255"/>
    </xf>
    <xf numFmtId="0" fontId="5" fillId="0" borderId="23"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24"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0" borderId="21" xfId="0" applyFont="1" applyFill="1" applyBorder="1" applyAlignment="1">
      <alignment horizontal="center" vertical="center" textRotation="255"/>
    </xf>
    <xf numFmtId="0" fontId="5" fillId="0" borderId="22" xfId="0" applyFont="1" applyFill="1" applyBorder="1" applyAlignment="1">
      <alignment horizontal="center" vertical="center" textRotation="255"/>
    </xf>
    <xf numFmtId="0" fontId="5" fillId="0" borderId="0" xfId="0" applyFont="1" applyFill="1" applyBorder="1" applyAlignment="1">
      <alignment horizontal="left" vertical="center" shrinkToFit="1"/>
    </xf>
    <xf numFmtId="0" fontId="2" fillId="0" borderId="21" xfId="0" applyFont="1" applyFill="1" applyBorder="1" applyAlignment="1">
      <alignment horizontal="left" vertical="center"/>
    </xf>
    <xf numFmtId="0" fontId="2" fillId="0" borderId="22" xfId="0" applyFont="1" applyFill="1" applyBorder="1" applyAlignment="1">
      <alignment horizontal="left" vertical="center"/>
    </xf>
    <xf numFmtId="0" fontId="2" fillId="0" borderId="21" xfId="0" applyFont="1" applyFill="1" applyBorder="1" applyAlignment="1">
      <alignment horizontal="left" vertical="center" shrinkToFit="1"/>
    </xf>
    <xf numFmtId="0" fontId="5" fillId="0" borderId="14" xfId="0" applyFont="1" applyFill="1" applyBorder="1" applyAlignment="1">
      <alignment horizontal="right" vertical="center" shrinkToFit="1"/>
    </xf>
    <xf numFmtId="0" fontId="5" fillId="0" borderId="7"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0" borderId="15"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9" fillId="0" borderId="0" xfId="0" applyFont="1" applyFill="1" applyAlignment="1">
      <alignment horizontal="left" vertical="center"/>
    </xf>
    <xf numFmtId="0" fontId="2" fillId="0" borderId="13" xfId="0" applyFont="1" applyFill="1" applyBorder="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13" xfId="0" applyFont="1" applyFill="1" applyBorder="1" applyAlignment="1">
      <alignment horizontal="left" vertical="center" shrinkToFit="1"/>
    </xf>
    <xf numFmtId="0" fontId="2" fillId="0" borderId="14" xfId="0" applyFont="1" applyFill="1" applyBorder="1" applyAlignment="1">
      <alignment horizontal="left" vertical="center" shrinkToFit="1"/>
    </xf>
    <xf numFmtId="176" fontId="2" fillId="0" borderId="0" xfId="0" applyNumberFormat="1" applyFont="1" applyFill="1" applyAlignment="1">
      <alignment horizontal="distributed" vertical="center"/>
    </xf>
    <xf numFmtId="0" fontId="7" fillId="0" borderId="18" xfId="0" applyFont="1" applyFill="1" applyBorder="1" applyAlignment="1">
      <alignment horizontal="center" vertical="center"/>
    </xf>
    <xf numFmtId="0" fontId="7" fillId="0" borderId="16" xfId="0" applyFont="1" applyFill="1" applyBorder="1" applyAlignment="1">
      <alignment horizontal="center" vertical="center"/>
    </xf>
    <xf numFmtId="0" fontId="6" fillId="0" borderId="13" xfId="0" applyFont="1" applyFill="1" applyBorder="1" applyAlignment="1">
      <alignment horizontal="center" vertical="center"/>
    </xf>
    <xf numFmtId="0" fontId="5" fillId="0" borderId="24" xfId="0" applyFont="1" applyFill="1" applyBorder="1" applyAlignment="1">
      <alignment horizontal="left" vertical="center"/>
    </xf>
    <xf numFmtId="0" fontId="5" fillId="0" borderId="20" xfId="0" applyFont="1" applyFill="1" applyBorder="1" applyAlignment="1">
      <alignment horizontal="left" vertical="center"/>
    </xf>
    <xf numFmtId="0" fontId="5" fillId="0" borderId="21" xfId="0" applyFont="1" applyFill="1" applyBorder="1" applyAlignment="1">
      <alignment horizontal="left" vertical="center"/>
    </xf>
    <xf numFmtId="0" fontId="5" fillId="0" borderId="22" xfId="0" applyFont="1" applyFill="1" applyBorder="1" applyAlignment="1">
      <alignment horizontal="left" vertical="center"/>
    </xf>
    <xf numFmtId="0" fontId="6" fillId="0" borderId="14" xfId="0" applyFont="1" applyFill="1" applyBorder="1" applyAlignment="1">
      <alignment horizontal="left" vertical="center"/>
    </xf>
    <xf numFmtId="0" fontId="6" fillId="0" borderId="15" xfId="0" applyFont="1" applyFill="1" applyBorder="1" applyAlignment="1">
      <alignment horizontal="left" vertical="center"/>
    </xf>
    <xf numFmtId="0" fontId="5" fillId="0" borderId="13"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2" fillId="0" borderId="25" xfId="0" applyFont="1" applyFill="1" applyBorder="1" applyAlignment="1">
      <alignment horizontal="center" vertical="center" textRotation="255"/>
    </xf>
    <xf numFmtId="0" fontId="2" fillId="0" borderId="13" xfId="0" applyFont="1" applyFill="1" applyBorder="1" applyAlignment="1">
      <alignment horizontal="center" vertical="center" textRotation="255"/>
    </xf>
    <xf numFmtId="0" fontId="2" fillId="0" borderId="17" xfId="0" applyFont="1" applyFill="1" applyBorder="1" applyAlignment="1">
      <alignment horizontal="center" vertical="center" textRotation="255"/>
    </xf>
    <xf numFmtId="0" fontId="5" fillId="0" borderId="25" xfId="0" applyFont="1" applyFill="1" applyBorder="1" applyAlignment="1">
      <alignment horizontal="center" vertical="center"/>
    </xf>
    <xf numFmtId="0" fontId="13" fillId="0" borderId="13" xfId="0" applyFont="1" applyFill="1" applyBorder="1" applyAlignment="1">
      <alignment horizontal="distributed" vertical="center"/>
    </xf>
    <xf numFmtId="179" fontId="5" fillId="0" borderId="13" xfId="0" applyNumberFormat="1" applyFont="1" applyFill="1" applyBorder="1" applyAlignment="1">
      <alignment horizontal="left" vertical="center"/>
    </xf>
    <xf numFmtId="0" fontId="17" fillId="0" borderId="14" xfId="0" applyFont="1" applyFill="1" applyBorder="1" applyAlignment="1">
      <alignment horizontal="distributed" vertical="center"/>
    </xf>
    <xf numFmtId="0" fontId="18" fillId="0" borderId="15" xfId="0" applyFont="1" applyFill="1" applyBorder="1" applyAlignment="1">
      <alignment horizontal="distributed" vertical="center"/>
    </xf>
    <xf numFmtId="0" fontId="18" fillId="0" borderId="7" xfId="0" applyFont="1" applyFill="1" applyBorder="1" applyAlignment="1">
      <alignment horizontal="distributed" vertical="center"/>
    </xf>
    <xf numFmtId="0" fontId="5" fillId="0" borderId="7" xfId="0" applyNumberFormat="1" applyFont="1" applyFill="1" applyBorder="1" applyAlignment="1">
      <alignment horizontal="left" vertical="center"/>
    </xf>
    <xf numFmtId="0" fontId="5" fillId="0" borderId="13" xfId="0" applyNumberFormat="1" applyFont="1" applyFill="1" applyBorder="1" applyAlignment="1">
      <alignment horizontal="left" vertical="center"/>
    </xf>
    <xf numFmtId="0" fontId="5" fillId="0" borderId="18" xfId="0" applyFont="1" applyFill="1" applyBorder="1" applyAlignment="1">
      <alignment horizontal="distributed" vertical="center"/>
    </xf>
    <xf numFmtId="0" fontId="5" fillId="0" borderId="16" xfId="0" applyFont="1" applyFill="1" applyBorder="1" applyAlignment="1">
      <alignment horizontal="distributed" vertical="center"/>
    </xf>
    <xf numFmtId="0" fontId="5" fillId="0" borderId="19" xfId="0" applyFont="1" applyFill="1" applyBorder="1" applyAlignment="1">
      <alignment horizontal="distributed" vertical="center"/>
    </xf>
    <xf numFmtId="177" fontId="5" fillId="0" borderId="13" xfId="0" applyNumberFormat="1" applyFont="1" applyFill="1" applyBorder="1" applyAlignment="1">
      <alignment horizontal="left" vertical="center"/>
    </xf>
    <xf numFmtId="0" fontId="13" fillId="0" borderId="17" xfId="0" applyFont="1" applyFill="1" applyBorder="1" applyAlignment="1">
      <alignment horizontal="distributed" vertical="center"/>
    </xf>
    <xf numFmtId="177" fontId="5" fillId="0" borderId="7" xfId="0" applyNumberFormat="1" applyFont="1" applyFill="1" applyBorder="1" applyAlignment="1">
      <alignment horizontal="left" vertical="center"/>
    </xf>
    <xf numFmtId="0" fontId="5" fillId="0" borderId="17" xfId="0" applyFont="1" applyFill="1" applyBorder="1" applyAlignment="1">
      <alignment horizontal="center" vertical="center"/>
    </xf>
    <xf numFmtId="0" fontId="5" fillId="0" borderId="23" xfId="0" applyFont="1" applyFill="1" applyBorder="1" applyAlignment="1">
      <alignment horizontal="distributed" vertical="top"/>
    </xf>
    <xf numFmtId="0" fontId="5" fillId="0" borderId="0" xfId="0" applyFont="1" applyFill="1" applyBorder="1" applyAlignment="1">
      <alignment horizontal="distributed" vertical="top"/>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2" fillId="0" borderId="0" xfId="0" applyFont="1" applyFill="1" applyBorder="1" applyAlignment="1">
      <alignment horizontal="left" vertical="top" wrapText="1"/>
    </xf>
    <xf numFmtId="0" fontId="2" fillId="0" borderId="21"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1" xfId="0" applyFont="1" applyFill="1" applyBorder="1" applyAlignment="1">
      <alignment horizontal="left" vertical="top" wrapText="1"/>
    </xf>
    <xf numFmtId="0" fontId="5" fillId="0" borderId="23"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24" xfId="0" applyFont="1" applyFill="1" applyBorder="1" applyAlignment="1">
      <alignment horizontal="distributed" vertical="center"/>
    </xf>
    <xf numFmtId="0" fontId="5" fillId="0" borderId="20" xfId="0" applyFont="1" applyFill="1" applyBorder="1" applyAlignment="1">
      <alignment horizontal="distributed" vertical="center"/>
    </xf>
    <xf numFmtId="0" fontId="5" fillId="0" borderId="21" xfId="0" applyFont="1" applyFill="1" applyBorder="1" applyAlignment="1">
      <alignment horizontal="distributed" vertical="center"/>
    </xf>
    <xf numFmtId="0" fontId="5" fillId="0" borderId="22" xfId="0" applyFont="1" applyFill="1" applyBorder="1" applyAlignment="1">
      <alignment horizontal="distributed" vertical="center"/>
    </xf>
    <xf numFmtId="0" fontId="5" fillId="0" borderId="20" xfId="0" applyFont="1" applyFill="1" applyBorder="1" applyAlignment="1">
      <alignment horizontal="left" vertical="center" shrinkToFit="1"/>
    </xf>
    <xf numFmtId="0" fontId="5" fillId="0" borderId="22" xfId="0" applyFont="1" applyFill="1" applyBorder="1" applyAlignment="1">
      <alignment horizontal="left" vertical="center" shrinkToFit="1"/>
    </xf>
    <xf numFmtId="0" fontId="5" fillId="0" borderId="18" xfId="0" applyFont="1" applyFill="1" applyBorder="1" applyAlignment="1">
      <alignment horizontal="distributed"/>
    </xf>
    <xf numFmtId="0" fontId="5" fillId="0" borderId="16" xfId="0" applyFont="1" applyFill="1" applyBorder="1" applyAlignment="1">
      <alignment horizontal="distributed"/>
    </xf>
    <xf numFmtId="0" fontId="5" fillId="0" borderId="19" xfId="0" applyFont="1" applyFill="1" applyBorder="1" applyAlignment="1">
      <alignment horizontal="distributed"/>
    </xf>
    <xf numFmtId="179" fontId="5" fillId="0" borderId="7" xfId="0" applyNumberFormat="1" applyFont="1" applyFill="1" applyBorder="1" applyAlignment="1">
      <alignment horizontal="left" vertical="center"/>
    </xf>
    <xf numFmtId="0" fontId="7" fillId="0" borderId="21" xfId="0" applyFont="1" applyFill="1" applyBorder="1" applyAlignment="1">
      <alignment horizontal="center" vertical="center"/>
    </xf>
    <xf numFmtId="0" fontId="30" fillId="0" borderId="0" xfId="0" applyFont="1" applyAlignment="1">
      <alignment horizontal="right" vertical="top" wrapText="1"/>
    </xf>
    <xf numFmtId="0" fontId="31" fillId="0" borderId="0" xfId="0" applyFont="1" applyFill="1" applyAlignment="1">
      <alignment vertical="top" wrapText="1"/>
    </xf>
    <xf numFmtId="0" fontId="29" fillId="0" borderId="0" xfId="0" applyFont="1" applyFill="1" applyAlignment="1">
      <alignment vertical="top" wrapText="1"/>
    </xf>
  </cellXfs>
  <cellStyles count="1">
    <cellStyle name="標準" xfId="0" builtinId="0"/>
  </cellStyles>
  <dxfs count="101">
    <dxf>
      <fill>
        <patternFill>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bgColor rgb="FFFFFF66"/>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solid">
          <bgColor theme="0"/>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solid">
          <bgColor theme="0"/>
        </patternFill>
      </fill>
    </dxf>
    <dxf>
      <fill>
        <patternFill>
          <bgColor rgb="FFFFFF66"/>
        </patternFill>
      </fill>
    </dxf>
    <dxf>
      <fill>
        <patternFill>
          <bgColor rgb="FFFFFF66"/>
        </patternFill>
      </fill>
    </dxf>
    <dxf>
      <fill>
        <patternFill>
          <bgColor rgb="FFFFFF66"/>
        </patternFill>
      </fill>
    </dxf>
    <dxf>
      <fill>
        <patternFill patternType="gray125">
          <bgColor theme="8" tint="0.79998168889431442"/>
        </patternFill>
      </fill>
    </dxf>
    <dxf>
      <fill>
        <patternFill>
          <bgColor rgb="FFFFFF66"/>
        </patternFill>
      </fill>
    </dxf>
    <dxf>
      <fill>
        <patternFill patternType="gray125">
          <bgColor theme="8" tint="0.79998168889431442"/>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patternType="gray125">
          <bgColor theme="8" tint="0.79998168889431442"/>
        </patternFill>
      </fill>
    </dxf>
    <dxf>
      <fill>
        <patternFill patternType="gray125">
          <bgColor theme="8" tint="0.79998168889431442"/>
        </patternFill>
      </fill>
    </dxf>
    <dxf>
      <fill>
        <patternFill patternType="gray125">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solid">
          <fgColor rgb="FF002060"/>
          <bgColor rgb="FFFFFF66"/>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solid">
          <fgColor rgb="FF002060"/>
          <bgColor rgb="FFFFFF66"/>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solid">
          <fgColor rgb="FF002060"/>
          <bgColor rgb="FFFFFF66"/>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bgColor rgb="FFFFFF66"/>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39</xdr:col>
      <xdr:colOff>31672</xdr:colOff>
      <xdr:row>87</xdr:row>
      <xdr:rowOff>11906</xdr:rowOff>
    </xdr:from>
    <xdr:to>
      <xdr:col>40</xdr:col>
      <xdr:colOff>0</xdr:colOff>
      <xdr:row>88</xdr:row>
      <xdr:rowOff>226218</xdr:rowOff>
    </xdr:to>
    <xdr:sp macro="" textlink="">
      <xdr:nvSpPr>
        <xdr:cNvPr id="2" name="左大かっこ 1"/>
        <xdr:cNvSpPr/>
      </xdr:nvSpPr>
      <xdr:spPr>
        <a:xfrm>
          <a:off x="3049906" y="19913203"/>
          <a:ext cx="45719" cy="4524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89</xdr:col>
      <xdr:colOff>23813</xdr:colOff>
      <xdr:row>87</xdr:row>
      <xdr:rowOff>29765</xdr:rowOff>
    </xdr:from>
    <xdr:to>
      <xdr:col>89</xdr:col>
      <xdr:colOff>69532</xdr:colOff>
      <xdr:row>88</xdr:row>
      <xdr:rowOff>214312</xdr:rowOff>
    </xdr:to>
    <xdr:sp macro="" textlink="">
      <xdr:nvSpPr>
        <xdr:cNvPr id="3" name="右大かっこ 2"/>
        <xdr:cNvSpPr/>
      </xdr:nvSpPr>
      <xdr:spPr>
        <a:xfrm>
          <a:off x="6823198" y="20134842"/>
          <a:ext cx="45719" cy="42633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23887</xdr:colOff>
      <xdr:row>92</xdr:row>
      <xdr:rowOff>5953</xdr:rowOff>
    </xdr:from>
    <xdr:to>
      <xdr:col>26</xdr:col>
      <xdr:colOff>65484</xdr:colOff>
      <xdr:row>93</xdr:row>
      <xdr:rowOff>220264</xdr:rowOff>
    </xdr:to>
    <xdr:sp macro="" textlink="">
      <xdr:nvSpPr>
        <xdr:cNvPr id="4" name="左大かっこ 3"/>
        <xdr:cNvSpPr/>
      </xdr:nvSpPr>
      <xdr:spPr>
        <a:xfrm>
          <a:off x="1928887" y="21319972"/>
          <a:ext cx="41597" cy="4561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89</xdr:col>
      <xdr:colOff>12363</xdr:colOff>
      <xdr:row>92</xdr:row>
      <xdr:rowOff>23813</xdr:rowOff>
    </xdr:from>
    <xdr:to>
      <xdr:col>89</xdr:col>
      <xdr:colOff>58082</xdr:colOff>
      <xdr:row>93</xdr:row>
      <xdr:rowOff>208359</xdr:rowOff>
    </xdr:to>
    <xdr:sp macro="" textlink="">
      <xdr:nvSpPr>
        <xdr:cNvPr id="5" name="右大かっこ 4"/>
        <xdr:cNvSpPr/>
      </xdr:nvSpPr>
      <xdr:spPr>
        <a:xfrm>
          <a:off x="6811748" y="21337832"/>
          <a:ext cx="45719" cy="42633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1"/>
  <sheetViews>
    <sheetView tabSelected="1" view="pageBreakPreview" zoomScale="85" zoomScaleNormal="100" zoomScaleSheetLayoutView="85" workbookViewId="0">
      <pane xSplit="3" ySplit="9" topLeftCell="D10" activePane="bottomRight" state="frozen"/>
      <selection pane="topRight" activeCell="D1" sqref="D1"/>
      <selection pane="bottomLeft" activeCell="A2" sqref="A2"/>
      <selection pane="bottomRight" activeCell="D10" sqref="D10"/>
    </sheetView>
  </sheetViews>
  <sheetFormatPr defaultColWidth="9" defaultRowHeight="13.5" x14ac:dyDescent="0.15"/>
  <cols>
    <col min="1" max="1" width="4.5" style="99" customWidth="1"/>
    <col min="2" max="2" width="20.5" style="100" customWidth="1"/>
    <col min="3" max="3" width="23.625" style="101" customWidth="1"/>
    <col min="4" max="4" width="23.625" style="39" customWidth="1"/>
    <col min="5" max="5" width="8.5" style="40" bestFit="1" customWidth="1"/>
    <col min="6" max="6" width="61.25" style="46" customWidth="1"/>
    <col min="7" max="16384" width="9" style="10"/>
  </cols>
  <sheetData>
    <row r="1" spans="1:6" s="113" customFormat="1" ht="27.75" customHeight="1" x14ac:dyDescent="0.15">
      <c r="A1" s="119" t="s">
        <v>526</v>
      </c>
      <c r="B1" s="112"/>
      <c r="C1" s="338"/>
      <c r="D1" s="339"/>
      <c r="E1" s="118"/>
      <c r="F1" s="337"/>
    </row>
    <row r="2" spans="1:6" s="113" customFormat="1" ht="17.25" customHeight="1" x14ac:dyDescent="0.15">
      <c r="A2" s="120" t="s">
        <v>488</v>
      </c>
      <c r="B2" s="130" t="s">
        <v>505</v>
      </c>
      <c r="C2" s="122"/>
      <c r="D2" s="123"/>
      <c r="E2" s="124"/>
      <c r="F2" s="125"/>
    </row>
    <row r="3" spans="1:6" s="113" customFormat="1" ht="17.25" customHeight="1" x14ac:dyDescent="0.15">
      <c r="A3" s="120" t="s">
        <v>489</v>
      </c>
      <c r="B3" s="121"/>
      <c r="C3" s="122" t="s">
        <v>522</v>
      </c>
      <c r="D3" s="123"/>
      <c r="E3" s="124"/>
      <c r="F3" s="125"/>
    </row>
    <row r="4" spans="1:6" s="113" customFormat="1" ht="17.25" customHeight="1" x14ac:dyDescent="0.15">
      <c r="A4" s="120" t="s">
        <v>490</v>
      </c>
      <c r="B4" s="126"/>
      <c r="C4" s="113" t="s">
        <v>506</v>
      </c>
      <c r="D4" s="125"/>
      <c r="E4" s="124"/>
      <c r="F4" s="125"/>
    </row>
    <row r="5" spans="1:6" s="113" customFormat="1" ht="17.25" customHeight="1" x14ac:dyDescent="0.15">
      <c r="A5" s="120" t="s">
        <v>492</v>
      </c>
      <c r="B5" s="122" t="s">
        <v>491</v>
      </c>
      <c r="C5" s="128"/>
      <c r="D5" s="128"/>
      <c r="E5" s="128"/>
      <c r="F5" s="128"/>
    </row>
    <row r="6" spans="1:6" s="113" customFormat="1" ht="17.25" customHeight="1" x14ac:dyDescent="0.15">
      <c r="A6" s="127"/>
      <c r="B6" s="122" t="s">
        <v>523</v>
      </c>
      <c r="C6" s="128"/>
      <c r="D6" s="128"/>
      <c r="E6" s="128"/>
      <c r="F6" s="128"/>
    </row>
    <row r="7" spans="1:6" s="113" customFormat="1" ht="17.25" customHeight="1" x14ac:dyDescent="0.15">
      <c r="A7" s="117"/>
      <c r="B7" s="112"/>
      <c r="C7" s="117"/>
      <c r="D7" s="117"/>
      <c r="E7" s="117"/>
      <c r="F7" s="117"/>
    </row>
    <row r="8" spans="1:6" s="113" customFormat="1" ht="17.25" customHeight="1" thickBot="1" x14ac:dyDescent="0.2">
      <c r="A8" s="114"/>
      <c r="B8" s="114"/>
      <c r="C8" s="114"/>
      <c r="D8" s="114"/>
      <c r="E8" s="114"/>
      <c r="F8" s="114" t="s">
        <v>524</v>
      </c>
    </row>
    <row r="9" spans="1:6" x14ac:dyDescent="0.15">
      <c r="A9" s="80" t="s">
        <v>3</v>
      </c>
      <c r="B9" s="81" t="s">
        <v>1</v>
      </c>
      <c r="C9" s="82" t="s">
        <v>2</v>
      </c>
      <c r="D9" s="49" t="s">
        <v>467</v>
      </c>
      <c r="E9" s="41" t="s">
        <v>359</v>
      </c>
      <c r="F9" s="129" t="s">
        <v>0</v>
      </c>
    </row>
    <row r="10" spans="1:6" ht="36" x14ac:dyDescent="0.15">
      <c r="A10" s="83">
        <v>1</v>
      </c>
      <c r="B10" s="84" t="s">
        <v>192</v>
      </c>
      <c r="C10" s="85" t="s">
        <v>382</v>
      </c>
      <c r="D10" s="58"/>
      <c r="E10" s="59" t="s">
        <v>360</v>
      </c>
      <c r="F10" s="116" t="s">
        <v>493</v>
      </c>
    </row>
    <row r="11" spans="1:6" ht="45" customHeight="1" x14ac:dyDescent="0.15">
      <c r="A11" s="83">
        <v>2</v>
      </c>
      <c r="B11" s="84" t="s">
        <v>193</v>
      </c>
      <c r="C11" s="85" t="s">
        <v>193</v>
      </c>
      <c r="D11" s="108"/>
      <c r="E11" s="109" t="s">
        <v>361</v>
      </c>
      <c r="F11" s="110" t="s">
        <v>481</v>
      </c>
    </row>
    <row r="12" spans="1:6" x14ac:dyDescent="0.15">
      <c r="A12" s="86">
        <v>3</v>
      </c>
      <c r="B12" s="137" t="s">
        <v>195</v>
      </c>
      <c r="C12" s="88" t="s">
        <v>5</v>
      </c>
      <c r="D12" s="50"/>
      <c r="E12" s="42" t="s">
        <v>361</v>
      </c>
      <c r="F12" s="57" t="s">
        <v>474</v>
      </c>
    </row>
    <row r="13" spans="1:6" x14ac:dyDescent="0.15">
      <c r="A13" s="86">
        <v>4</v>
      </c>
      <c r="B13" s="137"/>
      <c r="C13" s="38" t="s">
        <v>6</v>
      </c>
      <c r="D13" s="51"/>
      <c r="E13" s="43" t="s">
        <v>361</v>
      </c>
      <c r="F13" s="45" t="s">
        <v>475</v>
      </c>
    </row>
    <row r="14" spans="1:6" x14ac:dyDescent="0.15">
      <c r="A14" s="91">
        <v>5</v>
      </c>
      <c r="B14" s="137"/>
      <c r="C14" s="38" t="s">
        <v>196</v>
      </c>
      <c r="D14" s="51"/>
      <c r="E14" s="43" t="s">
        <v>361</v>
      </c>
      <c r="F14" s="45"/>
    </row>
    <row r="15" spans="1:6" x14ac:dyDescent="0.15">
      <c r="A15" s="86">
        <v>6</v>
      </c>
      <c r="B15" s="137"/>
      <c r="C15" s="38" t="s">
        <v>197</v>
      </c>
      <c r="D15" s="51"/>
      <c r="E15" s="43" t="s">
        <v>361</v>
      </c>
      <c r="F15" s="45"/>
    </row>
    <row r="16" spans="1:6" ht="14.25" customHeight="1" x14ac:dyDescent="0.15">
      <c r="A16" s="91">
        <v>7</v>
      </c>
      <c r="B16" s="137"/>
      <c r="C16" s="38" t="s">
        <v>198</v>
      </c>
      <c r="D16" s="51"/>
      <c r="E16" s="43" t="s">
        <v>361</v>
      </c>
      <c r="F16" s="170" t="s">
        <v>477</v>
      </c>
    </row>
    <row r="17" spans="1:6" ht="21" customHeight="1" x14ac:dyDescent="0.15">
      <c r="A17" s="92">
        <v>8</v>
      </c>
      <c r="B17" s="140"/>
      <c r="C17" s="67" t="s">
        <v>383</v>
      </c>
      <c r="D17" s="61"/>
      <c r="E17" s="44" t="s">
        <v>361</v>
      </c>
      <c r="F17" s="171"/>
    </row>
    <row r="18" spans="1:6" x14ac:dyDescent="0.15">
      <c r="A18" s="86">
        <v>9</v>
      </c>
      <c r="B18" s="87" t="s">
        <v>199</v>
      </c>
      <c r="C18" s="88" t="s">
        <v>200</v>
      </c>
      <c r="D18" s="50"/>
      <c r="E18" s="42" t="s">
        <v>360</v>
      </c>
      <c r="F18" s="57"/>
    </row>
    <row r="19" spans="1:6" x14ac:dyDescent="0.15">
      <c r="A19" s="86">
        <v>10</v>
      </c>
      <c r="B19" s="139" t="s">
        <v>201</v>
      </c>
      <c r="C19" s="38" t="s">
        <v>202</v>
      </c>
      <c r="D19" s="51"/>
      <c r="E19" s="43" t="s">
        <v>361</v>
      </c>
      <c r="F19" s="160" t="s">
        <v>521</v>
      </c>
    </row>
    <row r="20" spans="1:6" x14ac:dyDescent="0.15">
      <c r="A20" s="91">
        <v>11</v>
      </c>
      <c r="B20" s="137"/>
      <c r="C20" s="38" t="s">
        <v>203</v>
      </c>
      <c r="D20" s="51"/>
      <c r="E20" s="43" t="s">
        <v>361</v>
      </c>
      <c r="F20" s="158"/>
    </row>
    <row r="21" spans="1:6" x14ac:dyDescent="0.15">
      <c r="A21" s="86">
        <v>12</v>
      </c>
      <c r="B21" s="137"/>
      <c r="C21" s="38" t="s">
        <v>204</v>
      </c>
      <c r="D21" s="51"/>
      <c r="E21" s="43" t="s">
        <v>361</v>
      </c>
      <c r="F21" s="158"/>
    </row>
    <row r="22" spans="1:6" x14ac:dyDescent="0.15">
      <c r="A22" s="91">
        <v>13</v>
      </c>
      <c r="B22" s="137"/>
      <c r="C22" s="38" t="s">
        <v>205</v>
      </c>
      <c r="D22" s="51"/>
      <c r="E22" s="43" t="s">
        <v>361</v>
      </c>
      <c r="F22" s="158"/>
    </row>
    <row r="23" spans="1:6" x14ac:dyDescent="0.15">
      <c r="A23" s="86">
        <v>14</v>
      </c>
      <c r="B23" s="142"/>
      <c r="C23" s="38" t="s">
        <v>206</v>
      </c>
      <c r="D23" s="51"/>
      <c r="E23" s="43" t="s">
        <v>361</v>
      </c>
      <c r="F23" s="172"/>
    </row>
    <row r="24" spans="1:6" x14ac:dyDescent="0.15">
      <c r="A24" s="91">
        <v>15</v>
      </c>
      <c r="B24" s="139" t="s">
        <v>430</v>
      </c>
      <c r="C24" s="38" t="s">
        <v>384</v>
      </c>
      <c r="D24" s="51"/>
      <c r="E24" s="43" t="s">
        <v>297</v>
      </c>
      <c r="F24" s="45"/>
    </row>
    <row r="25" spans="1:6" ht="14.25" customHeight="1" x14ac:dyDescent="0.15">
      <c r="A25" s="86">
        <v>16</v>
      </c>
      <c r="B25" s="137"/>
      <c r="C25" s="38" t="s">
        <v>207</v>
      </c>
      <c r="D25" s="51"/>
      <c r="E25" s="43" t="s">
        <v>297</v>
      </c>
      <c r="F25" s="45"/>
    </row>
    <row r="26" spans="1:6" ht="14.25" customHeight="1" x14ac:dyDescent="0.15">
      <c r="A26" s="91">
        <v>17</v>
      </c>
      <c r="B26" s="142"/>
      <c r="C26" s="38" t="s">
        <v>208</v>
      </c>
      <c r="D26" s="51"/>
      <c r="E26" s="43" t="s">
        <v>361</v>
      </c>
      <c r="F26" s="47" t="s">
        <v>366</v>
      </c>
    </row>
    <row r="27" spans="1:6" ht="24" x14ac:dyDescent="0.15">
      <c r="A27" s="89">
        <v>18</v>
      </c>
      <c r="B27" s="90" t="s">
        <v>209</v>
      </c>
      <c r="C27" s="67" t="s">
        <v>210</v>
      </c>
      <c r="D27" s="61"/>
      <c r="E27" s="44" t="s">
        <v>297</v>
      </c>
      <c r="F27" s="62"/>
    </row>
    <row r="28" spans="1:6" ht="25.5" customHeight="1" x14ac:dyDescent="0.15">
      <c r="A28" s="86">
        <v>19</v>
      </c>
      <c r="B28" s="137" t="s">
        <v>211</v>
      </c>
      <c r="C28" s="88" t="s">
        <v>384</v>
      </c>
      <c r="D28" s="50"/>
      <c r="E28" s="42" t="s">
        <v>297</v>
      </c>
      <c r="F28" s="57" t="s">
        <v>494</v>
      </c>
    </row>
    <row r="29" spans="1:6" x14ac:dyDescent="0.15">
      <c r="A29" s="86">
        <v>20</v>
      </c>
      <c r="B29" s="142"/>
      <c r="C29" s="38" t="s">
        <v>212</v>
      </c>
      <c r="D29" s="51"/>
      <c r="E29" s="43" t="s">
        <v>361</v>
      </c>
      <c r="F29" s="45" t="s">
        <v>367</v>
      </c>
    </row>
    <row r="30" spans="1:6" ht="13.5" customHeight="1" x14ac:dyDescent="0.15">
      <c r="A30" s="91">
        <v>21</v>
      </c>
      <c r="B30" s="139" t="s">
        <v>213</v>
      </c>
      <c r="C30" s="38" t="s">
        <v>7</v>
      </c>
      <c r="D30" s="51"/>
      <c r="E30" s="43" t="s">
        <v>297</v>
      </c>
      <c r="F30" s="155" t="s">
        <v>478</v>
      </c>
    </row>
    <row r="31" spans="1:6" x14ac:dyDescent="0.15">
      <c r="A31" s="86">
        <v>22</v>
      </c>
      <c r="B31" s="137"/>
      <c r="C31" s="38" t="s">
        <v>214</v>
      </c>
      <c r="D31" s="51"/>
      <c r="E31" s="43" t="s">
        <v>297</v>
      </c>
      <c r="F31" s="153"/>
    </row>
    <row r="32" spans="1:6" x14ac:dyDescent="0.15">
      <c r="A32" s="91">
        <v>23</v>
      </c>
      <c r="B32" s="137"/>
      <c r="C32" s="38" t="s">
        <v>108</v>
      </c>
      <c r="D32" s="51"/>
      <c r="E32" s="43" t="s">
        <v>297</v>
      </c>
      <c r="F32" s="153"/>
    </row>
    <row r="33" spans="1:6" x14ac:dyDescent="0.15">
      <c r="A33" s="86">
        <v>24</v>
      </c>
      <c r="B33" s="137"/>
      <c r="C33" s="38" t="s">
        <v>109</v>
      </c>
      <c r="D33" s="51"/>
      <c r="E33" s="43" t="s">
        <v>297</v>
      </c>
      <c r="F33" s="153"/>
    </row>
    <row r="34" spans="1:6" x14ac:dyDescent="0.15">
      <c r="A34" s="91">
        <v>25</v>
      </c>
      <c r="B34" s="137"/>
      <c r="C34" s="38" t="s">
        <v>190</v>
      </c>
      <c r="D34" s="51"/>
      <c r="E34" s="43" t="s">
        <v>297</v>
      </c>
      <c r="F34" s="153"/>
    </row>
    <row r="35" spans="1:6" x14ac:dyDescent="0.15">
      <c r="A35" s="86">
        <v>26</v>
      </c>
      <c r="B35" s="137"/>
      <c r="C35" s="38" t="s">
        <v>381</v>
      </c>
      <c r="D35" s="51"/>
      <c r="E35" s="43" t="s">
        <v>361</v>
      </c>
      <c r="F35" s="156"/>
    </row>
    <row r="36" spans="1:6" x14ac:dyDescent="0.15">
      <c r="A36" s="91">
        <v>27</v>
      </c>
      <c r="B36" s="142"/>
      <c r="C36" s="38" t="s">
        <v>215</v>
      </c>
      <c r="D36" s="51"/>
      <c r="E36" s="43" t="s">
        <v>361</v>
      </c>
      <c r="F36" s="47" t="s">
        <v>368</v>
      </c>
    </row>
    <row r="37" spans="1:6" ht="24" x14ac:dyDescent="0.15">
      <c r="A37" s="91">
        <v>28</v>
      </c>
      <c r="B37" s="139" t="s">
        <v>216</v>
      </c>
      <c r="C37" s="38" t="s">
        <v>112</v>
      </c>
      <c r="D37" s="51"/>
      <c r="E37" s="43" t="s">
        <v>297</v>
      </c>
      <c r="F37" s="45"/>
    </row>
    <row r="38" spans="1:6" ht="24" x14ac:dyDescent="0.15">
      <c r="A38" s="91">
        <v>29</v>
      </c>
      <c r="B38" s="137"/>
      <c r="C38" s="38" t="s">
        <v>111</v>
      </c>
      <c r="D38" s="51"/>
      <c r="E38" s="43" t="s">
        <v>297</v>
      </c>
      <c r="F38" s="45"/>
    </row>
    <row r="39" spans="1:6" x14ac:dyDescent="0.15">
      <c r="A39" s="86">
        <v>30</v>
      </c>
      <c r="B39" s="137"/>
      <c r="C39" s="38" t="s">
        <v>113</v>
      </c>
      <c r="D39" s="51"/>
      <c r="E39" s="43" t="s">
        <v>297</v>
      </c>
      <c r="F39" s="45"/>
    </row>
    <row r="40" spans="1:6" x14ac:dyDescent="0.15">
      <c r="A40" s="91">
        <v>31</v>
      </c>
      <c r="B40" s="137"/>
      <c r="C40" s="38" t="s">
        <v>114</v>
      </c>
      <c r="D40" s="51"/>
      <c r="E40" s="43" t="s">
        <v>297</v>
      </c>
      <c r="F40" s="45"/>
    </row>
    <row r="41" spans="1:6" x14ac:dyDescent="0.15">
      <c r="A41" s="92">
        <v>32</v>
      </c>
      <c r="B41" s="140"/>
      <c r="C41" s="67" t="s">
        <v>208</v>
      </c>
      <c r="D41" s="61"/>
      <c r="E41" s="44" t="s">
        <v>361</v>
      </c>
      <c r="F41" s="62" t="s">
        <v>366</v>
      </c>
    </row>
    <row r="42" spans="1:6" x14ac:dyDescent="0.15">
      <c r="A42" s="86">
        <v>33</v>
      </c>
      <c r="B42" s="87" t="s">
        <v>217</v>
      </c>
      <c r="C42" s="88" t="s">
        <v>218</v>
      </c>
      <c r="D42" s="50"/>
      <c r="E42" s="42" t="s">
        <v>360</v>
      </c>
      <c r="F42" s="47" t="s">
        <v>369</v>
      </c>
    </row>
    <row r="43" spans="1:6" x14ac:dyDescent="0.15">
      <c r="A43" s="86">
        <v>34</v>
      </c>
      <c r="B43" s="139" t="s">
        <v>219</v>
      </c>
      <c r="C43" s="38" t="s">
        <v>220</v>
      </c>
      <c r="D43" s="51"/>
      <c r="E43" s="43" t="s">
        <v>361</v>
      </c>
      <c r="F43" s="45"/>
    </row>
    <row r="44" spans="1:6" x14ac:dyDescent="0.15">
      <c r="A44" s="91">
        <v>35</v>
      </c>
      <c r="B44" s="137"/>
      <c r="C44" s="93" t="s">
        <v>221</v>
      </c>
      <c r="D44" s="51"/>
      <c r="E44" s="43" t="s">
        <v>361</v>
      </c>
      <c r="F44" s="45"/>
    </row>
    <row r="45" spans="1:6" x14ac:dyDescent="0.15">
      <c r="A45" s="86">
        <v>36</v>
      </c>
      <c r="B45" s="137"/>
      <c r="C45" s="93" t="s">
        <v>385</v>
      </c>
      <c r="D45" s="51"/>
      <c r="E45" s="43" t="s">
        <v>361</v>
      </c>
      <c r="F45" s="45"/>
    </row>
    <row r="46" spans="1:6" x14ac:dyDescent="0.15">
      <c r="A46" s="91">
        <v>37</v>
      </c>
      <c r="B46" s="137"/>
      <c r="C46" s="93" t="s">
        <v>222</v>
      </c>
      <c r="D46" s="51"/>
      <c r="E46" s="43" t="s">
        <v>361</v>
      </c>
      <c r="F46" s="45"/>
    </row>
    <row r="47" spans="1:6" x14ac:dyDescent="0.15">
      <c r="A47" s="86">
        <v>38</v>
      </c>
      <c r="B47" s="137"/>
      <c r="C47" s="93" t="s">
        <v>386</v>
      </c>
      <c r="D47" s="51"/>
      <c r="E47" s="43" t="s">
        <v>361</v>
      </c>
      <c r="F47" s="45"/>
    </row>
    <row r="48" spans="1:6" x14ac:dyDescent="0.15">
      <c r="A48" s="91">
        <v>39</v>
      </c>
      <c r="B48" s="137"/>
      <c r="C48" s="93" t="s">
        <v>223</v>
      </c>
      <c r="D48" s="51"/>
      <c r="E48" s="43" t="s">
        <v>361</v>
      </c>
      <c r="F48" s="45"/>
    </row>
    <row r="49" spans="1:6" x14ac:dyDescent="0.15">
      <c r="A49" s="86">
        <v>40</v>
      </c>
      <c r="B49" s="137"/>
      <c r="C49" s="93" t="s">
        <v>387</v>
      </c>
      <c r="D49" s="51"/>
      <c r="E49" s="43" t="s">
        <v>361</v>
      </c>
      <c r="F49" s="45"/>
    </row>
    <row r="50" spans="1:6" x14ac:dyDescent="0.15">
      <c r="A50" s="91">
        <v>41</v>
      </c>
      <c r="B50" s="137"/>
      <c r="C50" s="38" t="s">
        <v>196</v>
      </c>
      <c r="D50" s="51"/>
      <c r="E50" s="43" t="s">
        <v>361</v>
      </c>
      <c r="F50" s="45" t="s">
        <v>497</v>
      </c>
    </row>
    <row r="51" spans="1:6" x14ac:dyDescent="0.15">
      <c r="A51" s="86">
        <v>42</v>
      </c>
      <c r="B51" s="142"/>
      <c r="C51" s="38" t="s">
        <v>126</v>
      </c>
      <c r="D51" s="51"/>
      <c r="E51" s="43" t="s">
        <v>361</v>
      </c>
      <c r="F51" s="45"/>
    </row>
    <row r="52" spans="1:6" x14ac:dyDescent="0.15">
      <c r="A52" s="91">
        <v>43</v>
      </c>
      <c r="B52" s="139" t="s">
        <v>224</v>
      </c>
      <c r="C52" s="38" t="s">
        <v>117</v>
      </c>
      <c r="D52" s="51"/>
      <c r="E52" s="43" t="s">
        <v>297</v>
      </c>
      <c r="F52" s="45"/>
    </row>
    <row r="53" spans="1:6" x14ac:dyDescent="0.15">
      <c r="A53" s="86">
        <v>44</v>
      </c>
      <c r="B53" s="137"/>
      <c r="C53" s="38" t="s">
        <v>118</v>
      </c>
      <c r="D53" s="51"/>
      <c r="E53" s="43" t="s">
        <v>297</v>
      </c>
      <c r="F53" s="45"/>
    </row>
    <row r="54" spans="1:6" x14ac:dyDescent="0.15">
      <c r="A54" s="91">
        <v>45</v>
      </c>
      <c r="B54" s="137"/>
      <c r="C54" s="38" t="s">
        <v>119</v>
      </c>
      <c r="D54" s="51"/>
      <c r="E54" s="43" t="s">
        <v>297</v>
      </c>
      <c r="F54" s="45"/>
    </row>
    <row r="55" spans="1:6" x14ac:dyDescent="0.15">
      <c r="A55" s="86">
        <v>46</v>
      </c>
      <c r="B55" s="137"/>
      <c r="C55" s="38" t="s">
        <v>120</v>
      </c>
      <c r="D55" s="51"/>
      <c r="E55" s="43" t="s">
        <v>297</v>
      </c>
      <c r="F55" s="45"/>
    </row>
    <row r="56" spans="1:6" x14ac:dyDescent="0.15">
      <c r="A56" s="91">
        <v>47</v>
      </c>
      <c r="B56" s="137"/>
      <c r="C56" s="38" t="s">
        <v>121</v>
      </c>
      <c r="D56" s="51"/>
      <c r="E56" s="43" t="s">
        <v>297</v>
      </c>
      <c r="F56" s="45"/>
    </row>
    <row r="57" spans="1:6" x14ac:dyDescent="0.15">
      <c r="A57" s="86">
        <v>48</v>
      </c>
      <c r="B57" s="137"/>
      <c r="C57" s="38" t="s">
        <v>122</v>
      </c>
      <c r="D57" s="51"/>
      <c r="E57" s="43" t="s">
        <v>297</v>
      </c>
      <c r="F57" s="45"/>
    </row>
    <row r="58" spans="1:6" x14ac:dyDescent="0.15">
      <c r="A58" s="91">
        <v>49</v>
      </c>
      <c r="B58" s="137"/>
      <c r="C58" s="38" t="s">
        <v>127</v>
      </c>
      <c r="D58" s="51"/>
      <c r="E58" s="43" t="s">
        <v>297</v>
      </c>
      <c r="F58" s="45"/>
    </row>
    <row r="59" spans="1:6" x14ac:dyDescent="0.15">
      <c r="A59" s="86">
        <v>50</v>
      </c>
      <c r="B59" s="137"/>
      <c r="C59" s="38" t="s">
        <v>128</v>
      </c>
      <c r="D59" s="51"/>
      <c r="E59" s="43" t="s">
        <v>297</v>
      </c>
      <c r="F59" s="45"/>
    </row>
    <row r="60" spans="1:6" x14ac:dyDescent="0.15">
      <c r="A60" s="89">
        <v>51</v>
      </c>
      <c r="B60" s="140"/>
      <c r="C60" s="67" t="s">
        <v>208</v>
      </c>
      <c r="D60" s="51"/>
      <c r="E60" s="44" t="s">
        <v>361</v>
      </c>
      <c r="F60" s="62" t="s">
        <v>366</v>
      </c>
    </row>
    <row r="61" spans="1:6" ht="24" x14ac:dyDescent="0.15">
      <c r="A61" s="94">
        <v>52</v>
      </c>
      <c r="B61" s="141" t="s">
        <v>225</v>
      </c>
      <c r="C61" s="74" t="s">
        <v>226</v>
      </c>
      <c r="D61" s="64"/>
      <c r="E61" s="65" t="s">
        <v>361</v>
      </c>
      <c r="F61" s="66" t="s">
        <v>495</v>
      </c>
    </row>
    <row r="62" spans="1:6" x14ac:dyDescent="0.15">
      <c r="A62" s="91">
        <v>53</v>
      </c>
      <c r="B62" s="137"/>
      <c r="C62" s="38" t="s">
        <v>227</v>
      </c>
      <c r="D62" s="51"/>
      <c r="E62" s="43" t="s">
        <v>360</v>
      </c>
      <c r="F62" s="55" t="s">
        <v>482</v>
      </c>
    </row>
    <row r="63" spans="1:6" ht="18" customHeight="1" x14ac:dyDescent="0.15">
      <c r="A63" s="86">
        <v>54</v>
      </c>
      <c r="B63" s="137"/>
      <c r="C63" s="38" t="s">
        <v>358</v>
      </c>
      <c r="D63" s="51"/>
      <c r="E63" s="43" t="s">
        <v>361</v>
      </c>
      <c r="F63" s="160" t="s">
        <v>485</v>
      </c>
    </row>
    <row r="64" spans="1:6" ht="18" customHeight="1" x14ac:dyDescent="0.15">
      <c r="A64" s="91">
        <v>55</v>
      </c>
      <c r="B64" s="137"/>
      <c r="C64" s="38" t="s">
        <v>388</v>
      </c>
      <c r="D64" s="51"/>
      <c r="E64" s="43" t="s">
        <v>361</v>
      </c>
      <c r="F64" s="172"/>
    </row>
    <row r="65" spans="1:6" x14ac:dyDescent="0.15">
      <c r="A65" s="92">
        <v>56</v>
      </c>
      <c r="B65" s="140"/>
      <c r="C65" s="67" t="s">
        <v>228</v>
      </c>
      <c r="D65" s="61"/>
      <c r="E65" s="44" t="s">
        <v>360</v>
      </c>
      <c r="F65" s="62"/>
    </row>
    <row r="66" spans="1:6" x14ac:dyDescent="0.15">
      <c r="A66" s="86">
        <v>57</v>
      </c>
      <c r="B66" s="137" t="s">
        <v>229</v>
      </c>
      <c r="C66" s="74" t="s">
        <v>230</v>
      </c>
      <c r="D66" s="64"/>
      <c r="E66" s="65" t="s">
        <v>361</v>
      </c>
      <c r="F66" s="157" t="s">
        <v>517</v>
      </c>
    </row>
    <row r="67" spans="1:6" x14ac:dyDescent="0.15">
      <c r="A67" s="86">
        <v>58</v>
      </c>
      <c r="B67" s="137"/>
      <c r="C67" s="38" t="s">
        <v>389</v>
      </c>
      <c r="D67" s="51"/>
      <c r="E67" s="43" t="s">
        <v>361</v>
      </c>
      <c r="F67" s="158"/>
    </row>
    <row r="68" spans="1:6" x14ac:dyDescent="0.15">
      <c r="A68" s="91">
        <v>59</v>
      </c>
      <c r="B68" s="137"/>
      <c r="C68" s="38" t="s">
        <v>390</v>
      </c>
      <c r="D68" s="51"/>
      <c r="E68" s="43" t="s">
        <v>361</v>
      </c>
      <c r="F68" s="158"/>
    </row>
    <row r="69" spans="1:6" x14ac:dyDescent="0.15">
      <c r="A69" s="86">
        <v>60</v>
      </c>
      <c r="B69" s="137"/>
      <c r="C69" s="38" t="s">
        <v>391</v>
      </c>
      <c r="D69" s="51"/>
      <c r="E69" s="43" t="s">
        <v>361</v>
      </c>
      <c r="F69" s="158"/>
    </row>
    <row r="70" spans="1:6" x14ac:dyDescent="0.15">
      <c r="A70" s="91">
        <v>61</v>
      </c>
      <c r="B70" s="137"/>
      <c r="C70" s="38" t="s">
        <v>231</v>
      </c>
      <c r="D70" s="51"/>
      <c r="E70" s="43" t="s">
        <v>361</v>
      </c>
      <c r="F70" s="158"/>
    </row>
    <row r="71" spans="1:6" x14ac:dyDescent="0.15">
      <c r="A71" s="86">
        <v>62</v>
      </c>
      <c r="B71" s="137"/>
      <c r="C71" s="38" t="s">
        <v>392</v>
      </c>
      <c r="D71" s="51"/>
      <c r="E71" s="43" t="s">
        <v>361</v>
      </c>
      <c r="F71" s="158"/>
    </row>
    <row r="72" spans="1:6" x14ac:dyDescent="0.15">
      <c r="A72" s="91">
        <v>63</v>
      </c>
      <c r="B72" s="137"/>
      <c r="C72" s="38" t="s">
        <v>393</v>
      </c>
      <c r="D72" s="51"/>
      <c r="E72" s="43" t="s">
        <v>361</v>
      </c>
      <c r="F72" s="158"/>
    </row>
    <row r="73" spans="1:6" x14ac:dyDescent="0.15">
      <c r="A73" s="86">
        <v>64</v>
      </c>
      <c r="B73" s="137"/>
      <c r="C73" s="38" t="s">
        <v>394</v>
      </c>
      <c r="D73" s="51"/>
      <c r="E73" s="43" t="s">
        <v>361</v>
      </c>
      <c r="F73" s="158"/>
    </row>
    <row r="74" spans="1:6" x14ac:dyDescent="0.15">
      <c r="A74" s="91">
        <v>65</v>
      </c>
      <c r="B74" s="137"/>
      <c r="C74" s="38" t="s">
        <v>395</v>
      </c>
      <c r="D74" s="51"/>
      <c r="E74" s="43" t="s">
        <v>361</v>
      </c>
      <c r="F74" s="158"/>
    </row>
    <row r="75" spans="1:6" x14ac:dyDescent="0.15">
      <c r="A75" s="86">
        <v>66</v>
      </c>
      <c r="B75" s="137"/>
      <c r="C75" s="38" t="s">
        <v>392</v>
      </c>
      <c r="D75" s="51"/>
      <c r="E75" s="43" t="s">
        <v>361</v>
      </c>
      <c r="F75" s="158"/>
    </row>
    <row r="76" spans="1:6" x14ac:dyDescent="0.15">
      <c r="A76" s="91">
        <v>67</v>
      </c>
      <c r="B76" s="137"/>
      <c r="C76" s="38" t="s">
        <v>393</v>
      </c>
      <c r="D76" s="51"/>
      <c r="E76" s="43" t="s">
        <v>361</v>
      </c>
      <c r="F76" s="158"/>
    </row>
    <row r="77" spans="1:6" x14ac:dyDescent="0.15">
      <c r="A77" s="86">
        <v>68</v>
      </c>
      <c r="B77" s="137"/>
      <c r="C77" s="38" t="s">
        <v>394</v>
      </c>
      <c r="D77" s="51"/>
      <c r="E77" s="43" t="s">
        <v>361</v>
      </c>
      <c r="F77" s="158"/>
    </row>
    <row r="78" spans="1:6" x14ac:dyDescent="0.15">
      <c r="A78" s="91">
        <v>69</v>
      </c>
      <c r="B78" s="137"/>
      <c r="C78" s="38" t="s">
        <v>232</v>
      </c>
      <c r="D78" s="51"/>
      <c r="E78" s="43" t="s">
        <v>361</v>
      </c>
      <c r="F78" s="158"/>
    </row>
    <row r="79" spans="1:6" x14ac:dyDescent="0.15">
      <c r="A79" s="86">
        <v>70</v>
      </c>
      <c r="B79" s="137"/>
      <c r="C79" s="38" t="s">
        <v>392</v>
      </c>
      <c r="D79" s="51"/>
      <c r="E79" s="43" t="s">
        <v>361</v>
      </c>
      <c r="F79" s="158"/>
    </row>
    <row r="80" spans="1:6" x14ac:dyDescent="0.15">
      <c r="A80" s="91">
        <v>71</v>
      </c>
      <c r="B80" s="137"/>
      <c r="C80" s="38" t="s">
        <v>393</v>
      </c>
      <c r="D80" s="51"/>
      <c r="E80" s="43" t="s">
        <v>361</v>
      </c>
      <c r="F80" s="158"/>
    </row>
    <row r="81" spans="1:6" x14ac:dyDescent="0.15">
      <c r="A81" s="86">
        <v>72</v>
      </c>
      <c r="B81" s="137"/>
      <c r="C81" s="38" t="s">
        <v>394</v>
      </c>
      <c r="D81" s="51"/>
      <c r="E81" s="43" t="s">
        <v>361</v>
      </c>
      <c r="F81" s="158"/>
    </row>
    <row r="82" spans="1:6" x14ac:dyDescent="0.15">
      <c r="A82" s="91">
        <v>73</v>
      </c>
      <c r="B82" s="137"/>
      <c r="C82" s="38" t="s">
        <v>233</v>
      </c>
      <c r="D82" s="51"/>
      <c r="E82" s="43" t="s">
        <v>361</v>
      </c>
      <c r="F82" s="158"/>
    </row>
    <row r="83" spans="1:6" x14ac:dyDescent="0.15">
      <c r="A83" s="86">
        <v>74</v>
      </c>
      <c r="B83" s="137"/>
      <c r="C83" s="38" t="s">
        <v>396</v>
      </c>
      <c r="D83" s="51"/>
      <c r="E83" s="43" t="s">
        <v>361</v>
      </c>
      <c r="F83" s="158"/>
    </row>
    <row r="84" spans="1:6" x14ac:dyDescent="0.15">
      <c r="A84" s="91">
        <v>75</v>
      </c>
      <c r="B84" s="137"/>
      <c r="C84" s="38" t="s">
        <v>397</v>
      </c>
      <c r="D84" s="51"/>
      <c r="E84" s="43" t="s">
        <v>361</v>
      </c>
      <c r="F84" s="158"/>
    </row>
    <row r="85" spans="1:6" x14ac:dyDescent="0.15">
      <c r="A85" s="86">
        <v>76</v>
      </c>
      <c r="B85" s="137"/>
      <c r="C85" s="38" t="s">
        <v>398</v>
      </c>
      <c r="D85" s="51"/>
      <c r="E85" s="43" t="s">
        <v>361</v>
      </c>
      <c r="F85" s="158"/>
    </row>
    <row r="86" spans="1:6" x14ac:dyDescent="0.15">
      <c r="A86" s="91">
        <v>77</v>
      </c>
      <c r="B86" s="137"/>
      <c r="C86" s="38" t="s">
        <v>399</v>
      </c>
      <c r="D86" s="51"/>
      <c r="E86" s="43" t="s">
        <v>361</v>
      </c>
      <c r="F86" s="158"/>
    </row>
    <row r="87" spans="1:6" x14ac:dyDescent="0.15">
      <c r="A87" s="86">
        <v>78</v>
      </c>
      <c r="B87" s="137"/>
      <c r="C87" s="38" t="s">
        <v>392</v>
      </c>
      <c r="D87" s="51"/>
      <c r="E87" s="43" t="s">
        <v>361</v>
      </c>
      <c r="F87" s="158"/>
    </row>
    <row r="88" spans="1:6" x14ac:dyDescent="0.15">
      <c r="A88" s="91">
        <v>79</v>
      </c>
      <c r="B88" s="137"/>
      <c r="C88" s="38" t="s">
        <v>393</v>
      </c>
      <c r="D88" s="51"/>
      <c r="E88" s="43" t="s">
        <v>361</v>
      </c>
      <c r="F88" s="158"/>
    </row>
    <row r="89" spans="1:6" x14ac:dyDescent="0.15">
      <c r="A89" s="86">
        <v>80</v>
      </c>
      <c r="B89" s="137"/>
      <c r="C89" s="67" t="s">
        <v>394</v>
      </c>
      <c r="D89" s="61"/>
      <c r="E89" s="44" t="s">
        <v>361</v>
      </c>
      <c r="F89" s="159"/>
    </row>
    <row r="90" spans="1:6" x14ac:dyDescent="0.15">
      <c r="A90" s="91">
        <v>81</v>
      </c>
      <c r="B90" s="137"/>
      <c r="C90" s="88" t="s">
        <v>234</v>
      </c>
      <c r="D90" s="77">
        <f>SUM(D66,D70,D74,D78,D82,D86)</f>
        <v>0</v>
      </c>
      <c r="E90" s="147" t="s">
        <v>376</v>
      </c>
      <c r="F90" s="148"/>
    </row>
    <row r="91" spans="1:6" x14ac:dyDescent="0.15">
      <c r="A91" s="86">
        <v>82</v>
      </c>
      <c r="B91" s="137"/>
      <c r="C91" s="38" t="s">
        <v>400</v>
      </c>
      <c r="D91" s="77">
        <f>SUM(D67,D71,D75,D79,D83,D87)</f>
        <v>0</v>
      </c>
      <c r="E91" s="147"/>
      <c r="F91" s="148"/>
    </row>
    <row r="92" spans="1:6" x14ac:dyDescent="0.15">
      <c r="A92" s="91">
        <v>83</v>
      </c>
      <c r="B92" s="137"/>
      <c r="C92" s="38" t="s">
        <v>401</v>
      </c>
      <c r="D92" s="77">
        <f>SUM(D68,D72,D76,D80,D84,D88)</f>
        <v>0</v>
      </c>
      <c r="E92" s="147"/>
      <c r="F92" s="148"/>
    </row>
    <row r="93" spans="1:6" x14ac:dyDescent="0.15">
      <c r="A93" s="92">
        <v>84</v>
      </c>
      <c r="B93" s="140"/>
      <c r="C93" s="67" t="s">
        <v>402</v>
      </c>
      <c r="D93" s="77">
        <f>SUM(D69,D73,D77,D81,D85,D89)</f>
        <v>0</v>
      </c>
      <c r="E93" s="165"/>
      <c r="F93" s="166"/>
    </row>
    <row r="94" spans="1:6" x14ac:dyDescent="0.15">
      <c r="A94" s="83">
        <v>85</v>
      </c>
      <c r="B94" s="84" t="s">
        <v>201</v>
      </c>
      <c r="C94" s="85" t="s">
        <v>201</v>
      </c>
      <c r="D94" s="58"/>
      <c r="E94" s="59" t="s">
        <v>361</v>
      </c>
      <c r="F94" s="70" t="s">
        <v>370</v>
      </c>
    </row>
    <row r="95" spans="1:6" x14ac:dyDescent="0.15">
      <c r="A95" s="92">
        <v>86</v>
      </c>
      <c r="B95" s="95" t="s">
        <v>235</v>
      </c>
      <c r="C95" s="96" t="s">
        <v>235</v>
      </c>
      <c r="D95" s="68"/>
      <c r="E95" s="69" t="s">
        <v>361</v>
      </c>
      <c r="F95" s="56" t="s">
        <v>371</v>
      </c>
    </row>
    <row r="96" spans="1:6" x14ac:dyDescent="0.15">
      <c r="A96" s="94">
        <v>87</v>
      </c>
      <c r="B96" s="141" t="s">
        <v>236</v>
      </c>
      <c r="C96" s="74" t="s">
        <v>237</v>
      </c>
      <c r="D96" s="64"/>
      <c r="E96" s="65" t="s">
        <v>361</v>
      </c>
      <c r="F96" s="168" t="s">
        <v>511</v>
      </c>
    </row>
    <row r="97" spans="1:6" x14ac:dyDescent="0.15">
      <c r="A97" s="86">
        <v>88</v>
      </c>
      <c r="B97" s="137"/>
      <c r="C97" s="38" t="s">
        <v>403</v>
      </c>
      <c r="D97" s="51"/>
      <c r="E97" s="43" t="s">
        <v>361</v>
      </c>
      <c r="F97" s="169"/>
    </row>
    <row r="98" spans="1:6" x14ac:dyDescent="0.15">
      <c r="A98" s="91">
        <v>89</v>
      </c>
      <c r="B98" s="137"/>
      <c r="C98" s="38" t="s">
        <v>404</v>
      </c>
      <c r="D98" s="51"/>
      <c r="E98" s="43" t="s">
        <v>361</v>
      </c>
      <c r="F98" s="169"/>
    </row>
    <row r="99" spans="1:6" x14ac:dyDescent="0.15">
      <c r="A99" s="86">
        <v>90</v>
      </c>
      <c r="B99" s="137"/>
      <c r="C99" s="38" t="s">
        <v>203</v>
      </c>
      <c r="D99" s="51"/>
      <c r="E99" s="43" t="s">
        <v>361</v>
      </c>
      <c r="F99" s="169"/>
    </row>
    <row r="100" spans="1:6" x14ac:dyDescent="0.15">
      <c r="A100" s="91">
        <v>91</v>
      </c>
      <c r="B100" s="137"/>
      <c r="C100" s="38" t="s">
        <v>204</v>
      </c>
      <c r="D100" s="51"/>
      <c r="E100" s="43" t="s">
        <v>361</v>
      </c>
      <c r="F100" s="169"/>
    </row>
    <row r="101" spans="1:6" x14ac:dyDescent="0.15">
      <c r="A101" s="86">
        <v>92</v>
      </c>
      <c r="B101" s="137"/>
      <c r="C101" s="38" t="s">
        <v>205</v>
      </c>
      <c r="D101" s="51"/>
      <c r="E101" s="43" t="s">
        <v>361</v>
      </c>
      <c r="F101" s="169"/>
    </row>
    <row r="102" spans="1:6" x14ac:dyDescent="0.15">
      <c r="A102" s="91">
        <v>93</v>
      </c>
      <c r="B102" s="137"/>
      <c r="C102" s="38" t="s">
        <v>206</v>
      </c>
      <c r="D102" s="51"/>
      <c r="E102" s="43" t="s">
        <v>361</v>
      </c>
      <c r="F102" s="169"/>
    </row>
    <row r="103" spans="1:6" x14ac:dyDescent="0.15">
      <c r="A103" s="92">
        <v>94</v>
      </c>
      <c r="B103" s="140"/>
      <c r="C103" s="67" t="s">
        <v>238</v>
      </c>
      <c r="D103" s="63">
        <f>SUM(D96:D102)</f>
        <v>0</v>
      </c>
      <c r="E103" s="163" t="s">
        <v>376</v>
      </c>
      <c r="F103" s="164"/>
    </row>
    <row r="104" spans="1:6" x14ac:dyDescent="0.15">
      <c r="A104" s="94">
        <v>95</v>
      </c>
      <c r="B104" s="141" t="s">
        <v>239</v>
      </c>
      <c r="C104" s="74" t="s">
        <v>240</v>
      </c>
      <c r="D104" s="64"/>
      <c r="E104" s="65" t="s">
        <v>297</v>
      </c>
      <c r="F104" s="71"/>
    </row>
    <row r="105" spans="1:6" x14ac:dyDescent="0.15">
      <c r="A105" s="92">
        <v>96</v>
      </c>
      <c r="B105" s="140"/>
      <c r="C105" s="67" t="s">
        <v>241</v>
      </c>
      <c r="D105" s="72"/>
      <c r="E105" s="73" t="s">
        <v>361</v>
      </c>
      <c r="F105" s="62" t="s">
        <v>431</v>
      </c>
    </row>
    <row r="106" spans="1:6" x14ac:dyDescent="0.15">
      <c r="A106" s="86">
        <v>97</v>
      </c>
      <c r="B106" s="137" t="s">
        <v>242</v>
      </c>
      <c r="C106" s="74" t="s">
        <v>365</v>
      </c>
      <c r="D106" s="134"/>
      <c r="E106" s="65" t="s">
        <v>361</v>
      </c>
      <c r="F106" s="162" t="s">
        <v>514</v>
      </c>
    </row>
    <row r="107" spans="1:6" x14ac:dyDescent="0.15">
      <c r="A107" s="86">
        <v>98</v>
      </c>
      <c r="B107" s="137"/>
      <c r="C107" s="38" t="s">
        <v>243</v>
      </c>
      <c r="D107" s="51"/>
      <c r="E107" s="43" t="s">
        <v>361</v>
      </c>
      <c r="F107" s="153"/>
    </row>
    <row r="108" spans="1:6" x14ac:dyDescent="0.15">
      <c r="A108" s="91">
        <v>99</v>
      </c>
      <c r="B108" s="137"/>
      <c r="C108" s="38" t="s">
        <v>244</v>
      </c>
      <c r="D108" s="51"/>
      <c r="E108" s="43" t="s">
        <v>361</v>
      </c>
      <c r="F108" s="153"/>
    </row>
    <row r="109" spans="1:6" x14ac:dyDescent="0.15">
      <c r="A109" s="86">
        <v>100</v>
      </c>
      <c r="B109" s="137"/>
      <c r="C109" s="38" t="s">
        <v>245</v>
      </c>
      <c r="D109" s="136"/>
      <c r="E109" s="43" t="s">
        <v>361</v>
      </c>
      <c r="F109" s="153"/>
    </row>
    <row r="110" spans="1:6" x14ac:dyDescent="0.15">
      <c r="A110" s="91">
        <v>101</v>
      </c>
      <c r="B110" s="137"/>
      <c r="C110" s="38" t="s">
        <v>246</v>
      </c>
      <c r="D110" s="135"/>
      <c r="E110" s="43" t="s">
        <v>361</v>
      </c>
      <c r="F110" s="153"/>
    </row>
    <row r="111" spans="1:6" x14ac:dyDescent="0.15">
      <c r="A111" s="86">
        <v>102</v>
      </c>
      <c r="B111" s="137"/>
      <c r="C111" s="67" t="s">
        <v>247</v>
      </c>
      <c r="D111" s="61"/>
      <c r="E111" s="44" t="s">
        <v>361</v>
      </c>
      <c r="F111" s="154"/>
    </row>
    <row r="112" spans="1:6" x14ac:dyDescent="0.15">
      <c r="A112" s="91">
        <v>103</v>
      </c>
      <c r="B112" s="137"/>
      <c r="C112" s="74" t="s">
        <v>405</v>
      </c>
      <c r="D112" s="134"/>
      <c r="E112" s="65" t="s">
        <v>361</v>
      </c>
      <c r="F112" s="157" t="s">
        <v>512</v>
      </c>
    </row>
    <row r="113" spans="1:6" x14ac:dyDescent="0.15">
      <c r="A113" s="86">
        <v>104</v>
      </c>
      <c r="B113" s="137"/>
      <c r="C113" s="38" t="s">
        <v>406</v>
      </c>
      <c r="D113" s="135"/>
      <c r="E113" s="43" t="s">
        <v>361</v>
      </c>
      <c r="F113" s="158"/>
    </row>
    <row r="114" spans="1:6" x14ac:dyDescent="0.15">
      <c r="A114" s="91">
        <v>105</v>
      </c>
      <c r="B114" s="137"/>
      <c r="C114" s="38" t="s">
        <v>407</v>
      </c>
      <c r="D114" s="51"/>
      <c r="E114" s="43" t="s">
        <v>361</v>
      </c>
      <c r="F114" s="158"/>
    </row>
    <row r="115" spans="1:6" x14ac:dyDescent="0.15">
      <c r="A115" s="86">
        <v>106</v>
      </c>
      <c r="B115" s="137"/>
      <c r="C115" s="67" t="s">
        <v>408</v>
      </c>
      <c r="D115" s="61"/>
      <c r="E115" s="44" t="s">
        <v>361</v>
      </c>
      <c r="F115" s="158"/>
    </row>
    <row r="116" spans="1:6" x14ac:dyDescent="0.15">
      <c r="A116" s="91">
        <v>107</v>
      </c>
      <c r="B116" s="137"/>
      <c r="C116" s="88" t="s">
        <v>409</v>
      </c>
      <c r="D116" s="64"/>
      <c r="E116" s="42" t="s">
        <v>361</v>
      </c>
      <c r="F116" s="158"/>
    </row>
    <row r="117" spans="1:6" x14ac:dyDescent="0.15">
      <c r="A117" s="86">
        <v>108</v>
      </c>
      <c r="B117" s="137"/>
      <c r="C117" s="38" t="s">
        <v>406</v>
      </c>
      <c r="D117" s="136"/>
      <c r="E117" s="43" t="s">
        <v>361</v>
      </c>
      <c r="F117" s="158"/>
    </row>
    <row r="118" spans="1:6" x14ac:dyDescent="0.15">
      <c r="A118" s="91">
        <v>109</v>
      </c>
      <c r="B118" s="137"/>
      <c r="C118" s="38" t="s">
        <v>407</v>
      </c>
      <c r="D118" s="135"/>
      <c r="E118" s="43" t="s">
        <v>361</v>
      </c>
      <c r="F118" s="158"/>
    </row>
    <row r="119" spans="1:6" x14ac:dyDescent="0.15">
      <c r="A119" s="86">
        <v>110</v>
      </c>
      <c r="B119" s="137"/>
      <c r="C119" s="67" t="s">
        <v>408</v>
      </c>
      <c r="D119" s="61"/>
      <c r="E119" s="44" t="s">
        <v>361</v>
      </c>
      <c r="F119" s="158"/>
    </row>
    <row r="120" spans="1:6" x14ac:dyDescent="0.15">
      <c r="A120" s="91">
        <v>111</v>
      </c>
      <c r="B120" s="137"/>
      <c r="C120" s="88" t="s">
        <v>410</v>
      </c>
      <c r="D120" s="64"/>
      <c r="E120" s="42" t="s">
        <v>361</v>
      </c>
      <c r="F120" s="158"/>
    </row>
    <row r="121" spans="1:6" x14ac:dyDescent="0.15">
      <c r="A121" s="86">
        <v>112</v>
      </c>
      <c r="B121" s="137"/>
      <c r="C121" s="38" t="s">
        <v>406</v>
      </c>
      <c r="D121" s="136"/>
      <c r="E121" s="43" t="s">
        <v>361</v>
      </c>
      <c r="F121" s="158"/>
    </row>
    <row r="122" spans="1:6" x14ac:dyDescent="0.15">
      <c r="A122" s="91">
        <v>113</v>
      </c>
      <c r="B122" s="137"/>
      <c r="C122" s="38" t="s">
        <v>407</v>
      </c>
      <c r="D122" s="135"/>
      <c r="E122" s="43" t="s">
        <v>361</v>
      </c>
      <c r="F122" s="158"/>
    </row>
    <row r="123" spans="1:6" x14ac:dyDescent="0.15">
      <c r="A123" s="86">
        <v>114</v>
      </c>
      <c r="B123" s="137"/>
      <c r="C123" s="67" t="s">
        <v>408</v>
      </c>
      <c r="D123" s="61"/>
      <c r="E123" s="44" t="s">
        <v>361</v>
      </c>
      <c r="F123" s="158"/>
    </row>
    <row r="124" spans="1:6" x14ac:dyDescent="0.15">
      <c r="A124" s="91">
        <v>115</v>
      </c>
      <c r="B124" s="137"/>
      <c r="C124" s="88" t="s">
        <v>411</v>
      </c>
      <c r="D124" s="64"/>
      <c r="E124" s="42" t="s">
        <v>361</v>
      </c>
      <c r="F124" s="158"/>
    </row>
    <row r="125" spans="1:6" x14ac:dyDescent="0.15">
      <c r="A125" s="86">
        <v>116</v>
      </c>
      <c r="B125" s="137"/>
      <c r="C125" s="38" t="s">
        <v>406</v>
      </c>
      <c r="D125" s="136"/>
      <c r="E125" s="43" t="s">
        <v>361</v>
      </c>
      <c r="F125" s="158"/>
    </row>
    <row r="126" spans="1:6" x14ac:dyDescent="0.15">
      <c r="A126" s="91">
        <v>117</v>
      </c>
      <c r="B126" s="137"/>
      <c r="C126" s="38" t="s">
        <v>407</v>
      </c>
      <c r="D126" s="135"/>
      <c r="E126" s="43" t="s">
        <v>361</v>
      </c>
      <c r="F126" s="158"/>
    </row>
    <row r="127" spans="1:6" x14ac:dyDescent="0.15">
      <c r="A127" s="86">
        <v>118</v>
      </c>
      <c r="B127" s="137"/>
      <c r="C127" s="67" t="s">
        <v>408</v>
      </c>
      <c r="D127" s="61"/>
      <c r="E127" s="44" t="s">
        <v>361</v>
      </c>
      <c r="F127" s="158"/>
    </row>
    <row r="128" spans="1:6" x14ac:dyDescent="0.15">
      <c r="A128" s="91">
        <v>119</v>
      </c>
      <c r="B128" s="137"/>
      <c r="C128" s="88" t="s">
        <v>412</v>
      </c>
      <c r="D128" s="64"/>
      <c r="E128" s="42" t="s">
        <v>361</v>
      </c>
      <c r="F128" s="158"/>
    </row>
    <row r="129" spans="1:6" x14ac:dyDescent="0.15">
      <c r="A129" s="86">
        <v>120</v>
      </c>
      <c r="B129" s="137"/>
      <c r="C129" s="38" t="s">
        <v>406</v>
      </c>
      <c r="D129" s="136"/>
      <c r="E129" s="43" t="s">
        <v>361</v>
      </c>
      <c r="F129" s="158"/>
    </row>
    <row r="130" spans="1:6" x14ac:dyDescent="0.15">
      <c r="A130" s="91">
        <v>121</v>
      </c>
      <c r="B130" s="137"/>
      <c r="C130" s="38" t="s">
        <v>407</v>
      </c>
      <c r="D130" s="135"/>
      <c r="E130" s="43" t="s">
        <v>361</v>
      </c>
      <c r="F130" s="158"/>
    </row>
    <row r="131" spans="1:6" x14ac:dyDescent="0.15">
      <c r="A131" s="86">
        <v>122</v>
      </c>
      <c r="B131" s="137"/>
      <c r="C131" s="67" t="s">
        <v>408</v>
      </c>
      <c r="D131" s="61"/>
      <c r="E131" s="44" t="s">
        <v>361</v>
      </c>
      <c r="F131" s="158"/>
    </row>
    <row r="132" spans="1:6" x14ac:dyDescent="0.15">
      <c r="A132" s="91">
        <v>123</v>
      </c>
      <c r="B132" s="137"/>
      <c r="C132" s="88" t="s">
        <v>413</v>
      </c>
      <c r="D132" s="64"/>
      <c r="E132" s="42" t="s">
        <v>361</v>
      </c>
      <c r="F132" s="158"/>
    </row>
    <row r="133" spans="1:6" x14ac:dyDescent="0.15">
      <c r="A133" s="91">
        <v>124</v>
      </c>
      <c r="B133" s="137"/>
      <c r="C133" s="38" t="s">
        <v>406</v>
      </c>
      <c r="D133" s="51"/>
      <c r="E133" s="43" t="s">
        <v>361</v>
      </c>
      <c r="F133" s="158"/>
    </row>
    <row r="134" spans="1:6" x14ac:dyDescent="0.15">
      <c r="A134" s="91">
        <v>125</v>
      </c>
      <c r="B134" s="137"/>
      <c r="C134" s="38" t="s">
        <v>407</v>
      </c>
      <c r="D134" s="51"/>
      <c r="E134" s="43" t="s">
        <v>361</v>
      </c>
      <c r="F134" s="158"/>
    </row>
    <row r="135" spans="1:6" x14ac:dyDescent="0.15">
      <c r="A135" s="91">
        <v>126</v>
      </c>
      <c r="B135" s="137"/>
      <c r="C135" s="67" t="s">
        <v>408</v>
      </c>
      <c r="D135" s="61"/>
      <c r="E135" s="44" t="s">
        <v>361</v>
      </c>
      <c r="F135" s="159"/>
    </row>
    <row r="136" spans="1:6" x14ac:dyDescent="0.15">
      <c r="A136" s="91">
        <v>127</v>
      </c>
      <c r="B136" s="137"/>
      <c r="C136" s="88" t="s">
        <v>414</v>
      </c>
      <c r="D136" s="77">
        <f>SUM(D112,D116,D120,D124,D128,D132)</f>
        <v>0</v>
      </c>
      <c r="E136" s="147" t="s">
        <v>376</v>
      </c>
      <c r="F136" s="148"/>
    </row>
    <row r="137" spans="1:6" x14ac:dyDescent="0.15">
      <c r="A137" s="91">
        <v>128</v>
      </c>
      <c r="B137" s="137"/>
      <c r="C137" s="38" t="s">
        <v>415</v>
      </c>
      <c r="D137" s="77">
        <f>SUM(D113,D117,D121,D125,D129,D133)</f>
        <v>0</v>
      </c>
      <c r="E137" s="147"/>
      <c r="F137" s="148"/>
    </row>
    <row r="138" spans="1:6" x14ac:dyDescent="0.15">
      <c r="A138" s="91">
        <v>129</v>
      </c>
      <c r="B138" s="137"/>
      <c r="C138" s="38" t="s">
        <v>416</v>
      </c>
      <c r="D138" s="77">
        <f>SUM(D114,D118,D122,D126,D130,D134)</f>
        <v>0</v>
      </c>
      <c r="E138" s="147"/>
      <c r="F138" s="148"/>
    </row>
    <row r="139" spans="1:6" x14ac:dyDescent="0.15">
      <c r="A139" s="91">
        <v>130</v>
      </c>
      <c r="B139" s="140"/>
      <c r="C139" s="67" t="s">
        <v>417</v>
      </c>
      <c r="D139" s="77">
        <f>SUM(D115,D119,D123,D127,D131,D135)</f>
        <v>0</v>
      </c>
      <c r="E139" s="165"/>
      <c r="F139" s="166"/>
    </row>
    <row r="140" spans="1:6" x14ac:dyDescent="0.15">
      <c r="A140" s="91">
        <v>131</v>
      </c>
      <c r="B140" s="141" t="s">
        <v>248</v>
      </c>
      <c r="C140" s="74" t="s">
        <v>249</v>
      </c>
      <c r="D140" s="64"/>
      <c r="E140" s="65" t="s">
        <v>297</v>
      </c>
      <c r="F140" s="71"/>
    </row>
    <row r="141" spans="1:6" x14ac:dyDescent="0.15">
      <c r="A141" s="91">
        <v>132</v>
      </c>
      <c r="B141" s="137"/>
      <c r="C141" s="38" t="s">
        <v>250</v>
      </c>
      <c r="D141" s="51"/>
      <c r="E141" s="43" t="s">
        <v>297</v>
      </c>
      <c r="F141" s="45"/>
    </row>
    <row r="142" spans="1:6" ht="13.5" customHeight="1" x14ac:dyDescent="0.15">
      <c r="A142" s="91">
        <v>133</v>
      </c>
      <c r="B142" s="137"/>
      <c r="C142" s="38" t="s">
        <v>251</v>
      </c>
      <c r="D142" s="51"/>
      <c r="E142" s="43" t="s">
        <v>361</v>
      </c>
      <c r="F142" s="167" t="s">
        <v>509</v>
      </c>
    </row>
    <row r="143" spans="1:6" x14ac:dyDescent="0.15">
      <c r="A143" s="91">
        <v>134</v>
      </c>
      <c r="B143" s="137"/>
      <c r="C143" s="38" t="s">
        <v>252</v>
      </c>
      <c r="D143" s="51"/>
      <c r="E143" s="43" t="s">
        <v>361</v>
      </c>
      <c r="F143" s="143"/>
    </row>
    <row r="144" spans="1:6" x14ac:dyDescent="0.15">
      <c r="A144" s="91">
        <v>135</v>
      </c>
      <c r="B144" s="137"/>
      <c r="C144" s="38" t="s">
        <v>462</v>
      </c>
      <c r="D144" s="51"/>
      <c r="E144" s="43" t="s">
        <v>463</v>
      </c>
      <c r="F144" s="143"/>
    </row>
    <row r="145" spans="1:6" x14ac:dyDescent="0.15">
      <c r="A145" s="91">
        <v>136</v>
      </c>
      <c r="B145" s="137"/>
      <c r="C145" s="38" t="s">
        <v>253</v>
      </c>
      <c r="D145" s="51"/>
      <c r="E145" s="43" t="s">
        <v>361</v>
      </c>
      <c r="F145" s="143"/>
    </row>
    <row r="146" spans="1:6" x14ac:dyDescent="0.15">
      <c r="A146" s="91">
        <v>137</v>
      </c>
      <c r="B146" s="137"/>
      <c r="C146" s="38" t="s">
        <v>254</v>
      </c>
      <c r="D146" s="51"/>
      <c r="E146" s="43" t="s">
        <v>361</v>
      </c>
      <c r="F146" s="143"/>
    </row>
    <row r="147" spans="1:6" x14ac:dyDescent="0.15">
      <c r="A147" s="91">
        <v>138</v>
      </c>
      <c r="B147" s="137"/>
      <c r="C147" s="38" t="s">
        <v>418</v>
      </c>
      <c r="D147" s="51"/>
      <c r="E147" s="43" t="s">
        <v>361</v>
      </c>
      <c r="F147" s="143"/>
    </row>
    <row r="148" spans="1:6" x14ac:dyDescent="0.15">
      <c r="A148" s="86">
        <v>139</v>
      </c>
      <c r="B148" s="137"/>
      <c r="C148" s="38" t="s">
        <v>255</v>
      </c>
      <c r="D148" s="51"/>
      <c r="E148" s="43" t="s">
        <v>361</v>
      </c>
      <c r="F148" s="143"/>
    </row>
    <row r="149" spans="1:6" x14ac:dyDescent="0.15">
      <c r="A149" s="89">
        <v>140</v>
      </c>
      <c r="B149" s="140"/>
      <c r="C149" s="67" t="s">
        <v>418</v>
      </c>
      <c r="D149" s="61"/>
      <c r="E149" s="44" t="s">
        <v>361</v>
      </c>
      <c r="F149" s="144"/>
    </row>
    <row r="150" spans="1:6" x14ac:dyDescent="0.15">
      <c r="A150" s="86">
        <v>141</v>
      </c>
      <c r="B150" s="137" t="s">
        <v>256</v>
      </c>
      <c r="C150" s="88" t="s">
        <v>257</v>
      </c>
      <c r="D150" s="50"/>
      <c r="E150" s="42" t="s">
        <v>297</v>
      </c>
      <c r="F150" s="57"/>
    </row>
    <row r="151" spans="1:6" x14ac:dyDescent="0.15">
      <c r="A151" s="91">
        <v>142</v>
      </c>
      <c r="B151" s="142"/>
      <c r="C151" s="38" t="s">
        <v>212</v>
      </c>
      <c r="D151" s="51"/>
      <c r="E151" s="43" t="s">
        <v>361</v>
      </c>
      <c r="F151" s="45" t="s">
        <v>367</v>
      </c>
    </row>
    <row r="152" spans="1:6" x14ac:dyDescent="0.15">
      <c r="A152" s="91">
        <v>143</v>
      </c>
      <c r="B152" s="139" t="s">
        <v>258</v>
      </c>
      <c r="C152" s="38" t="s">
        <v>259</v>
      </c>
      <c r="D152" s="51"/>
      <c r="E152" s="43" t="s">
        <v>297</v>
      </c>
      <c r="F152" s="45" t="s">
        <v>476</v>
      </c>
    </row>
    <row r="153" spans="1:6" x14ac:dyDescent="0.15">
      <c r="A153" s="91">
        <v>144</v>
      </c>
      <c r="B153" s="137"/>
      <c r="C153" s="38" t="s">
        <v>260</v>
      </c>
      <c r="D153" s="51"/>
      <c r="E153" s="43" t="s">
        <v>297</v>
      </c>
      <c r="F153" s="45" t="s">
        <v>479</v>
      </c>
    </row>
    <row r="154" spans="1:6" x14ac:dyDescent="0.15">
      <c r="A154" s="92">
        <v>145</v>
      </c>
      <c r="B154" s="140"/>
      <c r="C154" s="67" t="s">
        <v>208</v>
      </c>
      <c r="D154" s="61"/>
      <c r="E154" s="44" t="s">
        <v>361</v>
      </c>
      <c r="F154" s="62" t="s">
        <v>366</v>
      </c>
    </row>
    <row r="155" spans="1:6" x14ac:dyDescent="0.15">
      <c r="A155" s="94">
        <v>146</v>
      </c>
      <c r="B155" s="141" t="s">
        <v>261</v>
      </c>
      <c r="C155" s="74" t="s">
        <v>261</v>
      </c>
      <c r="D155" s="64"/>
      <c r="E155" s="65" t="s">
        <v>360</v>
      </c>
      <c r="F155" s="71"/>
    </row>
    <row r="156" spans="1:6" x14ac:dyDescent="0.15">
      <c r="A156" s="86">
        <v>147</v>
      </c>
      <c r="B156" s="137"/>
      <c r="C156" s="38" t="s">
        <v>262</v>
      </c>
      <c r="D156" s="51"/>
      <c r="E156" s="43" t="s">
        <v>297</v>
      </c>
      <c r="F156" s="47" t="s">
        <v>372</v>
      </c>
    </row>
    <row r="157" spans="1:6" x14ac:dyDescent="0.15">
      <c r="A157" s="91">
        <v>148</v>
      </c>
      <c r="B157" s="137"/>
      <c r="C157" s="38" t="s">
        <v>263</v>
      </c>
      <c r="D157" s="51"/>
      <c r="E157" s="43" t="s">
        <v>297</v>
      </c>
      <c r="F157" s="45"/>
    </row>
    <row r="158" spans="1:6" x14ac:dyDescent="0.15">
      <c r="A158" s="92">
        <v>149</v>
      </c>
      <c r="B158" s="140"/>
      <c r="C158" s="67" t="s">
        <v>264</v>
      </c>
      <c r="D158" s="61"/>
      <c r="E158" s="44" t="s">
        <v>297</v>
      </c>
      <c r="F158" s="62"/>
    </row>
    <row r="159" spans="1:6" x14ac:dyDescent="0.15">
      <c r="A159" s="94">
        <v>150</v>
      </c>
      <c r="B159" s="141" t="s">
        <v>265</v>
      </c>
      <c r="C159" s="74" t="s">
        <v>266</v>
      </c>
      <c r="D159" s="64"/>
      <c r="E159" s="65" t="s">
        <v>297</v>
      </c>
      <c r="F159" s="162" t="s">
        <v>486</v>
      </c>
    </row>
    <row r="160" spans="1:6" ht="24" x14ac:dyDescent="0.15">
      <c r="A160" s="86">
        <v>151</v>
      </c>
      <c r="B160" s="137"/>
      <c r="C160" s="38" t="s">
        <v>419</v>
      </c>
      <c r="D160" s="51"/>
      <c r="E160" s="43" t="s">
        <v>361</v>
      </c>
      <c r="F160" s="153"/>
    </row>
    <row r="161" spans="1:6" x14ac:dyDescent="0.15">
      <c r="A161" s="91">
        <v>152</v>
      </c>
      <c r="B161" s="137"/>
      <c r="C161" s="38" t="s">
        <v>362</v>
      </c>
      <c r="D161" s="51"/>
      <c r="E161" s="43" t="s">
        <v>297</v>
      </c>
      <c r="F161" s="153"/>
    </row>
    <row r="162" spans="1:6" x14ac:dyDescent="0.15">
      <c r="A162" s="86">
        <v>153</v>
      </c>
      <c r="B162" s="137"/>
      <c r="C162" s="38" t="s">
        <v>363</v>
      </c>
      <c r="D162" s="51"/>
      <c r="E162" s="43" t="s">
        <v>297</v>
      </c>
      <c r="F162" s="153"/>
    </row>
    <row r="163" spans="1:6" ht="24" x14ac:dyDescent="0.15">
      <c r="A163" s="89">
        <v>154</v>
      </c>
      <c r="B163" s="140"/>
      <c r="C163" s="67" t="s">
        <v>420</v>
      </c>
      <c r="D163" s="61"/>
      <c r="E163" s="44" t="s">
        <v>361</v>
      </c>
      <c r="F163" s="154"/>
    </row>
    <row r="164" spans="1:6" ht="24" x14ac:dyDescent="0.15">
      <c r="A164" s="83">
        <v>155</v>
      </c>
      <c r="B164" s="84" t="s">
        <v>267</v>
      </c>
      <c r="C164" s="115" t="s">
        <v>377</v>
      </c>
      <c r="D164" s="58"/>
      <c r="E164" s="59" t="s">
        <v>360</v>
      </c>
      <c r="F164" s="60" t="s">
        <v>466</v>
      </c>
    </row>
    <row r="165" spans="1:6" x14ac:dyDescent="0.15">
      <c r="A165" s="94">
        <v>156</v>
      </c>
      <c r="B165" s="141" t="s">
        <v>85</v>
      </c>
      <c r="C165" s="74" t="s">
        <v>421</v>
      </c>
      <c r="D165" s="64"/>
      <c r="E165" s="65" t="s">
        <v>361</v>
      </c>
      <c r="F165" s="162" t="s">
        <v>378</v>
      </c>
    </row>
    <row r="166" spans="1:6" x14ac:dyDescent="0.15">
      <c r="A166" s="86">
        <v>157</v>
      </c>
      <c r="B166" s="137"/>
      <c r="C166" s="38" t="s">
        <v>422</v>
      </c>
      <c r="D166" s="51"/>
      <c r="E166" s="43" t="s">
        <v>361</v>
      </c>
      <c r="F166" s="153"/>
    </row>
    <row r="167" spans="1:6" x14ac:dyDescent="0.15">
      <c r="A167" s="91">
        <v>158</v>
      </c>
      <c r="B167" s="137"/>
      <c r="C167" s="38" t="s">
        <v>268</v>
      </c>
      <c r="D167" s="51"/>
      <c r="E167" s="43" t="s">
        <v>361</v>
      </c>
      <c r="F167" s="156"/>
    </row>
    <row r="168" spans="1:6" x14ac:dyDescent="0.15">
      <c r="A168" s="86">
        <v>159</v>
      </c>
      <c r="B168" s="137"/>
      <c r="C168" s="38" t="s">
        <v>269</v>
      </c>
      <c r="D168" s="51"/>
      <c r="E168" s="43" t="s">
        <v>361</v>
      </c>
      <c r="F168" s="160" t="s">
        <v>513</v>
      </c>
    </row>
    <row r="169" spans="1:6" x14ac:dyDescent="0.15">
      <c r="A169" s="91">
        <v>160</v>
      </c>
      <c r="B169" s="137"/>
      <c r="C169" s="38" t="s">
        <v>270</v>
      </c>
      <c r="D169" s="51"/>
      <c r="E169" s="43" t="s">
        <v>361</v>
      </c>
      <c r="F169" s="158"/>
    </row>
    <row r="170" spans="1:6" x14ac:dyDescent="0.15">
      <c r="A170" s="86">
        <v>161</v>
      </c>
      <c r="B170" s="137"/>
      <c r="C170" s="38" t="s">
        <v>271</v>
      </c>
      <c r="D170" s="51"/>
      <c r="E170" s="43" t="s">
        <v>361</v>
      </c>
      <c r="F170" s="158"/>
    </row>
    <row r="171" spans="1:6" x14ac:dyDescent="0.15">
      <c r="A171" s="91">
        <v>162</v>
      </c>
      <c r="B171" s="137"/>
      <c r="C171" s="38" t="s">
        <v>272</v>
      </c>
      <c r="D171" s="51"/>
      <c r="E171" s="43" t="s">
        <v>361</v>
      </c>
      <c r="F171" s="158"/>
    </row>
    <row r="172" spans="1:6" x14ac:dyDescent="0.15">
      <c r="A172" s="86">
        <v>163</v>
      </c>
      <c r="B172" s="137"/>
      <c r="C172" s="38" t="s">
        <v>273</v>
      </c>
      <c r="D172" s="51"/>
      <c r="E172" s="43" t="s">
        <v>361</v>
      </c>
      <c r="F172" s="158"/>
    </row>
    <row r="173" spans="1:6" x14ac:dyDescent="0.15">
      <c r="A173" s="91">
        <v>164</v>
      </c>
      <c r="B173" s="137"/>
      <c r="C173" s="38" t="s">
        <v>274</v>
      </c>
      <c r="D173" s="51"/>
      <c r="E173" s="43" t="s">
        <v>361</v>
      </c>
      <c r="F173" s="158"/>
    </row>
    <row r="174" spans="1:6" x14ac:dyDescent="0.15">
      <c r="A174" s="86">
        <v>165</v>
      </c>
      <c r="B174" s="137"/>
      <c r="C174" s="38" t="s">
        <v>275</v>
      </c>
      <c r="D174" s="51"/>
      <c r="E174" s="43" t="s">
        <v>361</v>
      </c>
      <c r="F174" s="158"/>
    </row>
    <row r="175" spans="1:6" x14ac:dyDescent="0.15">
      <c r="A175" s="91">
        <v>166</v>
      </c>
      <c r="B175" s="137"/>
      <c r="C175" s="38" t="s">
        <v>276</v>
      </c>
      <c r="D175" s="51"/>
      <c r="E175" s="43" t="s">
        <v>361</v>
      </c>
      <c r="F175" s="158"/>
    </row>
    <row r="176" spans="1:6" x14ac:dyDescent="0.15">
      <c r="A176" s="86">
        <v>167</v>
      </c>
      <c r="B176" s="137"/>
      <c r="C176" s="38" t="s">
        <v>277</v>
      </c>
      <c r="D176" s="51"/>
      <c r="E176" s="43" t="s">
        <v>361</v>
      </c>
      <c r="F176" s="158"/>
    </row>
    <row r="177" spans="1:6" x14ac:dyDescent="0.15">
      <c r="A177" s="91">
        <v>168</v>
      </c>
      <c r="B177" s="137"/>
      <c r="C177" s="38" t="s">
        <v>278</v>
      </c>
      <c r="D177" s="51"/>
      <c r="E177" s="43" t="s">
        <v>361</v>
      </c>
      <c r="F177" s="158"/>
    </row>
    <row r="178" spans="1:6" x14ac:dyDescent="0.15">
      <c r="A178" s="86">
        <v>169</v>
      </c>
      <c r="B178" s="137"/>
      <c r="C178" s="38" t="s">
        <v>279</v>
      </c>
      <c r="D178" s="51"/>
      <c r="E178" s="43" t="s">
        <v>361</v>
      </c>
      <c r="F178" s="158"/>
    </row>
    <row r="179" spans="1:6" x14ac:dyDescent="0.15">
      <c r="A179" s="91">
        <v>170</v>
      </c>
      <c r="B179" s="137"/>
      <c r="C179" s="38" t="s">
        <v>280</v>
      </c>
      <c r="D179" s="51"/>
      <c r="E179" s="43" t="s">
        <v>361</v>
      </c>
      <c r="F179" s="158"/>
    </row>
    <row r="180" spans="1:6" x14ac:dyDescent="0.15">
      <c r="A180" s="86">
        <v>171</v>
      </c>
      <c r="B180" s="137"/>
      <c r="C180" s="38" t="s">
        <v>281</v>
      </c>
      <c r="D180" s="51"/>
      <c r="E180" s="43" t="s">
        <v>361</v>
      </c>
      <c r="F180" s="158"/>
    </row>
    <row r="181" spans="1:6" x14ac:dyDescent="0.15">
      <c r="A181" s="91">
        <v>172</v>
      </c>
      <c r="B181" s="137"/>
      <c r="C181" s="38" t="s">
        <v>282</v>
      </c>
      <c r="D181" s="51"/>
      <c r="E181" s="43" t="s">
        <v>361</v>
      </c>
      <c r="F181" s="158"/>
    </row>
    <row r="182" spans="1:6" x14ac:dyDescent="0.15">
      <c r="A182" s="92">
        <v>173</v>
      </c>
      <c r="B182" s="140"/>
      <c r="C182" s="67" t="s">
        <v>283</v>
      </c>
      <c r="D182" s="61"/>
      <c r="E182" s="44" t="s">
        <v>361</v>
      </c>
      <c r="F182" s="159"/>
    </row>
    <row r="183" spans="1:6" x14ac:dyDescent="0.15">
      <c r="A183" s="94">
        <v>174</v>
      </c>
      <c r="B183" s="141" t="s">
        <v>284</v>
      </c>
      <c r="C183" s="74" t="s">
        <v>423</v>
      </c>
      <c r="D183" s="64"/>
      <c r="E183" s="65" t="s">
        <v>361</v>
      </c>
      <c r="F183" s="157" t="s">
        <v>487</v>
      </c>
    </row>
    <row r="184" spans="1:6" x14ac:dyDescent="0.15">
      <c r="A184" s="86">
        <v>175</v>
      </c>
      <c r="B184" s="137"/>
      <c r="C184" s="38" t="s">
        <v>175</v>
      </c>
      <c r="D184" s="51"/>
      <c r="E184" s="43" t="s">
        <v>361</v>
      </c>
      <c r="F184" s="158"/>
    </row>
    <row r="185" spans="1:6" x14ac:dyDescent="0.15">
      <c r="A185" s="91">
        <v>176</v>
      </c>
      <c r="B185" s="137"/>
      <c r="C185" s="38" t="s">
        <v>176</v>
      </c>
      <c r="D185" s="51"/>
      <c r="E185" s="43" t="s">
        <v>361</v>
      </c>
      <c r="F185" s="158"/>
    </row>
    <row r="186" spans="1:6" x14ac:dyDescent="0.15">
      <c r="A186" s="86">
        <v>177</v>
      </c>
      <c r="B186" s="137"/>
      <c r="C186" s="38" t="s">
        <v>424</v>
      </c>
      <c r="D186" s="51"/>
      <c r="E186" s="43" t="s">
        <v>361</v>
      </c>
      <c r="F186" s="158"/>
    </row>
    <row r="187" spans="1:6" x14ac:dyDescent="0.15">
      <c r="A187" s="91">
        <v>178</v>
      </c>
      <c r="B187" s="137"/>
      <c r="C187" s="38" t="s">
        <v>285</v>
      </c>
      <c r="D187" s="51"/>
      <c r="E187" s="43" t="s">
        <v>361</v>
      </c>
      <c r="F187" s="158"/>
    </row>
    <row r="188" spans="1:6" x14ac:dyDescent="0.15">
      <c r="A188" s="86">
        <v>179</v>
      </c>
      <c r="B188" s="137"/>
      <c r="C188" s="38" t="s">
        <v>437</v>
      </c>
      <c r="D188" s="51"/>
      <c r="E188" s="43" t="s">
        <v>361</v>
      </c>
      <c r="F188" s="158"/>
    </row>
    <row r="189" spans="1:6" x14ac:dyDescent="0.15">
      <c r="A189" s="91">
        <v>180</v>
      </c>
      <c r="B189" s="137"/>
      <c r="C189" s="38" t="s">
        <v>446</v>
      </c>
      <c r="D189" s="51"/>
      <c r="E189" s="43" t="s">
        <v>361</v>
      </c>
      <c r="F189" s="158"/>
    </row>
    <row r="190" spans="1:6" x14ac:dyDescent="0.15">
      <c r="A190" s="86">
        <v>181</v>
      </c>
      <c r="B190" s="137"/>
      <c r="C190" s="38" t="s">
        <v>447</v>
      </c>
      <c r="D190" s="51"/>
      <c r="E190" s="43" t="s">
        <v>361</v>
      </c>
      <c r="F190" s="158"/>
    </row>
    <row r="191" spans="1:6" x14ac:dyDescent="0.15">
      <c r="A191" s="91">
        <v>182</v>
      </c>
      <c r="B191" s="137"/>
      <c r="C191" s="38" t="s">
        <v>425</v>
      </c>
      <c r="D191" s="51"/>
      <c r="E191" s="43" t="s">
        <v>361</v>
      </c>
      <c r="F191" s="158"/>
    </row>
    <row r="192" spans="1:6" x14ac:dyDescent="0.15">
      <c r="A192" s="86">
        <v>183</v>
      </c>
      <c r="B192" s="137"/>
      <c r="C192" s="38" t="s">
        <v>286</v>
      </c>
      <c r="D192" s="51"/>
      <c r="E192" s="43" t="s">
        <v>361</v>
      </c>
      <c r="F192" s="158"/>
    </row>
    <row r="193" spans="1:6" x14ac:dyDescent="0.15">
      <c r="A193" s="91">
        <v>184</v>
      </c>
      <c r="B193" s="137"/>
      <c r="C193" s="67" t="s">
        <v>287</v>
      </c>
      <c r="D193" s="61"/>
      <c r="E193" s="44" t="s">
        <v>361</v>
      </c>
      <c r="F193" s="159"/>
    </row>
    <row r="194" spans="1:6" x14ac:dyDescent="0.15">
      <c r="A194" s="86">
        <v>185</v>
      </c>
      <c r="B194" s="137"/>
      <c r="C194" s="88" t="s">
        <v>288</v>
      </c>
      <c r="D194" s="78" t="e">
        <f>ROUND(100-D195-D196,1)</f>
        <v>#DIV/0!</v>
      </c>
      <c r="E194" s="151" t="s">
        <v>473</v>
      </c>
      <c r="F194" s="148"/>
    </row>
    <row r="195" spans="1:6" x14ac:dyDescent="0.15">
      <c r="A195" s="91">
        <v>186</v>
      </c>
      <c r="B195" s="137"/>
      <c r="C195" s="38" t="s">
        <v>289</v>
      </c>
      <c r="D195" s="54" t="e">
        <f>ROUND(D184*4*100/D183,1)</f>
        <v>#DIV/0!</v>
      </c>
      <c r="E195" s="147"/>
      <c r="F195" s="148"/>
    </row>
    <row r="196" spans="1:6" x14ac:dyDescent="0.15">
      <c r="A196" s="86">
        <v>187</v>
      </c>
      <c r="B196" s="137"/>
      <c r="C196" s="38" t="s">
        <v>290</v>
      </c>
      <c r="D196" s="54" t="e">
        <f>ROUND(D185*9*100/D183,1)</f>
        <v>#DIV/0!</v>
      </c>
      <c r="E196" s="149"/>
      <c r="F196" s="150"/>
    </row>
    <row r="197" spans="1:6" x14ac:dyDescent="0.15">
      <c r="A197" s="91">
        <v>188</v>
      </c>
      <c r="B197" s="137"/>
      <c r="C197" s="38" t="s">
        <v>380</v>
      </c>
      <c r="D197" s="51"/>
      <c r="E197" s="43" t="s">
        <v>361</v>
      </c>
      <c r="F197" s="160" t="s">
        <v>483</v>
      </c>
    </row>
    <row r="198" spans="1:6" x14ac:dyDescent="0.15">
      <c r="A198" s="86">
        <v>189</v>
      </c>
      <c r="B198" s="137"/>
      <c r="C198" s="38" t="s">
        <v>426</v>
      </c>
      <c r="D198" s="51"/>
      <c r="E198" s="43" t="s">
        <v>361</v>
      </c>
      <c r="F198" s="158"/>
    </row>
    <row r="199" spans="1:6" x14ac:dyDescent="0.15">
      <c r="A199" s="91">
        <v>190</v>
      </c>
      <c r="B199" s="137"/>
      <c r="C199" s="38" t="s">
        <v>427</v>
      </c>
      <c r="D199" s="51"/>
      <c r="E199" s="43" t="s">
        <v>361</v>
      </c>
      <c r="F199" s="158"/>
    </row>
    <row r="200" spans="1:6" x14ac:dyDescent="0.15">
      <c r="A200" s="86">
        <v>191</v>
      </c>
      <c r="B200" s="137"/>
      <c r="C200" s="38" t="s">
        <v>291</v>
      </c>
      <c r="D200" s="51"/>
      <c r="E200" s="43" t="s">
        <v>361</v>
      </c>
      <c r="F200" s="158"/>
    </row>
    <row r="201" spans="1:6" x14ac:dyDescent="0.15">
      <c r="A201" s="91">
        <v>192</v>
      </c>
      <c r="B201" s="137"/>
      <c r="C201" s="38" t="s">
        <v>428</v>
      </c>
      <c r="D201" s="51"/>
      <c r="E201" s="43" t="s">
        <v>361</v>
      </c>
      <c r="F201" s="158"/>
    </row>
    <row r="202" spans="1:6" x14ac:dyDescent="0.15">
      <c r="A202" s="92">
        <v>193</v>
      </c>
      <c r="B202" s="140"/>
      <c r="C202" s="67" t="s">
        <v>429</v>
      </c>
      <c r="D202" s="61"/>
      <c r="E202" s="44" t="s">
        <v>361</v>
      </c>
      <c r="F202" s="159"/>
    </row>
    <row r="203" spans="1:6" x14ac:dyDescent="0.15">
      <c r="A203" s="94">
        <v>194</v>
      </c>
      <c r="B203" s="141" t="s">
        <v>292</v>
      </c>
      <c r="C203" s="74" t="s">
        <v>174</v>
      </c>
      <c r="D203" s="64"/>
      <c r="E203" s="65" t="s">
        <v>361</v>
      </c>
      <c r="F203" s="157" t="s">
        <v>508</v>
      </c>
    </row>
    <row r="204" spans="1:6" x14ac:dyDescent="0.15">
      <c r="A204" s="86">
        <v>195</v>
      </c>
      <c r="B204" s="137"/>
      <c r="C204" s="38" t="s">
        <v>175</v>
      </c>
      <c r="D204" s="51"/>
      <c r="E204" s="43" t="s">
        <v>361</v>
      </c>
      <c r="F204" s="158"/>
    </row>
    <row r="205" spans="1:6" x14ac:dyDescent="0.15">
      <c r="A205" s="91">
        <v>196</v>
      </c>
      <c r="B205" s="137"/>
      <c r="C205" s="38" t="s">
        <v>176</v>
      </c>
      <c r="D205" s="51"/>
      <c r="E205" s="43" t="s">
        <v>361</v>
      </c>
      <c r="F205" s="158"/>
    </row>
    <row r="206" spans="1:6" x14ac:dyDescent="0.15">
      <c r="A206" s="86">
        <v>197</v>
      </c>
      <c r="B206" s="137"/>
      <c r="C206" s="38" t="s">
        <v>424</v>
      </c>
      <c r="D206" s="51"/>
      <c r="E206" s="43" t="s">
        <v>361</v>
      </c>
      <c r="F206" s="158"/>
    </row>
    <row r="207" spans="1:6" x14ac:dyDescent="0.15">
      <c r="A207" s="91">
        <v>198</v>
      </c>
      <c r="B207" s="137"/>
      <c r="C207" s="38" t="s">
        <v>285</v>
      </c>
      <c r="D207" s="51"/>
      <c r="E207" s="43" t="s">
        <v>361</v>
      </c>
      <c r="F207" s="158"/>
    </row>
    <row r="208" spans="1:6" x14ac:dyDescent="0.15">
      <c r="A208" s="86">
        <v>199</v>
      </c>
      <c r="B208" s="137"/>
      <c r="C208" s="38" t="s">
        <v>437</v>
      </c>
      <c r="D208" s="51"/>
      <c r="E208" s="43" t="s">
        <v>361</v>
      </c>
      <c r="F208" s="158"/>
    </row>
    <row r="209" spans="1:6" x14ac:dyDescent="0.15">
      <c r="A209" s="91">
        <v>200</v>
      </c>
      <c r="B209" s="137"/>
      <c r="C209" s="38" t="s">
        <v>446</v>
      </c>
      <c r="D209" s="51"/>
      <c r="E209" s="43" t="s">
        <v>361</v>
      </c>
      <c r="F209" s="158"/>
    </row>
    <row r="210" spans="1:6" x14ac:dyDescent="0.15">
      <c r="A210" s="86">
        <v>201</v>
      </c>
      <c r="B210" s="137"/>
      <c r="C210" s="38" t="s">
        <v>447</v>
      </c>
      <c r="D210" s="51"/>
      <c r="E210" s="43" t="s">
        <v>361</v>
      </c>
      <c r="F210" s="158"/>
    </row>
    <row r="211" spans="1:6" x14ac:dyDescent="0.15">
      <c r="A211" s="91">
        <v>202</v>
      </c>
      <c r="B211" s="137"/>
      <c r="C211" s="38" t="s">
        <v>425</v>
      </c>
      <c r="D211" s="51"/>
      <c r="E211" s="43" t="s">
        <v>361</v>
      </c>
      <c r="F211" s="158"/>
    </row>
    <row r="212" spans="1:6" x14ac:dyDescent="0.15">
      <c r="A212" s="86">
        <v>203</v>
      </c>
      <c r="B212" s="137"/>
      <c r="C212" s="38" t="s">
        <v>286</v>
      </c>
      <c r="D212" s="51"/>
      <c r="E212" s="43" t="s">
        <v>361</v>
      </c>
      <c r="F212" s="158"/>
    </row>
    <row r="213" spans="1:6" x14ac:dyDescent="0.15">
      <c r="A213" s="91">
        <v>204</v>
      </c>
      <c r="B213" s="137"/>
      <c r="C213" s="67" t="s">
        <v>287</v>
      </c>
      <c r="D213" s="61"/>
      <c r="E213" s="44" t="s">
        <v>361</v>
      </c>
      <c r="F213" s="159"/>
    </row>
    <row r="214" spans="1:6" x14ac:dyDescent="0.15">
      <c r="A214" s="86">
        <v>205</v>
      </c>
      <c r="B214" s="137"/>
      <c r="C214" s="88" t="s">
        <v>288</v>
      </c>
      <c r="D214" s="78" t="e">
        <f>ROUND(100-D215-D216,1)</f>
        <v>#DIV/0!</v>
      </c>
      <c r="E214" s="151" t="s">
        <v>473</v>
      </c>
      <c r="F214" s="148"/>
    </row>
    <row r="215" spans="1:6" x14ac:dyDescent="0.15">
      <c r="A215" s="91">
        <v>206</v>
      </c>
      <c r="B215" s="137"/>
      <c r="C215" s="38" t="s">
        <v>289</v>
      </c>
      <c r="D215" s="54" t="e">
        <f>ROUND(D204*4*100/D203,1)</f>
        <v>#DIV/0!</v>
      </c>
      <c r="E215" s="147"/>
      <c r="F215" s="148"/>
    </row>
    <row r="216" spans="1:6" x14ac:dyDescent="0.15">
      <c r="A216" s="86">
        <v>207</v>
      </c>
      <c r="B216" s="137"/>
      <c r="C216" s="38" t="s">
        <v>290</v>
      </c>
      <c r="D216" s="54" t="e">
        <f>ROUND(D205*9*100/D203,1)</f>
        <v>#DIV/0!</v>
      </c>
      <c r="E216" s="149"/>
      <c r="F216" s="150"/>
    </row>
    <row r="217" spans="1:6" x14ac:dyDescent="0.15">
      <c r="A217" s="91">
        <v>208</v>
      </c>
      <c r="B217" s="137"/>
      <c r="C217" s="38" t="s">
        <v>380</v>
      </c>
      <c r="D217" s="53">
        <f>D197</f>
        <v>0</v>
      </c>
      <c r="E217" s="145" t="s">
        <v>373</v>
      </c>
      <c r="F217" s="146"/>
    </row>
    <row r="218" spans="1:6" x14ac:dyDescent="0.15">
      <c r="A218" s="86">
        <v>209</v>
      </c>
      <c r="B218" s="137"/>
      <c r="C218" s="38" t="s">
        <v>426</v>
      </c>
      <c r="D218" s="53">
        <f>D198</f>
        <v>0</v>
      </c>
      <c r="E218" s="147"/>
      <c r="F218" s="148"/>
    </row>
    <row r="219" spans="1:6" x14ac:dyDescent="0.15">
      <c r="A219" s="91">
        <v>210</v>
      </c>
      <c r="B219" s="137"/>
      <c r="C219" s="38" t="s">
        <v>427</v>
      </c>
      <c r="D219" s="53">
        <f>D199</f>
        <v>0</v>
      </c>
      <c r="E219" s="149"/>
      <c r="F219" s="150"/>
    </row>
    <row r="220" spans="1:6" x14ac:dyDescent="0.15">
      <c r="A220" s="86">
        <v>211</v>
      </c>
      <c r="B220" s="137"/>
      <c r="C220" s="38" t="s">
        <v>291</v>
      </c>
      <c r="D220" s="51"/>
      <c r="E220" s="43" t="s">
        <v>361</v>
      </c>
      <c r="F220" s="45"/>
    </row>
    <row r="221" spans="1:6" x14ac:dyDescent="0.15">
      <c r="A221" s="91">
        <v>212</v>
      </c>
      <c r="B221" s="137"/>
      <c r="C221" s="38" t="s">
        <v>428</v>
      </c>
      <c r="D221" s="51"/>
      <c r="E221" s="43" t="s">
        <v>361</v>
      </c>
      <c r="F221" s="45"/>
    </row>
    <row r="222" spans="1:6" x14ac:dyDescent="0.15">
      <c r="A222" s="92">
        <v>213</v>
      </c>
      <c r="B222" s="140"/>
      <c r="C222" s="67" t="s">
        <v>429</v>
      </c>
      <c r="D222" s="61"/>
      <c r="E222" s="44" t="s">
        <v>361</v>
      </c>
      <c r="F222" s="62"/>
    </row>
    <row r="223" spans="1:6" x14ac:dyDescent="0.15">
      <c r="A223" s="94">
        <v>214</v>
      </c>
      <c r="B223" s="141" t="s">
        <v>293</v>
      </c>
      <c r="C223" s="74" t="s">
        <v>174</v>
      </c>
      <c r="D223" s="64"/>
      <c r="E223" s="65" t="s">
        <v>361</v>
      </c>
      <c r="F223" s="161" t="s">
        <v>507</v>
      </c>
    </row>
    <row r="224" spans="1:6" x14ac:dyDescent="0.15">
      <c r="A224" s="86">
        <v>215</v>
      </c>
      <c r="B224" s="137"/>
      <c r="C224" s="38" t="s">
        <v>175</v>
      </c>
      <c r="D224" s="51"/>
      <c r="E224" s="43" t="s">
        <v>361</v>
      </c>
      <c r="F224" s="143"/>
    </row>
    <row r="225" spans="1:6" x14ac:dyDescent="0.15">
      <c r="A225" s="91">
        <v>216</v>
      </c>
      <c r="B225" s="137"/>
      <c r="C225" s="38" t="s">
        <v>176</v>
      </c>
      <c r="D225" s="51"/>
      <c r="E225" s="43" t="s">
        <v>361</v>
      </c>
      <c r="F225" s="143"/>
    </row>
    <row r="226" spans="1:6" x14ac:dyDescent="0.15">
      <c r="A226" s="86">
        <v>217</v>
      </c>
      <c r="B226" s="137"/>
      <c r="C226" s="38" t="s">
        <v>424</v>
      </c>
      <c r="D226" s="51"/>
      <c r="E226" s="43" t="s">
        <v>361</v>
      </c>
      <c r="F226" s="143"/>
    </row>
    <row r="227" spans="1:6" x14ac:dyDescent="0.15">
      <c r="A227" s="91">
        <v>218</v>
      </c>
      <c r="B227" s="137"/>
      <c r="C227" s="38" t="s">
        <v>285</v>
      </c>
      <c r="D227" s="51"/>
      <c r="E227" s="43" t="s">
        <v>361</v>
      </c>
      <c r="F227" s="143"/>
    </row>
    <row r="228" spans="1:6" x14ac:dyDescent="0.15">
      <c r="A228" s="86">
        <v>219</v>
      </c>
      <c r="B228" s="137"/>
      <c r="C228" s="38" t="s">
        <v>437</v>
      </c>
      <c r="D228" s="51"/>
      <c r="E228" s="43" t="s">
        <v>361</v>
      </c>
      <c r="F228" s="143"/>
    </row>
    <row r="229" spans="1:6" x14ac:dyDescent="0.15">
      <c r="A229" s="91">
        <v>220</v>
      </c>
      <c r="B229" s="137"/>
      <c r="C229" s="38" t="s">
        <v>446</v>
      </c>
      <c r="D229" s="51"/>
      <c r="E229" s="43" t="s">
        <v>361</v>
      </c>
      <c r="F229" s="143"/>
    </row>
    <row r="230" spans="1:6" x14ac:dyDescent="0.15">
      <c r="A230" s="86">
        <v>221</v>
      </c>
      <c r="B230" s="137"/>
      <c r="C230" s="38" t="s">
        <v>447</v>
      </c>
      <c r="D230" s="51"/>
      <c r="E230" s="43" t="s">
        <v>361</v>
      </c>
      <c r="F230" s="143"/>
    </row>
    <row r="231" spans="1:6" x14ac:dyDescent="0.15">
      <c r="A231" s="91">
        <v>222</v>
      </c>
      <c r="B231" s="137"/>
      <c r="C231" s="38" t="s">
        <v>425</v>
      </c>
      <c r="D231" s="51"/>
      <c r="E231" s="43" t="s">
        <v>361</v>
      </c>
      <c r="F231" s="143"/>
    </row>
    <row r="232" spans="1:6" x14ac:dyDescent="0.15">
      <c r="A232" s="86">
        <v>223</v>
      </c>
      <c r="B232" s="137"/>
      <c r="C232" s="38" t="s">
        <v>286</v>
      </c>
      <c r="D232" s="51"/>
      <c r="E232" s="43" t="s">
        <v>361</v>
      </c>
      <c r="F232" s="143"/>
    </row>
    <row r="233" spans="1:6" x14ac:dyDescent="0.15">
      <c r="A233" s="91">
        <v>224</v>
      </c>
      <c r="B233" s="137"/>
      <c r="C233" s="67" t="s">
        <v>287</v>
      </c>
      <c r="D233" s="61"/>
      <c r="E233" s="44" t="s">
        <v>361</v>
      </c>
      <c r="F233" s="144"/>
    </row>
    <row r="234" spans="1:6" x14ac:dyDescent="0.15">
      <c r="A234" s="86">
        <v>225</v>
      </c>
      <c r="B234" s="137"/>
      <c r="C234" s="88" t="s">
        <v>288</v>
      </c>
      <c r="D234" s="78" t="e">
        <f>ROUND(100-D235-D236,1)</f>
        <v>#DIV/0!</v>
      </c>
      <c r="E234" s="151" t="s">
        <v>473</v>
      </c>
      <c r="F234" s="148"/>
    </row>
    <row r="235" spans="1:6" x14ac:dyDescent="0.15">
      <c r="A235" s="91">
        <v>226</v>
      </c>
      <c r="B235" s="137"/>
      <c r="C235" s="38" t="s">
        <v>289</v>
      </c>
      <c r="D235" s="54" t="e">
        <f>ROUND(D224*4*100/D223,1)</f>
        <v>#DIV/0!</v>
      </c>
      <c r="E235" s="147"/>
      <c r="F235" s="148"/>
    </row>
    <row r="236" spans="1:6" x14ac:dyDescent="0.15">
      <c r="A236" s="86">
        <v>227</v>
      </c>
      <c r="B236" s="137"/>
      <c r="C236" s="38" t="s">
        <v>290</v>
      </c>
      <c r="D236" s="54" t="e">
        <f>ROUND(D225*9*100/D223,1)</f>
        <v>#DIV/0!</v>
      </c>
      <c r="E236" s="149"/>
      <c r="F236" s="150"/>
    </row>
    <row r="237" spans="1:6" ht="13.5" customHeight="1" x14ac:dyDescent="0.15">
      <c r="A237" s="91">
        <v>228</v>
      </c>
      <c r="B237" s="137"/>
      <c r="C237" s="38" t="s">
        <v>380</v>
      </c>
      <c r="D237" s="53">
        <f>D217</f>
        <v>0</v>
      </c>
      <c r="E237" s="145" t="s">
        <v>373</v>
      </c>
      <c r="F237" s="146"/>
    </row>
    <row r="238" spans="1:6" x14ac:dyDescent="0.15">
      <c r="A238" s="86">
        <v>229</v>
      </c>
      <c r="B238" s="137"/>
      <c r="C238" s="38" t="s">
        <v>426</v>
      </c>
      <c r="D238" s="53">
        <f>D218</f>
        <v>0</v>
      </c>
      <c r="E238" s="147"/>
      <c r="F238" s="148"/>
    </row>
    <row r="239" spans="1:6" x14ac:dyDescent="0.15">
      <c r="A239" s="91">
        <v>230</v>
      </c>
      <c r="B239" s="137"/>
      <c r="C239" s="38" t="s">
        <v>427</v>
      </c>
      <c r="D239" s="53">
        <f>D219</f>
        <v>0</v>
      </c>
      <c r="E239" s="149"/>
      <c r="F239" s="150"/>
    </row>
    <row r="240" spans="1:6" x14ac:dyDescent="0.15">
      <c r="A240" s="86">
        <v>231</v>
      </c>
      <c r="B240" s="137"/>
      <c r="C240" s="38" t="s">
        <v>291</v>
      </c>
      <c r="D240" s="51"/>
      <c r="E240" s="43" t="s">
        <v>361</v>
      </c>
      <c r="F240" s="45"/>
    </row>
    <row r="241" spans="1:6" x14ac:dyDescent="0.15">
      <c r="A241" s="91">
        <v>232</v>
      </c>
      <c r="B241" s="137"/>
      <c r="C241" s="38" t="s">
        <v>428</v>
      </c>
      <c r="D241" s="51"/>
      <c r="E241" s="43" t="s">
        <v>361</v>
      </c>
      <c r="F241" s="45"/>
    </row>
    <row r="242" spans="1:6" x14ac:dyDescent="0.15">
      <c r="A242" s="92">
        <v>233</v>
      </c>
      <c r="B242" s="140"/>
      <c r="C242" s="67" t="s">
        <v>429</v>
      </c>
      <c r="D242" s="61"/>
      <c r="E242" s="44" t="s">
        <v>361</v>
      </c>
      <c r="F242" s="62"/>
    </row>
    <row r="243" spans="1:6" x14ac:dyDescent="0.15">
      <c r="A243" s="94">
        <v>234</v>
      </c>
      <c r="B243" s="141" t="s">
        <v>294</v>
      </c>
      <c r="C243" s="74" t="s">
        <v>379</v>
      </c>
      <c r="D243" s="64"/>
      <c r="E243" s="65" t="s">
        <v>360</v>
      </c>
      <c r="F243" s="71" t="s">
        <v>472</v>
      </c>
    </row>
    <row r="244" spans="1:6" ht="33" customHeight="1" x14ac:dyDescent="0.15">
      <c r="A244" s="92">
        <v>235</v>
      </c>
      <c r="B244" s="140"/>
      <c r="C244" s="67" t="s">
        <v>295</v>
      </c>
      <c r="D244" s="61"/>
      <c r="E244" s="44" t="s">
        <v>361</v>
      </c>
      <c r="F244" s="75" t="s">
        <v>496</v>
      </c>
    </row>
    <row r="245" spans="1:6" x14ac:dyDescent="0.15">
      <c r="A245" s="86">
        <v>236</v>
      </c>
      <c r="B245" s="87" t="s">
        <v>296</v>
      </c>
      <c r="C245" s="88" t="s">
        <v>297</v>
      </c>
      <c r="D245" s="50"/>
      <c r="E245" s="42" t="s">
        <v>297</v>
      </c>
      <c r="F245" s="47" t="s">
        <v>484</v>
      </c>
    </row>
    <row r="246" spans="1:6" x14ac:dyDescent="0.15">
      <c r="A246" s="91">
        <v>237</v>
      </c>
      <c r="B246" s="139" t="s">
        <v>298</v>
      </c>
      <c r="C246" s="38" t="s">
        <v>438</v>
      </c>
      <c r="D246" s="51"/>
      <c r="E246" s="43" t="s">
        <v>297</v>
      </c>
      <c r="F246" s="45"/>
    </row>
    <row r="247" spans="1:6" x14ac:dyDescent="0.15">
      <c r="A247" s="91">
        <v>238</v>
      </c>
      <c r="B247" s="137"/>
      <c r="C247" s="38" t="s">
        <v>439</v>
      </c>
      <c r="D247" s="51"/>
      <c r="E247" s="43" t="s">
        <v>297</v>
      </c>
      <c r="F247" s="45"/>
    </row>
    <row r="248" spans="1:6" x14ac:dyDescent="0.15">
      <c r="A248" s="86">
        <v>239</v>
      </c>
      <c r="B248" s="137"/>
      <c r="C248" s="38" t="s">
        <v>440</v>
      </c>
      <c r="D248" s="51"/>
      <c r="E248" s="43" t="s">
        <v>297</v>
      </c>
      <c r="F248" s="45"/>
    </row>
    <row r="249" spans="1:6" x14ac:dyDescent="0.15">
      <c r="A249" s="91">
        <v>240</v>
      </c>
      <c r="B249" s="137"/>
      <c r="C249" s="38" t="s">
        <v>441</v>
      </c>
      <c r="D249" s="51"/>
      <c r="E249" s="43" t="s">
        <v>297</v>
      </c>
      <c r="F249" s="45"/>
    </row>
    <row r="250" spans="1:6" x14ac:dyDescent="0.15">
      <c r="A250" s="86">
        <v>241</v>
      </c>
      <c r="B250" s="137"/>
      <c r="C250" s="38" t="s">
        <v>299</v>
      </c>
      <c r="D250" s="51"/>
      <c r="E250" s="43" t="s">
        <v>297</v>
      </c>
      <c r="F250" s="45"/>
    </row>
    <row r="251" spans="1:6" x14ac:dyDescent="0.15">
      <c r="A251" s="89">
        <v>242</v>
      </c>
      <c r="B251" s="140"/>
      <c r="C251" s="67" t="s">
        <v>300</v>
      </c>
      <c r="D251" s="61"/>
      <c r="E251" s="44" t="s">
        <v>361</v>
      </c>
      <c r="F251" s="62" t="s">
        <v>366</v>
      </c>
    </row>
    <row r="252" spans="1:6" x14ac:dyDescent="0.15">
      <c r="A252" s="86">
        <v>243</v>
      </c>
      <c r="B252" s="87" t="s">
        <v>301</v>
      </c>
      <c r="C252" s="88" t="s">
        <v>297</v>
      </c>
      <c r="D252" s="50"/>
      <c r="E252" s="42" t="s">
        <v>297</v>
      </c>
      <c r="F252" s="57"/>
    </row>
    <row r="253" spans="1:6" x14ac:dyDescent="0.15">
      <c r="A253" s="91">
        <v>244</v>
      </c>
      <c r="B253" s="139" t="s">
        <v>302</v>
      </c>
      <c r="C253" s="38" t="s">
        <v>303</v>
      </c>
      <c r="D253" s="51"/>
      <c r="E253" s="43" t="s">
        <v>361</v>
      </c>
      <c r="F253" s="152" t="s">
        <v>518</v>
      </c>
    </row>
    <row r="254" spans="1:6" ht="14.25" customHeight="1" x14ac:dyDescent="0.15">
      <c r="A254" s="86">
        <v>245</v>
      </c>
      <c r="B254" s="137"/>
      <c r="C254" s="38" t="s">
        <v>304</v>
      </c>
      <c r="D254" s="51"/>
      <c r="E254" s="43" t="s">
        <v>361</v>
      </c>
      <c r="F254" s="153"/>
    </row>
    <row r="255" spans="1:6" ht="14.25" customHeight="1" x14ac:dyDescent="0.15">
      <c r="A255" s="89">
        <v>246</v>
      </c>
      <c r="B255" s="140"/>
      <c r="C255" s="67" t="s">
        <v>305</v>
      </c>
      <c r="D255" s="51"/>
      <c r="E255" s="44" t="s">
        <v>361</v>
      </c>
      <c r="F255" s="154"/>
    </row>
    <row r="256" spans="1:6" ht="24" x14ac:dyDescent="0.15">
      <c r="A256" s="94">
        <v>247</v>
      </c>
      <c r="B256" s="141" t="s">
        <v>306</v>
      </c>
      <c r="C256" s="74" t="s">
        <v>442</v>
      </c>
      <c r="D256" s="64"/>
      <c r="E256" s="65" t="s">
        <v>297</v>
      </c>
      <c r="F256" s="71"/>
    </row>
    <row r="257" spans="1:6" ht="24" x14ac:dyDescent="0.15">
      <c r="A257" s="91">
        <v>248</v>
      </c>
      <c r="B257" s="137"/>
      <c r="C257" s="38" t="s">
        <v>443</v>
      </c>
      <c r="D257" s="51"/>
      <c r="E257" s="43" t="s">
        <v>297</v>
      </c>
      <c r="F257" s="45"/>
    </row>
    <row r="258" spans="1:6" x14ac:dyDescent="0.15">
      <c r="A258" s="86">
        <v>249</v>
      </c>
      <c r="B258" s="137"/>
      <c r="C258" s="38" t="s">
        <v>444</v>
      </c>
      <c r="D258" s="51"/>
      <c r="E258" s="43" t="s">
        <v>297</v>
      </c>
      <c r="F258" s="45"/>
    </row>
    <row r="259" spans="1:6" x14ac:dyDescent="0.15">
      <c r="A259" s="89">
        <v>250</v>
      </c>
      <c r="B259" s="140"/>
      <c r="C259" s="67" t="s">
        <v>300</v>
      </c>
      <c r="D259" s="61"/>
      <c r="E259" s="44" t="s">
        <v>361</v>
      </c>
      <c r="F259" s="62" t="s">
        <v>366</v>
      </c>
    </row>
    <row r="260" spans="1:6" x14ac:dyDescent="0.15">
      <c r="A260" s="86">
        <v>251</v>
      </c>
      <c r="B260" s="87" t="s">
        <v>307</v>
      </c>
      <c r="C260" s="88" t="s">
        <v>297</v>
      </c>
      <c r="D260" s="50"/>
      <c r="E260" s="42" t="s">
        <v>297</v>
      </c>
      <c r="F260" s="57"/>
    </row>
    <row r="261" spans="1:6" x14ac:dyDescent="0.15">
      <c r="A261" s="91">
        <v>252</v>
      </c>
      <c r="B261" s="139" t="s">
        <v>308</v>
      </c>
      <c r="C261" s="38" t="s">
        <v>445</v>
      </c>
      <c r="D261" s="51"/>
      <c r="E261" s="43" t="s">
        <v>297</v>
      </c>
      <c r="F261" s="45"/>
    </row>
    <row r="262" spans="1:6" x14ac:dyDescent="0.15">
      <c r="A262" s="86">
        <v>253</v>
      </c>
      <c r="B262" s="137"/>
      <c r="C262" s="38" t="s">
        <v>309</v>
      </c>
      <c r="D262" s="51"/>
      <c r="E262" s="43" t="s">
        <v>297</v>
      </c>
      <c r="F262" s="45"/>
    </row>
    <row r="263" spans="1:6" x14ac:dyDescent="0.15">
      <c r="A263" s="91">
        <v>254</v>
      </c>
      <c r="B263" s="137"/>
      <c r="C263" s="38" t="s">
        <v>310</v>
      </c>
      <c r="D263" s="51"/>
      <c r="E263" s="43" t="s">
        <v>297</v>
      </c>
      <c r="F263" s="45"/>
    </row>
    <row r="264" spans="1:6" x14ac:dyDescent="0.15">
      <c r="A264" s="86">
        <v>255</v>
      </c>
      <c r="B264" s="137"/>
      <c r="C264" s="38" t="s">
        <v>311</v>
      </c>
      <c r="D264" s="51"/>
      <c r="E264" s="43" t="s">
        <v>297</v>
      </c>
      <c r="F264" s="45"/>
    </row>
    <row r="265" spans="1:6" x14ac:dyDescent="0.15">
      <c r="A265" s="89">
        <v>256</v>
      </c>
      <c r="B265" s="140"/>
      <c r="C265" s="67" t="s">
        <v>300</v>
      </c>
      <c r="D265" s="61"/>
      <c r="E265" s="44" t="s">
        <v>361</v>
      </c>
      <c r="F265" s="62" t="s">
        <v>366</v>
      </c>
    </row>
    <row r="266" spans="1:6" x14ac:dyDescent="0.15">
      <c r="A266" s="86">
        <v>257</v>
      </c>
      <c r="B266" s="87" t="s">
        <v>312</v>
      </c>
      <c r="C266" s="88" t="s">
        <v>297</v>
      </c>
      <c r="D266" s="50"/>
      <c r="E266" s="42" t="s">
        <v>297</v>
      </c>
      <c r="F266" s="57"/>
    </row>
    <row r="267" spans="1:6" x14ac:dyDescent="0.15">
      <c r="A267" s="91">
        <v>258</v>
      </c>
      <c r="B267" s="139" t="s">
        <v>313</v>
      </c>
      <c r="C267" s="38" t="s">
        <v>314</v>
      </c>
      <c r="D267" s="51"/>
      <c r="E267" s="43" t="s">
        <v>297</v>
      </c>
      <c r="F267" s="45"/>
    </row>
    <row r="268" spans="1:6" x14ac:dyDescent="0.15">
      <c r="A268" s="86">
        <v>259</v>
      </c>
      <c r="B268" s="137"/>
      <c r="C268" s="38" t="s">
        <v>315</v>
      </c>
      <c r="D268" s="51"/>
      <c r="E268" s="43" t="s">
        <v>297</v>
      </c>
      <c r="F268" s="45"/>
    </row>
    <row r="269" spans="1:6" x14ac:dyDescent="0.15">
      <c r="A269" s="89">
        <v>260</v>
      </c>
      <c r="B269" s="140"/>
      <c r="C269" s="67" t="s">
        <v>208</v>
      </c>
      <c r="D269" s="51"/>
      <c r="E269" s="44" t="s">
        <v>361</v>
      </c>
      <c r="F269" s="62" t="s">
        <v>366</v>
      </c>
    </row>
    <row r="270" spans="1:6" x14ac:dyDescent="0.15">
      <c r="A270" s="83">
        <v>261</v>
      </c>
      <c r="B270" s="84" t="s">
        <v>316</v>
      </c>
      <c r="C270" s="85" t="s">
        <v>297</v>
      </c>
      <c r="D270" s="58"/>
      <c r="E270" s="59" t="s">
        <v>297</v>
      </c>
      <c r="F270" s="60"/>
    </row>
    <row r="271" spans="1:6" x14ac:dyDescent="0.15">
      <c r="A271" s="86">
        <v>262</v>
      </c>
      <c r="B271" s="87" t="s">
        <v>317</v>
      </c>
      <c r="C271" s="88" t="s">
        <v>297</v>
      </c>
      <c r="D271" s="50"/>
      <c r="E271" s="42" t="s">
        <v>297</v>
      </c>
      <c r="F271" s="57"/>
    </row>
    <row r="272" spans="1:6" x14ac:dyDescent="0.15">
      <c r="A272" s="86">
        <v>263</v>
      </c>
      <c r="B272" s="139" t="s">
        <v>374</v>
      </c>
      <c r="C272" s="38" t="s">
        <v>318</v>
      </c>
      <c r="D272" s="51"/>
      <c r="E272" s="43" t="s">
        <v>361</v>
      </c>
      <c r="F272" s="155" t="s">
        <v>375</v>
      </c>
    </row>
    <row r="273" spans="1:6" x14ac:dyDescent="0.15">
      <c r="A273" s="91">
        <v>264</v>
      </c>
      <c r="B273" s="142"/>
      <c r="C273" s="38" t="s">
        <v>319</v>
      </c>
      <c r="D273" s="51"/>
      <c r="E273" s="43" t="s">
        <v>361</v>
      </c>
      <c r="F273" s="156"/>
    </row>
    <row r="274" spans="1:6" x14ac:dyDescent="0.15">
      <c r="A274" s="86">
        <v>265</v>
      </c>
      <c r="B274" s="102" t="s">
        <v>320</v>
      </c>
      <c r="C274" s="38" t="s">
        <v>297</v>
      </c>
      <c r="D274" s="51"/>
      <c r="E274" s="43" t="s">
        <v>297</v>
      </c>
      <c r="F274" s="45"/>
    </row>
    <row r="275" spans="1:6" x14ac:dyDescent="0.15">
      <c r="A275" s="91">
        <v>266</v>
      </c>
      <c r="B275" s="139" t="s">
        <v>321</v>
      </c>
      <c r="C275" s="48" t="s">
        <v>322</v>
      </c>
      <c r="D275" s="51"/>
      <c r="E275" s="43" t="s">
        <v>297</v>
      </c>
      <c r="F275" s="45"/>
    </row>
    <row r="276" spans="1:6" x14ac:dyDescent="0.15">
      <c r="A276" s="86">
        <v>267</v>
      </c>
      <c r="B276" s="137"/>
      <c r="C276" s="48" t="s">
        <v>323</v>
      </c>
      <c r="D276" s="51"/>
      <c r="E276" s="43" t="s">
        <v>297</v>
      </c>
      <c r="F276" s="45"/>
    </row>
    <row r="277" spans="1:6" x14ac:dyDescent="0.15">
      <c r="A277" s="89">
        <v>268</v>
      </c>
      <c r="B277" s="140"/>
      <c r="C277" s="76" t="s">
        <v>324</v>
      </c>
      <c r="D277" s="61"/>
      <c r="E277" s="44" t="s">
        <v>361</v>
      </c>
      <c r="F277" s="62" t="s">
        <v>366</v>
      </c>
    </row>
    <row r="278" spans="1:6" x14ac:dyDescent="0.15">
      <c r="A278" s="86">
        <v>269</v>
      </c>
      <c r="B278" s="137" t="s">
        <v>325</v>
      </c>
      <c r="C278" s="97" t="s">
        <v>326</v>
      </c>
      <c r="D278" s="50"/>
      <c r="E278" s="42" t="s">
        <v>361</v>
      </c>
      <c r="F278" s="143" t="s">
        <v>480</v>
      </c>
    </row>
    <row r="279" spans="1:6" x14ac:dyDescent="0.15">
      <c r="A279" s="91">
        <v>270</v>
      </c>
      <c r="B279" s="137"/>
      <c r="C279" s="48" t="s">
        <v>188</v>
      </c>
      <c r="D279" s="51"/>
      <c r="E279" s="43" t="s">
        <v>361</v>
      </c>
      <c r="F279" s="143"/>
    </row>
    <row r="280" spans="1:6" x14ac:dyDescent="0.15">
      <c r="A280" s="86">
        <v>271</v>
      </c>
      <c r="B280" s="137"/>
      <c r="C280" s="48" t="s">
        <v>189</v>
      </c>
      <c r="D280" s="51"/>
      <c r="E280" s="43" t="s">
        <v>361</v>
      </c>
      <c r="F280" s="143"/>
    </row>
    <row r="281" spans="1:6" ht="30" customHeight="1" thickBot="1" x14ac:dyDescent="0.2">
      <c r="A281" s="111">
        <v>272</v>
      </c>
      <c r="B281" s="138"/>
      <c r="C281" s="98" t="s">
        <v>364</v>
      </c>
      <c r="D281" s="52"/>
      <c r="E281" s="44" t="s">
        <v>361</v>
      </c>
      <c r="F281" s="144"/>
    </row>
  </sheetData>
  <mergeCells count="58">
    <mergeCell ref="B37:B41"/>
    <mergeCell ref="B52:B60"/>
    <mergeCell ref="B61:B65"/>
    <mergeCell ref="B66:B93"/>
    <mergeCell ref="F16:F17"/>
    <mergeCell ref="F19:F23"/>
    <mergeCell ref="F30:F35"/>
    <mergeCell ref="F66:F89"/>
    <mergeCell ref="B43:B51"/>
    <mergeCell ref="B12:B17"/>
    <mergeCell ref="B19:B23"/>
    <mergeCell ref="B28:B29"/>
    <mergeCell ref="B30:B36"/>
    <mergeCell ref="B24:B26"/>
    <mergeCell ref="E90:F93"/>
    <mergeCell ref="F63:F64"/>
    <mergeCell ref="B155:B158"/>
    <mergeCell ref="B159:B163"/>
    <mergeCell ref="E103:F103"/>
    <mergeCell ref="E136:F139"/>
    <mergeCell ref="F112:F135"/>
    <mergeCell ref="F142:F149"/>
    <mergeCell ref="F106:F111"/>
    <mergeCell ref="F159:F163"/>
    <mergeCell ref="B104:B105"/>
    <mergeCell ref="B106:B139"/>
    <mergeCell ref="B140:B149"/>
    <mergeCell ref="B150:B151"/>
    <mergeCell ref="B152:B154"/>
    <mergeCell ref="B96:B103"/>
    <mergeCell ref="F96:F102"/>
    <mergeCell ref="B246:B251"/>
    <mergeCell ref="F203:F213"/>
    <mergeCell ref="B243:B244"/>
    <mergeCell ref="B165:B182"/>
    <mergeCell ref="B183:B202"/>
    <mergeCell ref="B203:B222"/>
    <mergeCell ref="B223:B242"/>
    <mergeCell ref="F197:F202"/>
    <mergeCell ref="F223:F233"/>
    <mergeCell ref="F165:F167"/>
    <mergeCell ref="F168:F182"/>
    <mergeCell ref="F183:F193"/>
    <mergeCell ref="E234:F236"/>
    <mergeCell ref="F278:F281"/>
    <mergeCell ref="E237:F239"/>
    <mergeCell ref="E194:F196"/>
    <mergeCell ref="E214:F216"/>
    <mergeCell ref="E217:F219"/>
    <mergeCell ref="F253:F255"/>
    <mergeCell ref="F272:F273"/>
    <mergeCell ref="B278:B281"/>
    <mergeCell ref="B253:B255"/>
    <mergeCell ref="B256:B259"/>
    <mergeCell ref="B261:B265"/>
    <mergeCell ref="B267:B269"/>
    <mergeCell ref="B272:B273"/>
    <mergeCell ref="B275:B277"/>
  </mergeCells>
  <phoneticPr fontId="3"/>
  <conditionalFormatting sqref="D197:D199 D102 D104 D28 D24 D16:D18 D42 D10:D13 D146">
    <cfRule type="containsBlanks" dxfId="100" priority="148">
      <formula>LEN(TRIM(D10))=0</formula>
    </cfRule>
  </conditionalFormatting>
  <conditionalFormatting sqref="D28 D16:D18 D104 D42 D24 D10:D13">
    <cfRule type="containsBlanks" dxfId="99" priority="136">
      <formula>LEN(TRIM(D10))=0</formula>
    </cfRule>
  </conditionalFormatting>
  <conditionalFormatting sqref="D27 D223:D233 D14:D15 D203:D213 D140:D141 D150 D155:D159 D164:D193 D243:D245 D252 D256:D258 D260 D266 D270:D271 D278:D280 D161:D162">
    <cfRule type="containsBlanks" dxfId="98" priority="131">
      <formula>LEN(TRIM(D14))=0</formula>
    </cfRule>
  </conditionalFormatting>
  <conditionalFormatting sqref="D25">
    <cfRule type="containsBlanks" dxfId="97" priority="133">
      <formula>LEN(TRIM(D25))=0</formula>
    </cfRule>
  </conditionalFormatting>
  <conditionalFormatting sqref="D29">
    <cfRule type="expression" dxfId="96" priority="114">
      <formula>AND($D$28="有",$D$29="")</formula>
    </cfRule>
  </conditionalFormatting>
  <conditionalFormatting sqref="D43">
    <cfRule type="expression" dxfId="95" priority="113">
      <formula>AND($D$42="委託",$D$43="")</formula>
    </cfRule>
  </conditionalFormatting>
  <conditionalFormatting sqref="D246:D250">
    <cfRule type="expression" dxfId="94" priority="112">
      <formula>AND($D$245="有",$D246="")</formula>
    </cfRule>
  </conditionalFormatting>
  <conditionalFormatting sqref="D253:D255">
    <cfRule type="expression" dxfId="93" priority="111">
      <formula>AND($D$252="有",$D253="")</formula>
    </cfRule>
  </conditionalFormatting>
  <conditionalFormatting sqref="D261:D264">
    <cfRule type="expression" dxfId="92" priority="110">
      <formula>AND($D$260="有",$D261="")</formula>
    </cfRule>
  </conditionalFormatting>
  <conditionalFormatting sqref="D267:D268">
    <cfRule type="expression" dxfId="91" priority="109">
      <formula>AND($D$266="有",$D267="")</formula>
    </cfRule>
  </conditionalFormatting>
  <conditionalFormatting sqref="D272:D276">
    <cfRule type="expression" dxfId="90" priority="108">
      <formula>AND($D$271="有",$D272="")</formula>
    </cfRule>
  </conditionalFormatting>
  <conditionalFormatting sqref="D26">
    <cfRule type="expression" dxfId="89" priority="103">
      <formula>AND($D$24="有",$D$26="")</formula>
    </cfRule>
  </conditionalFormatting>
  <conditionalFormatting sqref="D30">
    <cfRule type="expression" dxfId="88" priority="102">
      <formula>AND($D$28="有",$D$30="")</formula>
    </cfRule>
  </conditionalFormatting>
  <conditionalFormatting sqref="D31">
    <cfRule type="expression" dxfId="87" priority="101">
      <formula>AND($D$28="有",$D$31="")</formula>
    </cfRule>
  </conditionalFormatting>
  <conditionalFormatting sqref="D32">
    <cfRule type="expression" dxfId="86" priority="100">
      <formula>AND($D$28="有",$D$32="")</formula>
    </cfRule>
  </conditionalFormatting>
  <conditionalFormatting sqref="D33">
    <cfRule type="expression" dxfId="85" priority="99">
      <formula>AND($D$28="有",$D$33="")</formula>
    </cfRule>
  </conditionalFormatting>
  <conditionalFormatting sqref="D34">
    <cfRule type="expression" dxfId="84" priority="98">
      <formula>AND($D$28="有",$D$34="")</formula>
    </cfRule>
  </conditionalFormatting>
  <conditionalFormatting sqref="D35">
    <cfRule type="expression" dxfId="83" priority="97">
      <formula>AND($D$28="有",$D$35="")</formula>
    </cfRule>
  </conditionalFormatting>
  <conditionalFormatting sqref="D36">
    <cfRule type="expression" dxfId="82" priority="96">
      <formula>AND($D$28="有",$D$36="")</formula>
    </cfRule>
  </conditionalFormatting>
  <conditionalFormatting sqref="D37">
    <cfRule type="expression" dxfId="81" priority="95">
      <formula>AND($D$28="有",$D$37="")</formula>
    </cfRule>
  </conditionalFormatting>
  <conditionalFormatting sqref="D38">
    <cfRule type="expression" dxfId="80" priority="94">
      <formula>AND($D$28="有",$D$38="")</formula>
    </cfRule>
  </conditionalFormatting>
  <conditionalFormatting sqref="D39">
    <cfRule type="expression" dxfId="79" priority="93">
      <formula>AND($D$28="有",$D$39="")</formula>
    </cfRule>
  </conditionalFormatting>
  <conditionalFormatting sqref="D40">
    <cfRule type="expression" dxfId="78" priority="92">
      <formula>AND($D$28="有",$D$40="")</formula>
    </cfRule>
  </conditionalFormatting>
  <conditionalFormatting sqref="D41">
    <cfRule type="expression" dxfId="77" priority="91">
      <formula>AND($D$28="有",$D$41="")</formula>
    </cfRule>
  </conditionalFormatting>
  <conditionalFormatting sqref="D44">
    <cfRule type="expression" dxfId="76" priority="90">
      <formula>AND($D$42="委託",$D$44="")</formula>
    </cfRule>
  </conditionalFormatting>
  <conditionalFormatting sqref="D45">
    <cfRule type="expression" dxfId="75" priority="89">
      <formula>AND($D$42="委託",$D$45="")</formula>
    </cfRule>
  </conditionalFormatting>
  <conditionalFormatting sqref="D46">
    <cfRule type="expression" dxfId="74" priority="88">
      <formula>AND($D$42="委託",$D$46="")</formula>
    </cfRule>
  </conditionalFormatting>
  <conditionalFormatting sqref="D47:D50 D52:D59">
    <cfRule type="expression" dxfId="73" priority="87">
      <formula>AND($D$42="委託",$D47="")</formula>
    </cfRule>
  </conditionalFormatting>
  <conditionalFormatting sqref="D163">
    <cfRule type="expression" dxfId="72" priority="86">
      <formula>AND(OR($D$161="有",$D162="有"),$D$163="")</formula>
    </cfRule>
  </conditionalFormatting>
  <conditionalFormatting sqref="D63">
    <cfRule type="expression" dxfId="71" priority="85">
      <formula>AND($D$62="管理栄養士",$D$63="")</formula>
    </cfRule>
  </conditionalFormatting>
  <conditionalFormatting sqref="D64">
    <cfRule type="expression" dxfId="70" priority="84">
      <formula>AND($D$62="栄養士",$D$64="")</formula>
    </cfRule>
  </conditionalFormatting>
  <conditionalFormatting sqref="D154">
    <cfRule type="expression" dxfId="69" priority="149">
      <formula>AND($D$150="有",$D$154="")</formula>
    </cfRule>
  </conditionalFormatting>
  <conditionalFormatting sqref="D269">
    <cfRule type="expression" dxfId="68" priority="80">
      <formula>AND($D$266="有",$D269="")</formula>
    </cfRule>
  </conditionalFormatting>
  <conditionalFormatting sqref="D277">
    <cfRule type="expression" dxfId="67" priority="79">
      <formula>AND($D$271="有",$D$277="")</formula>
    </cfRule>
  </conditionalFormatting>
  <conditionalFormatting sqref="D281">
    <cfRule type="containsBlanks" dxfId="66" priority="151">
      <formula>LEN(TRIM(D281))=0</formula>
    </cfRule>
  </conditionalFormatting>
  <conditionalFormatting sqref="D259">
    <cfRule type="containsBlanks" dxfId="65" priority="150">
      <formula>LEN(TRIM(D259))=0</formula>
    </cfRule>
  </conditionalFormatting>
  <conditionalFormatting sqref="D251">
    <cfRule type="expression" dxfId="64" priority="76">
      <formula>AND($D$245="有",$D$251="")</formula>
    </cfRule>
  </conditionalFormatting>
  <conditionalFormatting sqref="D19:D23">
    <cfRule type="containsBlanks" dxfId="63" priority="153">
      <formula>LEN(TRIM(D19))=0</formula>
    </cfRule>
  </conditionalFormatting>
  <conditionalFormatting sqref="D60">
    <cfRule type="expression" dxfId="62" priority="74">
      <formula>AND($D$42="委託",$D$60="")</formula>
    </cfRule>
  </conditionalFormatting>
  <conditionalFormatting sqref="D143:D144">
    <cfRule type="containsBlanks" dxfId="61" priority="73">
      <formula>LEN(TRIM(D143))=0</formula>
    </cfRule>
  </conditionalFormatting>
  <conditionalFormatting sqref="D265">
    <cfRule type="expression" dxfId="60" priority="72">
      <formula>AND($D$260="有",$D$265="")</formula>
    </cfRule>
  </conditionalFormatting>
  <conditionalFormatting sqref="D51">
    <cfRule type="expression" dxfId="59" priority="71">
      <formula>AND($D$42="委託",$D$51="")</formula>
    </cfRule>
  </conditionalFormatting>
  <conditionalFormatting sqref="D61">
    <cfRule type="containsBlanks" dxfId="58" priority="146">
      <formula>LEN(TRIM(D61))=0</formula>
    </cfRule>
  </conditionalFormatting>
  <conditionalFormatting sqref="D65">
    <cfRule type="expression" dxfId="57" priority="60">
      <formula>OR($D$65="専任",$D$65="兼任")</formula>
    </cfRule>
    <cfRule type="expression" dxfId="56" priority="147">
      <formula>OR($D$62="管理栄養士",$D$62="栄養士")</formula>
    </cfRule>
  </conditionalFormatting>
  <conditionalFormatting sqref="D66:D89">
    <cfRule type="containsBlanks" dxfId="55" priority="142">
      <formula>LEN(TRIM(D66))=0</formula>
    </cfRule>
  </conditionalFormatting>
  <conditionalFormatting sqref="D94:D95">
    <cfRule type="containsBlanks" dxfId="54" priority="66">
      <formula>LEN(TRIM(D94))=0</formula>
    </cfRule>
  </conditionalFormatting>
  <conditionalFormatting sqref="E111">
    <cfRule type="containsBlanks" dxfId="53" priority="64">
      <formula>LEN(TRIM(E111))=0</formula>
    </cfRule>
  </conditionalFormatting>
  <conditionalFormatting sqref="D62">
    <cfRule type="expression" dxfId="52" priority="62">
      <formula>OR($D$62="管理栄養士",$D$62="栄養士")</formula>
    </cfRule>
    <cfRule type="expression" dxfId="51" priority="152">
      <formula>ISTEXT($D$61)</formula>
    </cfRule>
  </conditionalFormatting>
  <conditionalFormatting sqref="D96:D101">
    <cfRule type="containsBlanks" dxfId="50" priority="59">
      <formula>LEN(TRIM(D96))=0</formula>
    </cfRule>
  </conditionalFormatting>
  <conditionalFormatting sqref="D147">
    <cfRule type="expression" dxfId="49" priority="56">
      <formula>AND(ISTEXT($D$146),$D$147="")</formula>
    </cfRule>
  </conditionalFormatting>
  <conditionalFormatting sqref="D149">
    <cfRule type="expression" dxfId="48" priority="55">
      <formula>AND(ISTEXT($D$148),$D$149="")</formula>
    </cfRule>
  </conditionalFormatting>
  <conditionalFormatting sqref="D148">
    <cfRule type="containsBlanks" dxfId="47" priority="54">
      <formula>LEN(TRIM(D148))=0</formula>
    </cfRule>
  </conditionalFormatting>
  <conditionalFormatting sqref="D200">
    <cfRule type="expression" dxfId="46" priority="53">
      <formula>AND(ISTEXT($D$197),$D$200="")</formula>
    </cfRule>
  </conditionalFormatting>
  <conditionalFormatting sqref="D201">
    <cfRule type="expression" dxfId="45" priority="52">
      <formula>AND(ISTEXT($D$198),$D$201="")</formula>
    </cfRule>
  </conditionalFormatting>
  <conditionalFormatting sqref="D202">
    <cfRule type="expression" dxfId="44" priority="51">
      <formula>AND(ISTEXT($D$199),$D$202="")</formula>
    </cfRule>
  </conditionalFormatting>
  <conditionalFormatting sqref="D220">
    <cfRule type="expression" dxfId="43" priority="50">
      <formula>AND(ISTEXT($D$217),$D$220="")</formula>
    </cfRule>
  </conditionalFormatting>
  <conditionalFormatting sqref="D221">
    <cfRule type="expression" dxfId="42" priority="49">
      <formula>AND(ISTEXT($D$218),$D$221="")</formula>
    </cfRule>
  </conditionalFormatting>
  <conditionalFormatting sqref="D222">
    <cfRule type="expression" dxfId="41" priority="48">
      <formula>AND(ISTEXT($D$219),$D$222="")</formula>
    </cfRule>
  </conditionalFormatting>
  <conditionalFormatting sqref="D240">
    <cfRule type="expression" dxfId="40" priority="47">
      <formula>AND(ISTEXT($D$237),$D$240="")</formula>
    </cfRule>
  </conditionalFormatting>
  <conditionalFormatting sqref="D241">
    <cfRule type="expression" dxfId="39" priority="46">
      <formula>AND(ISTEXT($D$238),$D$241="")</formula>
    </cfRule>
  </conditionalFormatting>
  <conditionalFormatting sqref="D242">
    <cfRule type="expression" dxfId="38" priority="45">
      <formula>AND(ISTEXT($D$239),$D$242="")</formula>
    </cfRule>
  </conditionalFormatting>
  <conditionalFormatting sqref="D112">
    <cfRule type="expression" dxfId="37" priority="44">
      <formula>AND(OR(ISTEXT($D$106),$D$106&gt;=1),$D112="")</formula>
    </cfRule>
  </conditionalFormatting>
  <conditionalFormatting sqref="D113">
    <cfRule type="expression" dxfId="36" priority="43">
      <formula>AND(OR(ISTEXT($D$106),$D$106&gt;=1),$D113="")</formula>
    </cfRule>
  </conditionalFormatting>
  <conditionalFormatting sqref="D114">
    <cfRule type="expression" dxfId="35" priority="42">
      <formula>AND(OR(ISTEXT($D$106),$D$106&gt;=1),$D114="")</formula>
    </cfRule>
  </conditionalFormatting>
  <conditionalFormatting sqref="D115">
    <cfRule type="expression" dxfId="34" priority="41">
      <formula>AND(OR(ISTEXT($D$106),$D$106&gt;=1),$D115="")</formula>
    </cfRule>
  </conditionalFormatting>
  <conditionalFormatting sqref="D116">
    <cfRule type="expression" dxfId="33" priority="40">
      <formula>AND(OR(ISTEXT($D$107),$D$107&gt;=1),$D116="")</formula>
    </cfRule>
  </conditionalFormatting>
  <conditionalFormatting sqref="D117">
    <cfRule type="expression" dxfId="32" priority="39">
      <formula>AND(OR(ISTEXT($D$107),$D$107&gt;=1),$D117="")</formula>
    </cfRule>
  </conditionalFormatting>
  <conditionalFormatting sqref="D118">
    <cfRule type="expression" dxfId="31" priority="38">
      <formula>AND(OR(ISTEXT($D$107),$D$107&gt;=1),$D118="")</formula>
    </cfRule>
  </conditionalFormatting>
  <conditionalFormatting sqref="D119">
    <cfRule type="expression" dxfId="30" priority="37">
      <formula>AND(OR(ISTEXT($D$107),$D$107&gt;=1),$D119="")</formula>
    </cfRule>
  </conditionalFormatting>
  <conditionalFormatting sqref="D120">
    <cfRule type="expression" dxfId="29" priority="36">
      <formula>AND(OR(ISTEXT($D$108),$D$108&gt;=1),$D120="")</formula>
    </cfRule>
  </conditionalFormatting>
  <conditionalFormatting sqref="D124">
    <cfRule type="expression" dxfId="28" priority="32">
      <formula>AND(OR(ISTEXT($D$109),$D$109&gt;=1),$D124="")</formula>
    </cfRule>
  </conditionalFormatting>
  <conditionalFormatting sqref="D128">
    <cfRule type="expression" dxfId="27" priority="28">
      <formula>AND(OR(ISTEXT($D$110),$D$110&gt;=1),$D128="")</formula>
    </cfRule>
  </conditionalFormatting>
  <conditionalFormatting sqref="D129">
    <cfRule type="expression" dxfId="26" priority="27">
      <formula>AND(OR(ISTEXT($D$110),$D$110&gt;=1),$D129="")</formula>
    </cfRule>
  </conditionalFormatting>
  <conditionalFormatting sqref="D130">
    <cfRule type="expression" dxfId="25" priority="26">
      <formula>AND(OR(ISTEXT($D$110),$D$110&gt;=1),$D130="")</formula>
    </cfRule>
  </conditionalFormatting>
  <conditionalFormatting sqref="D131">
    <cfRule type="expression" dxfId="24" priority="25">
      <formula>AND(OR(ISTEXT($D$110),$D$110&gt;=1),$D131="")</formula>
    </cfRule>
  </conditionalFormatting>
  <conditionalFormatting sqref="D125">
    <cfRule type="expression" dxfId="23" priority="24">
      <formula>AND(OR(ISTEXT($D$109),$D$109&gt;=1),$D125="")</formula>
    </cfRule>
  </conditionalFormatting>
  <conditionalFormatting sqref="D126">
    <cfRule type="expression" dxfId="22" priority="23">
      <formula>AND(OR(ISTEXT($D$109),$D$109&gt;=1),$D126="")</formula>
    </cfRule>
  </conditionalFormatting>
  <conditionalFormatting sqref="D127">
    <cfRule type="expression" dxfId="21" priority="22">
      <formula>AND(OR(ISTEXT($D$109),$D$109&gt;=1),$D127="")</formula>
    </cfRule>
  </conditionalFormatting>
  <conditionalFormatting sqref="D121">
    <cfRule type="expression" dxfId="20" priority="21">
      <formula>AND(OR(ISTEXT($D$108),$D$108&gt;=1),$D121="")</formula>
    </cfRule>
  </conditionalFormatting>
  <conditionalFormatting sqref="D122">
    <cfRule type="expression" dxfId="19" priority="20">
      <formula>AND(OR(ISTEXT($D$108),$D$108&gt;=1),$D122="")</formula>
    </cfRule>
  </conditionalFormatting>
  <conditionalFormatting sqref="D123">
    <cfRule type="expression" dxfId="18" priority="19">
      <formula>AND(OR(ISTEXT($D$108),$D$108&gt;=1),$D123="")</formula>
    </cfRule>
  </conditionalFormatting>
  <conditionalFormatting sqref="D132">
    <cfRule type="expression" dxfId="17" priority="18">
      <formula>AND(OR(ISTEXT($D$111),$D$111&gt;=1),$D132="")</formula>
    </cfRule>
  </conditionalFormatting>
  <conditionalFormatting sqref="D133">
    <cfRule type="expression" dxfId="16" priority="17">
      <formula>AND(OR(ISTEXT($D$111),$D$111&gt;=1),$D133="")</formula>
    </cfRule>
  </conditionalFormatting>
  <conditionalFormatting sqref="D134">
    <cfRule type="expression" dxfId="15" priority="16">
      <formula>AND(OR(ISTEXT($D$111),$D$111&gt;=1),$D134="")</formula>
    </cfRule>
  </conditionalFormatting>
  <conditionalFormatting sqref="D135">
    <cfRule type="expression" dxfId="14" priority="15">
      <formula>AND(OR(ISTEXT($D$111),$D$111&gt;=1),$D135="")</formula>
    </cfRule>
  </conditionalFormatting>
  <conditionalFormatting sqref="D142">
    <cfRule type="containsBlanks" dxfId="13" priority="14">
      <formula>LEN(TRIM(D142))=0</formula>
    </cfRule>
  </conditionalFormatting>
  <conditionalFormatting sqref="D145">
    <cfRule type="containsBlanks" dxfId="12" priority="13">
      <formula>LEN(TRIM(D145))=0</formula>
    </cfRule>
  </conditionalFormatting>
  <conditionalFormatting sqref="D160">
    <cfRule type="expression" dxfId="11" priority="12">
      <formula>AND($D$159="有",$D$160="")</formula>
    </cfRule>
  </conditionalFormatting>
  <conditionalFormatting sqref="D105">
    <cfRule type="expression" dxfId="10" priority="11">
      <formula>AND($D$104="有",$D$105="")</formula>
    </cfRule>
  </conditionalFormatting>
  <conditionalFormatting sqref="D106">
    <cfRule type="expression" dxfId="9" priority="10">
      <formula>AND($D$104="有",$D106="")</formula>
    </cfRule>
  </conditionalFormatting>
  <conditionalFormatting sqref="D107">
    <cfRule type="expression" dxfId="8" priority="9">
      <formula>AND($D$104="有",$D107="")</formula>
    </cfRule>
  </conditionalFormatting>
  <conditionalFormatting sqref="D108">
    <cfRule type="expression" dxfId="7" priority="8">
      <formula>AND($D$104="有",$D108="")</formula>
    </cfRule>
  </conditionalFormatting>
  <conditionalFormatting sqref="D109">
    <cfRule type="expression" dxfId="6" priority="6">
      <formula>AND($D$104="有",$D109="")</formula>
    </cfRule>
  </conditionalFormatting>
  <conditionalFormatting sqref="D110">
    <cfRule type="expression" dxfId="5" priority="5">
      <formula>AND($D$104="有",$D110="")</formula>
    </cfRule>
  </conditionalFormatting>
  <conditionalFormatting sqref="D111">
    <cfRule type="expression" dxfId="4" priority="4">
      <formula>AND($D$104="有",$D111="")</formula>
    </cfRule>
  </conditionalFormatting>
  <conditionalFormatting sqref="D151">
    <cfRule type="expression" dxfId="3" priority="3">
      <formula>AND($D$150="有",$D$151="")</formula>
    </cfRule>
  </conditionalFormatting>
  <conditionalFormatting sqref="D152">
    <cfRule type="expression" dxfId="2" priority="2">
      <formula>AND($D$150="有",$D$152="")</formula>
    </cfRule>
  </conditionalFormatting>
  <conditionalFormatting sqref="D153">
    <cfRule type="expression" dxfId="1" priority="1">
      <formula>AND($D$150="有",$D$153="")</formula>
    </cfRule>
  </conditionalFormatting>
  <dataValidations count="9">
    <dataValidation type="list" allowBlank="1" showInputMessage="1" showErrorMessage="1" sqref="D270:D271 D52:D59 D161:D162 D156:D159 D37:D40 D27:D28 D24:D25 D104 D140:D141 D150 D152:D153 D256:D258 D252 D30:D34 D245:D250 D260:D264 D266:D268 D274:D276">
      <formula1>有_無</formula1>
    </dataValidation>
    <dataValidation type="list" allowBlank="1" showInputMessage="1" showErrorMessage="1" sqref="D243">
      <formula1>食材料費の単位</formula1>
    </dataValidation>
    <dataValidation type="list" allowBlank="1" showInputMessage="1" showErrorMessage="1" sqref="D155">
      <formula1>給食形態等</formula1>
    </dataValidation>
    <dataValidation type="list" allowBlank="1" showInputMessage="1" showErrorMessage="1" sqref="D62">
      <formula1>免許の種類</formula1>
    </dataValidation>
    <dataValidation type="list" allowBlank="1" showInputMessage="1" showErrorMessage="1" sqref="D65">
      <formula1>勤務形態</formula1>
    </dataValidation>
    <dataValidation type="list" allowBlank="1" showInputMessage="1" showErrorMessage="1" sqref="D42">
      <formula1>運営方式</formula1>
    </dataValidation>
    <dataValidation type="list" allowBlank="1" showInputMessage="1" showErrorMessage="1" sqref="D10">
      <formula1>施設区分</formula1>
    </dataValidation>
    <dataValidation type="list" allowBlank="1" showInputMessage="1" showErrorMessage="1" sqref="D18">
      <formula1>運営単位</formula1>
    </dataValidation>
    <dataValidation type="decimal" allowBlank="1" showInputMessage="1" showErrorMessage="1" sqref="D183:D185 D223:D225 D203:D205">
      <formula1>1</formula1>
      <formula2>3000</formula2>
    </dataValidation>
  </dataValidations>
  <pageMargins left="0.19685039370078741" right="0.19685039370078741" top="0.19685039370078741" bottom="0.19685039370078741" header="0.31496062992125984" footer="0.31496062992125984"/>
  <pageSetup paperSize="9" scale="66" fitToHeight="0" orientation="portrait" r:id="rId1"/>
  <rowBreaks count="2" manualBreakCount="2">
    <brk id="82" max="5" man="1"/>
    <brk id="177" max="5"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'リスト（8号様式用）'!$K$2:$K$8</xm:f>
          </x14:formula1>
          <xm:sqref>D164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103"/>
  <sheetViews>
    <sheetView view="pageBreakPreview" zoomScaleNormal="100" zoomScaleSheetLayoutView="100" workbookViewId="0">
      <selection activeCell="R56" sqref="R56:CM56"/>
    </sheetView>
  </sheetViews>
  <sheetFormatPr defaultColWidth="1" defaultRowHeight="16.5" customHeight="1" x14ac:dyDescent="0.15"/>
  <cols>
    <col min="1" max="22" width="1" style="1"/>
    <col min="23" max="23" width="1" style="1" customWidth="1"/>
    <col min="24" max="41" width="1" style="1"/>
    <col min="42" max="42" width="1" style="1" customWidth="1"/>
    <col min="43" max="46" width="1" style="1"/>
    <col min="47" max="47" width="1.25" style="1" customWidth="1"/>
    <col min="48" max="51" width="1" style="1"/>
    <col min="52" max="52" width="1" style="1" customWidth="1"/>
    <col min="53" max="54" width="1" style="1"/>
    <col min="55" max="55" width="1.25" style="1" customWidth="1"/>
    <col min="56" max="56" width="1" style="1"/>
    <col min="57" max="57" width="1" style="1" customWidth="1"/>
    <col min="58" max="58" width="1.5" style="1" customWidth="1"/>
    <col min="59" max="59" width="1.625" style="1" customWidth="1"/>
    <col min="60" max="60" width="1" style="1"/>
    <col min="61" max="61" width="1.5" style="1" customWidth="1"/>
    <col min="62" max="62" width="1" style="1"/>
    <col min="63" max="63" width="1.5" style="1" customWidth="1"/>
    <col min="64" max="64" width="1.25" style="1" customWidth="1"/>
    <col min="65" max="83" width="1" style="1"/>
    <col min="84" max="84" width="1.375" style="1" customWidth="1"/>
    <col min="85" max="16384" width="1" style="1"/>
  </cols>
  <sheetData>
    <row r="1" spans="1:92" ht="16.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row>
    <row r="2" spans="1:92" ht="16.5" customHeight="1" x14ac:dyDescent="0.15">
      <c r="A2" s="281" t="s">
        <v>4</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row>
    <row r="3" spans="1:92" ht="16.5" customHeight="1" x14ac:dyDescent="0.15">
      <c r="A3" s="281" t="str">
        <f>IF(入力シート!$D10="特定給食施設","(①特定給食施設　2小規模特定給食施設)",IF(入力シート!$D10="小規模特定給食施設","(1特定給食施設　②小規模特定給食施設)","(1特定給食施設　2小規模特定給食施設)"))</f>
        <v>(1特定給食施設　2小規模特定給食施設)</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row>
    <row r="4" spans="1:92" ht="16.5" customHeight="1" x14ac:dyDescent="0.15">
      <c r="B4" s="8"/>
      <c r="C4" s="8"/>
      <c r="D4" s="8"/>
      <c r="E4" s="8"/>
      <c r="F4" s="8"/>
      <c r="G4" s="8"/>
      <c r="H4" s="8"/>
      <c r="I4" s="8"/>
      <c r="J4" s="8"/>
      <c r="K4" s="8"/>
      <c r="L4" s="8"/>
      <c r="M4" s="8"/>
      <c r="N4" s="8"/>
      <c r="O4" s="8"/>
      <c r="P4" s="8"/>
      <c r="Q4" s="8"/>
      <c r="R4" s="8"/>
      <c r="S4" s="8"/>
      <c r="T4" s="8"/>
      <c r="U4" s="8"/>
      <c r="V4" s="8"/>
      <c r="W4" s="8"/>
      <c r="X4" s="8"/>
      <c r="AE4" s="8"/>
      <c r="AF4" s="8"/>
      <c r="AG4" s="8"/>
      <c r="AH4" s="8"/>
      <c r="AI4" s="8"/>
      <c r="AJ4" s="8"/>
      <c r="AK4" s="8"/>
      <c r="AM4" s="105"/>
      <c r="AN4" s="105"/>
      <c r="AO4" s="105"/>
      <c r="AP4" s="105"/>
      <c r="AQ4" s="105"/>
      <c r="AR4" s="8"/>
      <c r="AS4" s="8"/>
      <c r="AT4" s="8"/>
      <c r="AU4" s="8"/>
      <c r="AV4" s="8"/>
      <c r="AW4" s="8"/>
      <c r="AX4" s="8"/>
      <c r="AY4" s="8"/>
      <c r="AZ4" s="8"/>
      <c r="BA4" s="8"/>
      <c r="BB4" s="8"/>
      <c r="BC4" s="8"/>
      <c r="BD4" s="8"/>
      <c r="BE4" s="8"/>
      <c r="BF4" s="8"/>
      <c r="BG4" s="8"/>
      <c r="BH4" s="8"/>
      <c r="BI4" s="8"/>
      <c r="BJ4" s="8"/>
      <c r="BK4" s="8"/>
      <c r="BL4" s="8"/>
      <c r="BM4" s="8"/>
      <c r="BN4" s="284" t="str">
        <f>IF(入力シート!$D11="","年　　　月　　　日",入力シート!$D11)</f>
        <v>年　　　月　　　日</v>
      </c>
      <c r="BO4" s="284"/>
      <c r="BP4" s="284"/>
      <c r="BQ4" s="284"/>
      <c r="BR4" s="284"/>
      <c r="BS4" s="284"/>
      <c r="BT4" s="284"/>
      <c r="BU4" s="284"/>
      <c r="BV4" s="284"/>
      <c r="BW4" s="284"/>
      <c r="BX4" s="284"/>
      <c r="BY4" s="284"/>
      <c r="BZ4" s="284"/>
      <c r="CA4" s="284"/>
      <c r="CB4" s="284"/>
      <c r="CC4" s="284"/>
      <c r="CD4" s="284"/>
      <c r="CE4" s="284"/>
      <c r="CF4" s="284"/>
      <c r="CG4" s="284"/>
      <c r="CH4" s="284"/>
      <c r="CI4" s="8"/>
      <c r="CJ4" s="8"/>
      <c r="CK4" s="8"/>
      <c r="CL4" s="8"/>
    </row>
    <row r="5" spans="1:92" ht="16.5" customHeight="1" x14ac:dyDescent="0.15">
      <c r="A5" s="1" t="s">
        <v>458</v>
      </c>
    </row>
    <row r="6" spans="1:92" ht="16.5" customHeight="1" x14ac:dyDescent="0.15">
      <c r="AC6" s="279" t="s">
        <v>5</v>
      </c>
      <c r="AD6" s="279"/>
      <c r="AE6" s="279"/>
      <c r="AF6" s="279"/>
      <c r="AG6" s="279"/>
      <c r="AH6" s="279"/>
      <c r="AI6" s="279"/>
      <c r="AJ6" s="279"/>
      <c r="AK6" s="279"/>
      <c r="AL6" s="279"/>
      <c r="AM6" s="279"/>
      <c r="AN6" s="282" t="str">
        <f>IF(入力シート!$D12="","",入力シート!D12)</f>
        <v/>
      </c>
      <c r="AO6" s="282"/>
      <c r="AP6" s="282"/>
      <c r="AQ6" s="282"/>
      <c r="AR6" s="282"/>
      <c r="AS6" s="282"/>
      <c r="AT6" s="282"/>
      <c r="AU6" s="282"/>
      <c r="AV6" s="282"/>
      <c r="AW6" s="282"/>
      <c r="AX6" s="282"/>
      <c r="AY6" s="282"/>
      <c r="AZ6" s="282"/>
      <c r="BA6" s="282"/>
      <c r="BB6" s="282"/>
      <c r="BC6" s="282"/>
      <c r="BD6" s="282"/>
      <c r="BE6" s="282"/>
      <c r="BF6" s="282"/>
      <c r="BG6" s="282"/>
      <c r="BH6" s="282"/>
      <c r="BI6" s="282"/>
      <c r="BJ6" s="282"/>
      <c r="BK6" s="282"/>
      <c r="BL6" s="282"/>
      <c r="BM6" s="282"/>
      <c r="BN6" s="282"/>
      <c r="BO6" s="282"/>
      <c r="BP6" s="282"/>
      <c r="BQ6" s="282"/>
      <c r="BR6" s="282"/>
      <c r="BS6" s="282"/>
      <c r="BT6" s="282"/>
      <c r="BU6" s="282"/>
      <c r="BV6" s="282"/>
      <c r="BW6" s="282"/>
      <c r="BX6" s="282"/>
      <c r="BY6" s="282"/>
      <c r="BZ6" s="282"/>
      <c r="CA6" s="282"/>
      <c r="CB6" s="282"/>
      <c r="CC6" s="282"/>
      <c r="CD6" s="282"/>
      <c r="CE6" s="282"/>
      <c r="CF6" s="282"/>
      <c r="CG6" s="282"/>
      <c r="CH6" s="282"/>
      <c r="CI6" s="282"/>
      <c r="CJ6" s="282"/>
      <c r="CK6" s="282"/>
      <c r="CL6" s="282"/>
      <c r="CM6" s="282"/>
    </row>
    <row r="7" spans="1:92" ht="16.5" customHeight="1" x14ac:dyDescent="0.15">
      <c r="AC7" s="279" t="s">
        <v>330</v>
      </c>
      <c r="AD7" s="279"/>
      <c r="AE7" s="279"/>
      <c r="AF7" s="279"/>
      <c r="AG7" s="279"/>
      <c r="AH7" s="279"/>
      <c r="AI7" s="279"/>
      <c r="AJ7" s="279"/>
      <c r="AK7" s="279"/>
      <c r="AL7" s="279"/>
      <c r="AM7" s="279"/>
      <c r="AN7" s="282" t="str">
        <f>ASC(IF(入力シート!$D13="","",入力シート!D13))</f>
        <v/>
      </c>
      <c r="AO7" s="282"/>
      <c r="AP7" s="282"/>
      <c r="AQ7" s="282"/>
      <c r="AR7" s="282"/>
      <c r="AS7" s="282"/>
      <c r="AT7" s="282"/>
      <c r="AU7" s="282"/>
      <c r="AV7" s="282"/>
      <c r="AW7" s="282"/>
      <c r="AX7" s="282"/>
      <c r="AY7" s="282"/>
      <c r="AZ7" s="282"/>
      <c r="BA7" s="282"/>
      <c r="BB7" s="282"/>
      <c r="BC7" s="282"/>
      <c r="BD7" s="282"/>
      <c r="BE7" s="282"/>
      <c r="BF7" s="282"/>
      <c r="BG7" s="282"/>
      <c r="BH7" s="282"/>
      <c r="BI7" s="282"/>
      <c r="BJ7" s="282"/>
      <c r="BK7" s="282"/>
      <c r="BL7" s="282"/>
      <c r="BM7" s="282"/>
      <c r="BN7" s="282"/>
      <c r="BO7" s="282"/>
      <c r="BP7" s="282"/>
      <c r="BQ7" s="282"/>
      <c r="BR7" s="282"/>
      <c r="BS7" s="282"/>
      <c r="BT7" s="282"/>
      <c r="BU7" s="282"/>
      <c r="BV7" s="282"/>
      <c r="BW7" s="282"/>
      <c r="BX7" s="282"/>
      <c r="BY7" s="282"/>
      <c r="BZ7" s="282"/>
      <c r="CA7" s="282"/>
      <c r="CB7" s="282"/>
      <c r="CC7" s="282"/>
      <c r="CD7" s="282"/>
      <c r="CE7" s="282"/>
      <c r="CF7" s="282"/>
      <c r="CG7" s="282"/>
      <c r="CH7" s="282"/>
      <c r="CI7" s="282"/>
      <c r="CJ7" s="282"/>
      <c r="CK7" s="282"/>
      <c r="CL7" s="282"/>
      <c r="CM7" s="282"/>
    </row>
    <row r="8" spans="1:92" ht="16.5" customHeight="1" x14ac:dyDescent="0.15">
      <c r="AC8" s="279"/>
      <c r="AD8" s="279"/>
      <c r="AE8" s="279"/>
      <c r="AF8" s="279"/>
      <c r="AG8" s="279"/>
      <c r="AH8" s="279"/>
      <c r="AI8" s="279"/>
      <c r="AJ8" s="279"/>
      <c r="AK8" s="279"/>
      <c r="AL8" s="279"/>
      <c r="AM8" s="279"/>
      <c r="AN8" s="283" t="s">
        <v>90</v>
      </c>
      <c r="AO8" s="259"/>
      <c r="AP8" s="259"/>
      <c r="AQ8" s="259"/>
      <c r="AR8" s="259" t="str">
        <f>ASC(IF(入力シート!$D14="","",入力シート!D14))</f>
        <v/>
      </c>
      <c r="AS8" s="259"/>
      <c r="AT8" s="259"/>
      <c r="AU8" s="259"/>
      <c r="AV8" s="259"/>
      <c r="AW8" s="259"/>
      <c r="AX8" s="259"/>
      <c r="AY8" s="259"/>
      <c r="AZ8" s="259"/>
      <c r="BA8" s="259"/>
      <c r="BB8" s="259"/>
      <c r="BC8" s="259"/>
      <c r="BD8" s="259"/>
      <c r="BE8" s="259"/>
      <c r="BF8" s="259"/>
      <c r="BG8" s="259"/>
      <c r="BH8" s="259"/>
      <c r="BI8" s="276" t="s">
        <v>91</v>
      </c>
      <c r="BJ8" s="276"/>
      <c r="BK8" s="276"/>
      <c r="BL8" s="259" t="str">
        <f>ASC(IF(入力シート!$D15="","",入力シート!D15))</f>
        <v/>
      </c>
      <c r="BM8" s="259"/>
      <c r="BN8" s="259"/>
      <c r="BO8" s="259"/>
      <c r="BP8" s="259"/>
      <c r="BQ8" s="259"/>
      <c r="BR8" s="259"/>
      <c r="BS8" s="259"/>
      <c r="BT8" s="259"/>
      <c r="BU8" s="259"/>
      <c r="BV8" s="259"/>
      <c r="BW8" s="259"/>
      <c r="BX8" s="259"/>
      <c r="BY8" s="259"/>
      <c r="BZ8" s="259"/>
      <c r="CA8" s="259"/>
      <c r="CB8" s="259"/>
      <c r="CC8" s="259"/>
      <c r="CD8" s="259"/>
      <c r="CE8" s="259"/>
      <c r="CF8" s="259"/>
      <c r="CG8" s="259"/>
      <c r="CH8" s="259"/>
      <c r="CI8" s="259"/>
      <c r="CJ8" s="259"/>
      <c r="CK8" s="259"/>
      <c r="CL8" s="259"/>
      <c r="CM8" s="275"/>
    </row>
    <row r="9" spans="1:92" ht="16.5" customHeight="1" x14ac:dyDescent="0.15">
      <c r="AC9" s="279" t="s">
        <v>331</v>
      </c>
      <c r="AD9" s="279"/>
      <c r="AE9" s="279"/>
      <c r="AF9" s="279"/>
      <c r="AG9" s="279"/>
      <c r="AH9" s="279"/>
      <c r="AI9" s="279"/>
      <c r="AJ9" s="279"/>
      <c r="AK9" s="279"/>
      <c r="AL9" s="279"/>
      <c r="AM9" s="279"/>
      <c r="AN9" s="283" t="s">
        <v>92</v>
      </c>
      <c r="AO9" s="259"/>
      <c r="AP9" s="259"/>
      <c r="AQ9" s="259"/>
      <c r="AR9" s="259"/>
      <c r="AS9" s="259"/>
      <c r="AT9" s="259" t="str">
        <f>IF(入力シート!$D16="","",入力シート!D16)</f>
        <v/>
      </c>
      <c r="AU9" s="259"/>
      <c r="AV9" s="259"/>
      <c r="AW9" s="259"/>
      <c r="AX9" s="259"/>
      <c r="AY9" s="259"/>
      <c r="AZ9" s="259"/>
      <c r="BA9" s="259"/>
      <c r="BB9" s="259"/>
      <c r="BC9" s="259"/>
      <c r="BD9" s="259"/>
      <c r="BE9" s="259"/>
      <c r="BF9" s="259"/>
      <c r="BG9" s="259"/>
      <c r="BH9" s="259"/>
      <c r="BI9" s="276" t="s">
        <v>93</v>
      </c>
      <c r="BJ9" s="276"/>
      <c r="BK9" s="276"/>
      <c r="BL9" s="276"/>
      <c r="BM9" s="259" t="str">
        <f>IF(入力シート!$D17="","",入力シート!D17)</f>
        <v/>
      </c>
      <c r="BN9" s="259"/>
      <c r="BO9" s="259"/>
      <c r="BP9" s="259"/>
      <c r="BQ9" s="259"/>
      <c r="BR9" s="259"/>
      <c r="BS9" s="259"/>
      <c r="BT9" s="259"/>
      <c r="BU9" s="259"/>
      <c r="BV9" s="259"/>
      <c r="BW9" s="259"/>
      <c r="BX9" s="259"/>
      <c r="BY9" s="259"/>
      <c r="BZ9" s="259"/>
      <c r="CA9" s="259"/>
      <c r="CB9" s="259"/>
      <c r="CC9" s="259"/>
      <c r="CD9" s="259"/>
      <c r="CE9" s="259"/>
      <c r="CF9" s="259"/>
      <c r="CG9" s="259"/>
      <c r="CH9" s="259"/>
      <c r="CI9" s="259"/>
      <c r="CJ9" s="259"/>
      <c r="CK9" s="259"/>
      <c r="CL9" s="259"/>
      <c r="CM9" s="275"/>
    </row>
    <row r="10" spans="1:92" ht="16.5" customHeight="1" x14ac:dyDescent="0.15">
      <c r="B10" s="280" t="s">
        <v>459</v>
      </c>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row>
    <row r="11" spans="1:92" ht="18.600000000000001" customHeight="1" x14ac:dyDescent="0.15">
      <c r="A11" s="207" t="s">
        <v>8</v>
      </c>
      <c r="B11" s="207"/>
      <c r="C11" s="207"/>
      <c r="D11" s="207"/>
      <c r="E11" s="207"/>
      <c r="F11" s="207"/>
      <c r="G11" s="207"/>
      <c r="H11" s="207"/>
      <c r="I11" s="207"/>
      <c r="J11" s="207"/>
      <c r="K11" s="207" t="str">
        <f>IF(入力シート!$D18="共同調理場","①共同調理場　　2単独実施校　　3その他",IF(入力シート!$D18="単独実施校","1共同調理場　　②単独実施校　　3その他",IF(入力シート!$D18="その他","1共同調理場　　2単独実施校　　③その他","1 共同調理場　　2 単独実施校　　3 その他")))</f>
        <v>1 共同調理場　　2 単独実施校　　3 その他</v>
      </c>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c r="BY11" s="207"/>
      <c r="BZ11" s="207"/>
      <c r="CA11" s="207"/>
      <c r="CB11" s="207"/>
      <c r="CC11" s="207"/>
      <c r="CD11" s="207"/>
      <c r="CE11" s="207"/>
      <c r="CF11" s="207"/>
      <c r="CG11" s="207"/>
      <c r="CH11" s="207"/>
      <c r="CI11" s="207"/>
      <c r="CJ11" s="207"/>
      <c r="CK11" s="207"/>
      <c r="CL11" s="207"/>
      <c r="CM11" s="207"/>
      <c r="CN11" s="2"/>
    </row>
    <row r="12" spans="1:92" ht="18.600000000000001" customHeight="1" x14ac:dyDescent="0.15">
      <c r="A12" s="254" t="s">
        <v>9</v>
      </c>
      <c r="B12" s="254"/>
      <c r="C12" s="254"/>
      <c r="D12" s="254"/>
      <c r="E12" s="254"/>
      <c r="F12" s="254"/>
      <c r="G12" s="254"/>
      <c r="H12" s="254"/>
      <c r="I12" s="254"/>
      <c r="J12" s="254"/>
      <c r="K12" s="273" t="str">
        <f>IF(OR(入力シート!D19="",入力シート!D19=0),"1小学校(","①小学校(")</f>
        <v>1小学校(</v>
      </c>
      <c r="L12" s="211"/>
      <c r="M12" s="211"/>
      <c r="N12" s="211"/>
      <c r="O12" s="211"/>
      <c r="P12" s="211"/>
      <c r="Q12" s="211"/>
      <c r="R12" s="211"/>
      <c r="S12" s="246" t="str">
        <f>IF(入力シート!$D19="","",入力シート!D19)</f>
        <v/>
      </c>
      <c r="T12" s="246"/>
      <c r="U12" s="246"/>
      <c r="V12" s="251" t="s">
        <v>94</v>
      </c>
      <c r="W12" s="251"/>
      <c r="X12" s="251"/>
      <c r="Y12" s="11"/>
      <c r="Z12" s="211" t="str">
        <f>IF(OR(入力シート!D20="",入力シート!D20=0),"2中学校(","②中学校(")</f>
        <v>2中学校(</v>
      </c>
      <c r="AA12" s="211"/>
      <c r="AB12" s="211"/>
      <c r="AC12" s="211"/>
      <c r="AD12" s="211"/>
      <c r="AE12" s="211"/>
      <c r="AF12" s="211"/>
      <c r="AG12" s="211"/>
      <c r="AH12" s="246" t="str">
        <f>IF(入力シート!$D20="","",入力シート!D20)</f>
        <v/>
      </c>
      <c r="AI12" s="246"/>
      <c r="AJ12" s="246"/>
      <c r="AK12" s="251" t="s">
        <v>94</v>
      </c>
      <c r="AL12" s="251"/>
      <c r="AM12" s="251"/>
      <c r="AN12" s="11"/>
      <c r="AO12" s="211" t="str">
        <f>IF(OR(入力シート!D21="",入力シート!D21=0),"3高等学校(","③高等学校(")</f>
        <v>3高等学校(</v>
      </c>
      <c r="AP12" s="211"/>
      <c r="AQ12" s="211"/>
      <c r="AR12" s="211"/>
      <c r="AS12" s="211"/>
      <c r="AT12" s="211"/>
      <c r="AU12" s="211"/>
      <c r="AV12" s="211"/>
      <c r="AW12" s="211"/>
      <c r="AX12" s="211"/>
      <c r="AY12" s="192" t="str">
        <f>IF(入力シート!$D21="","",入力シート!D21)</f>
        <v/>
      </c>
      <c r="AZ12" s="192"/>
      <c r="BA12" s="192"/>
      <c r="BB12" s="251" t="s">
        <v>94</v>
      </c>
      <c r="BC12" s="251"/>
      <c r="BD12" s="251"/>
      <c r="BE12" s="11"/>
      <c r="BF12" s="259" t="str">
        <f>IF(OR(入力シート!D22="",入力シート!D22=0),"4特別支援学校(","④特別支援学校(")</f>
        <v>4特別支援学校(</v>
      </c>
      <c r="BG12" s="259"/>
      <c r="BH12" s="259"/>
      <c r="BI12" s="259"/>
      <c r="BJ12" s="259"/>
      <c r="BK12" s="259"/>
      <c r="BL12" s="259"/>
      <c r="BM12" s="259"/>
      <c r="BN12" s="259"/>
      <c r="BO12" s="259"/>
      <c r="BP12" s="192" t="str">
        <f>IF(入力シート!$D22="","",入力シート!D22)</f>
        <v/>
      </c>
      <c r="BQ12" s="192"/>
      <c r="BR12" s="192"/>
      <c r="BS12" s="192"/>
      <c r="BT12" s="246" t="s">
        <v>94</v>
      </c>
      <c r="BU12" s="246"/>
      <c r="BV12" s="246"/>
      <c r="BW12" s="246"/>
      <c r="BX12" s="246"/>
      <c r="BY12" s="11"/>
      <c r="BZ12" s="259" t="str">
        <f>IF(OR(入力シート!D23="",入力シート!D23=0),"5その他(","⑤その他(")</f>
        <v>5その他(</v>
      </c>
      <c r="CA12" s="259"/>
      <c r="CB12" s="259"/>
      <c r="CC12" s="259"/>
      <c r="CD12" s="259"/>
      <c r="CE12" s="259"/>
      <c r="CF12" s="259"/>
      <c r="CG12" s="259"/>
      <c r="CH12" s="192" t="str">
        <f>IF(入力シート!$D23="","",入力シート!D23)</f>
        <v/>
      </c>
      <c r="CI12" s="192"/>
      <c r="CJ12" s="192"/>
      <c r="CK12" s="251" t="s">
        <v>94</v>
      </c>
      <c r="CL12" s="251"/>
      <c r="CM12" s="257"/>
    </row>
    <row r="13" spans="1:92" ht="18.600000000000001" customHeight="1" x14ac:dyDescent="0.15">
      <c r="A13" s="212" t="s">
        <v>10</v>
      </c>
      <c r="B13" s="213"/>
      <c r="C13" s="213"/>
      <c r="D13" s="213"/>
      <c r="E13" s="213"/>
      <c r="F13" s="213"/>
      <c r="G13" s="213"/>
      <c r="H13" s="213"/>
      <c r="I13" s="213"/>
      <c r="J13" s="213"/>
      <c r="K13" s="213"/>
      <c r="L13" s="213"/>
      <c r="M13" s="213"/>
      <c r="N13" s="213"/>
      <c r="O13" s="213"/>
      <c r="P13" s="213"/>
      <c r="Q13" s="213"/>
      <c r="R13" s="213"/>
      <c r="S13" s="213"/>
      <c r="T13" s="213"/>
      <c r="U13" s="213"/>
      <c r="V13" s="214"/>
      <c r="W13" s="194">
        <f>IF(入力シート!$D25="有","①",1)</f>
        <v>1</v>
      </c>
      <c r="X13" s="195"/>
      <c r="Y13" s="213" t="s">
        <v>105</v>
      </c>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L13" s="213"/>
      <c r="BM13" s="213"/>
      <c r="BN13" s="213"/>
      <c r="BO13" s="213"/>
      <c r="BP13" s="213"/>
      <c r="BQ13" s="213"/>
      <c r="BR13" s="213"/>
      <c r="BS13" s="213"/>
      <c r="BT13" s="213"/>
      <c r="BU13" s="213"/>
      <c r="BV13" s="213"/>
      <c r="BW13" s="213"/>
      <c r="BX13" s="213"/>
      <c r="BY13" s="213"/>
      <c r="BZ13" s="213"/>
      <c r="CA13" s="213"/>
      <c r="CB13" s="213"/>
      <c r="CC13" s="213"/>
      <c r="CD13" s="213"/>
      <c r="CE13" s="213"/>
      <c r="CF13" s="213"/>
      <c r="CG13" s="213"/>
      <c r="CH13" s="213"/>
      <c r="CI13" s="213"/>
      <c r="CJ13" s="213"/>
      <c r="CK13" s="213"/>
      <c r="CL13" s="213"/>
      <c r="CM13" s="214"/>
    </row>
    <row r="14" spans="1:92" ht="18.600000000000001" customHeight="1" x14ac:dyDescent="0.15">
      <c r="A14" s="196" t="str">
        <f>IF(入力シート!$D24="有","①有　　　　2無",IF(入力シート!$D24="無","1有　　　　②無","1有　　　　2無"))</f>
        <v>1有　　　　2無</v>
      </c>
      <c r="B14" s="197"/>
      <c r="C14" s="197"/>
      <c r="D14" s="197"/>
      <c r="E14" s="197"/>
      <c r="F14" s="197"/>
      <c r="G14" s="197"/>
      <c r="H14" s="197"/>
      <c r="I14" s="197"/>
      <c r="J14" s="197"/>
      <c r="K14" s="197"/>
      <c r="L14" s="197"/>
      <c r="M14" s="197"/>
      <c r="N14" s="197"/>
      <c r="O14" s="197"/>
      <c r="P14" s="197"/>
      <c r="Q14" s="197"/>
      <c r="R14" s="197"/>
      <c r="S14" s="197"/>
      <c r="T14" s="197"/>
      <c r="U14" s="197"/>
      <c r="V14" s="215"/>
      <c r="W14" s="196">
        <f>IF(入力シート!$D26="",2,"②")</f>
        <v>2</v>
      </c>
      <c r="X14" s="197"/>
      <c r="Y14" s="197" t="s">
        <v>106</v>
      </c>
      <c r="Z14" s="197"/>
      <c r="AA14" s="197"/>
      <c r="AB14" s="197"/>
      <c r="AC14" s="197"/>
      <c r="AD14" s="197"/>
      <c r="AE14" s="197"/>
      <c r="AF14" s="258" t="str">
        <f>IF(入力シート!$D26="","",入力シート!D26)</f>
        <v/>
      </c>
      <c r="AG14" s="258"/>
      <c r="AH14" s="258"/>
      <c r="AI14" s="258"/>
      <c r="AJ14" s="258"/>
      <c r="AK14" s="258"/>
      <c r="AL14" s="258"/>
      <c r="AM14" s="258"/>
      <c r="AN14" s="258"/>
      <c r="AO14" s="258"/>
      <c r="AP14" s="258"/>
      <c r="AQ14" s="258"/>
      <c r="AR14" s="258"/>
      <c r="AS14" s="258"/>
      <c r="AT14" s="258"/>
      <c r="AU14" s="258"/>
      <c r="AV14" s="258"/>
      <c r="AW14" s="258"/>
      <c r="AX14" s="258"/>
      <c r="AY14" s="258"/>
      <c r="AZ14" s="258"/>
      <c r="BA14" s="258"/>
      <c r="BB14" s="258"/>
      <c r="BC14" s="258"/>
      <c r="BD14" s="258"/>
      <c r="BE14" s="258"/>
      <c r="BF14" s="258"/>
      <c r="BG14" s="258"/>
      <c r="BH14" s="258"/>
      <c r="BI14" s="258"/>
      <c r="BJ14" s="258"/>
      <c r="BK14" s="258"/>
      <c r="BL14" s="258"/>
      <c r="BM14" s="258"/>
      <c r="BN14" s="258"/>
      <c r="BO14" s="258"/>
      <c r="BP14" s="258"/>
      <c r="BQ14" s="258"/>
      <c r="BR14" s="258"/>
      <c r="BS14" s="258"/>
      <c r="BT14" s="258"/>
      <c r="BU14" s="258"/>
      <c r="BV14" s="258"/>
      <c r="BW14" s="258"/>
      <c r="BX14" s="258"/>
      <c r="BY14" s="258"/>
      <c r="BZ14" s="258"/>
      <c r="CA14" s="258"/>
      <c r="CB14" s="258"/>
      <c r="CC14" s="258"/>
      <c r="CD14" s="258"/>
      <c r="CE14" s="258"/>
      <c r="CF14" s="258"/>
      <c r="CG14" s="258"/>
      <c r="CH14" s="258"/>
      <c r="CI14" s="258"/>
      <c r="CJ14" s="258"/>
      <c r="CK14" s="258"/>
      <c r="CL14" s="270" t="s">
        <v>95</v>
      </c>
      <c r="CM14" s="271"/>
    </row>
    <row r="15" spans="1:92" ht="18.600000000000001" customHeight="1" x14ac:dyDescent="0.15">
      <c r="A15" s="255" t="s">
        <v>96</v>
      </c>
      <c r="B15" s="246"/>
      <c r="C15" s="246"/>
      <c r="D15" s="246"/>
      <c r="E15" s="246"/>
      <c r="F15" s="246"/>
      <c r="G15" s="246"/>
      <c r="H15" s="246"/>
      <c r="I15" s="246"/>
      <c r="J15" s="246"/>
      <c r="K15" s="246"/>
      <c r="L15" s="246"/>
      <c r="M15" s="246"/>
      <c r="N15" s="246"/>
      <c r="O15" s="246"/>
      <c r="P15" s="246"/>
      <c r="Q15" s="246"/>
      <c r="R15" s="246"/>
      <c r="S15" s="246"/>
      <c r="T15" s="246"/>
      <c r="U15" s="246"/>
      <c r="V15" s="184"/>
      <c r="W15" s="256" t="str">
        <f>IF(入力シート!$D27="有","組織図 　①有 　　　2無",IF(入力シート!$D27="無","組織図 　1有 　　　②無","組織図 　1有 　　　2無"))</f>
        <v>組織図 　1有 　　　2無</v>
      </c>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251"/>
      <c r="BW15" s="251"/>
      <c r="BX15" s="251"/>
      <c r="BY15" s="251"/>
      <c r="BZ15" s="251"/>
      <c r="CA15" s="251"/>
      <c r="CB15" s="251"/>
      <c r="CC15" s="251"/>
      <c r="CD15" s="251"/>
      <c r="CE15" s="251"/>
      <c r="CF15" s="251"/>
      <c r="CG15" s="251"/>
      <c r="CH15" s="251"/>
      <c r="CI15" s="251"/>
      <c r="CJ15" s="251"/>
      <c r="CK15" s="251"/>
      <c r="CL15" s="251"/>
      <c r="CM15" s="257"/>
    </row>
    <row r="16" spans="1:92" ht="18.600000000000001" customHeight="1" x14ac:dyDescent="0.15">
      <c r="A16" s="12"/>
      <c r="B16" s="13"/>
      <c r="C16" s="13"/>
      <c r="D16" s="13"/>
      <c r="E16" s="13"/>
      <c r="F16" s="13"/>
      <c r="G16" s="13"/>
      <c r="H16" s="13"/>
      <c r="I16" s="13"/>
      <c r="J16" s="13"/>
      <c r="K16" s="13"/>
      <c r="L16" s="13"/>
      <c r="M16" s="13"/>
      <c r="N16" s="13"/>
      <c r="O16" s="13"/>
      <c r="P16" s="13"/>
      <c r="Q16" s="13"/>
      <c r="R16" s="13"/>
      <c r="S16" s="13"/>
      <c r="T16" s="13"/>
      <c r="U16" s="13"/>
      <c r="V16" s="14"/>
      <c r="W16" s="212" t="s">
        <v>98</v>
      </c>
      <c r="X16" s="213"/>
      <c r="Y16" s="213"/>
      <c r="Z16" s="213"/>
      <c r="AA16" s="213"/>
      <c r="AB16" s="213"/>
      <c r="AC16" s="213"/>
      <c r="AD16" s="213"/>
      <c r="AE16" s="213"/>
      <c r="AF16" s="213"/>
      <c r="AG16" s="15"/>
      <c r="AH16" s="15" t="s">
        <v>101</v>
      </c>
      <c r="AI16" s="195" t="str">
        <f>IF(入力シート!$D29="","",入力シート!D29)</f>
        <v/>
      </c>
      <c r="AJ16" s="195"/>
      <c r="AK16" s="195"/>
      <c r="AL16" s="195"/>
      <c r="AM16" s="195"/>
      <c r="AN16" s="195"/>
      <c r="AO16" s="195"/>
      <c r="AP16" s="195"/>
      <c r="AQ16" s="195"/>
      <c r="AR16" s="195"/>
      <c r="AS16" s="195"/>
      <c r="AT16" s="15" t="s">
        <v>95</v>
      </c>
      <c r="AU16" s="15" t="s">
        <v>102</v>
      </c>
      <c r="AV16" s="15"/>
      <c r="AW16" s="15"/>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4"/>
    </row>
    <row r="17" spans="1:91" ht="18.600000000000001" customHeight="1" x14ac:dyDescent="0.15">
      <c r="A17" s="178" t="s">
        <v>97</v>
      </c>
      <c r="B17" s="179"/>
      <c r="C17" s="179"/>
      <c r="D17" s="179"/>
      <c r="E17" s="179"/>
      <c r="F17" s="179"/>
      <c r="G17" s="179"/>
      <c r="H17" s="179"/>
      <c r="I17" s="179"/>
      <c r="J17" s="179"/>
      <c r="K17" s="179"/>
      <c r="L17" s="179"/>
      <c r="M17" s="179"/>
      <c r="N17" s="179"/>
      <c r="O17" s="179"/>
      <c r="P17" s="179"/>
      <c r="Q17" s="179"/>
      <c r="R17" s="179"/>
      <c r="S17" s="179"/>
      <c r="T17" s="179"/>
      <c r="U17" s="179"/>
      <c r="V17" s="180"/>
      <c r="W17" s="252" t="s">
        <v>99</v>
      </c>
      <c r="X17" s="253"/>
      <c r="Y17" s="253"/>
      <c r="Z17" s="253"/>
      <c r="AA17" s="253"/>
      <c r="AB17" s="253"/>
      <c r="AC17" s="253"/>
      <c r="AD17" s="253"/>
      <c r="AE17" s="253"/>
      <c r="AF17" s="253"/>
      <c r="AG17" s="2"/>
      <c r="AH17" s="191">
        <f>IF(入力シート!$D30="有","①",1)</f>
        <v>1</v>
      </c>
      <c r="AI17" s="191"/>
      <c r="AJ17" s="2" t="s">
        <v>7</v>
      </c>
      <c r="AK17" s="2"/>
      <c r="AL17" s="2"/>
      <c r="AM17" s="2"/>
      <c r="AN17" s="2"/>
      <c r="AO17" s="2"/>
      <c r="AP17" s="191">
        <f>IF(入力シート!$D31="有","②",2)</f>
        <v>2</v>
      </c>
      <c r="AQ17" s="191"/>
      <c r="AR17" s="2" t="s">
        <v>107</v>
      </c>
      <c r="AS17" s="2"/>
      <c r="AT17" s="2"/>
      <c r="AU17" s="2"/>
      <c r="AV17" s="2"/>
      <c r="AW17" s="2"/>
      <c r="AX17" s="2"/>
      <c r="AY17" s="3"/>
      <c r="AZ17" s="191">
        <f>IF(入力シート!$D32="有","③",3)</f>
        <v>3</v>
      </c>
      <c r="BA17" s="191"/>
      <c r="BB17" s="3" t="s">
        <v>108</v>
      </c>
      <c r="BC17" s="3"/>
      <c r="BD17" s="3"/>
      <c r="BE17" s="3"/>
      <c r="BF17" s="3"/>
      <c r="BG17" s="3"/>
      <c r="BH17" s="3"/>
      <c r="BI17" s="3"/>
      <c r="BJ17" s="3"/>
      <c r="BK17" s="3"/>
      <c r="BL17" s="3"/>
      <c r="BM17" s="3"/>
      <c r="BN17" s="3"/>
      <c r="BO17" s="3"/>
      <c r="BP17" s="3"/>
      <c r="BQ17" s="3"/>
      <c r="BR17" s="3"/>
      <c r="BS17" s="3"/>
      <c r="BT17" s="3"/>
      <c r="BU17" s="209">
        <f>IF(入力シート!$D33="有","④",4)</f>
        <v>4</v>
      </c>
      <c r="BV17" s="209"/>
      <c r="BW17" s="79" t="s">
        <v>109</v>
      </c>
      <c r="BX17" s="79"/>
      <c r="BY17" s="79"/>
      <c r="BZ17" s="79"/>
      <c r="CA17" s="79"/>
      <c r="CB17" s="79"/>
      <c r="CC17" s="79"/>
      <c r="CD17" s="79"/>
      <c r="CE17" s="79"/>
      <c r="CF17" s="79"/>
      <c r="CG17" s="79"/>
      <c r="CH17" s="79"/>
      <c r="CI17" s="79"/>
      <c r="CJ17" s="79"/>
      <c r="CK17" s="3"/>
      <c r="CL17" s="3"/>
      <c r="CM17" s="4"/>
    </row>
    <row r="18" spans="1:91" ht="18.600000000000001" customHeight="1" x14ac:dyDescent="0.15">
      <c r="A18" s="178"/>
      <c r="B18" s="179"/>
      <c r="C18" s="179"/>
      <c r="D18" s="179"/>
      <c r="E18" s="179"/>
      <c r="F18" s="179"/>
      <c r="G18" s="179"/>
      <c r="H18" s="179"/>
      <c r="I18" s="179"/>
      <c r="J18" s="179"/>
      <c r="K18" s="179"/>
      <c r="L18" s="179"/>
      <c r="M18" s="179"/>
      <c r="N18" s="179"/>
      <c r="O18" s="179"/>
      <c r="P18" s="179"/>
      <c r="Q18" s="179"/>
      <c r="R18" s="179"/>
      <c r="S18" s="179"/>
      <c r="T18" s="179"/>
      <c r="U18" s="179"/>
      <c r="V18" s="180"/>
      <c r="W18" s="16"/>
      <c r="X18" s="17"/>
      <c r="Y18" s="17"/>
      <c r="Z18" s="17"/>
      <c r="AA18" s="17"/>
      <c r="AB18" s="17"/>
      <c r="AC18" s="17"/>
      <c r="AD18" s="17"/>
      <c r="AE18" s="17"/>
      <c r="AF18" s="17"/>
      <c r="AG18" s="2"/>
      <c r="AH18" s="191">
        <f>IF(入力シート!$D34="有","⑤",5)</f>
        <v>5</v>
      </c>
      <c r="AI18" s="191"/>
      <c r="AJ18" s="2" t="s">
        <v>190</v>
      </c>
      <c r="AK18" s="2"/>
      <c r="AL18" s="2"/>
      <c r="AM18" s="2"/>
      <c r="AN18" s="2"/>
      <c r="AO18" s="2"/>
      <c r="AP18" s="191">
        <f>IF(入力シート!$D35="",6,"⑥")</f>
        <v>6</v>
      </c>
      <c r="AQ18" s="191"/>
      <c r="AR18" s="2" t="s">
        <v>110</v>
      </c>
      <c r="AS18" s="5"/>
      <c r="AT18" s="5"/>
      <c r="AU18" s="5"/>
      <c r="AV18" s="5"/>
      <c r="AW18" s="5"/>
      <c r="AX18" s="5"/>
      <c r="AY18" s="269" t="str">
        <f>IF(入力シート!$D35="","",入力シート!D35)</f>
        <v/>
      </c>
      <c r="AZ18" s="269"/>
      <c r="BA18" s="269"/>
      <c r="BB18" s="269"/>
      <c r="BC18" s="269"/>
      <c r="BD18" s="269"/>
      <c r="BE18" s="269"/>
      <c r="BF18" s="269"/>
      <c r="BG18" s="269"/>
      <c r="BH18" s="269"/>
      <c r="BI18" s="269"/>
      <c r="BJ18" s="269"/>
      <c r="BK18" s="269"/>
      <c r="BL18" s="269"/>
      <c r="BM18" s="269"/>
      <c r="BN18" s="269"/>
      <c r="BO18" s="269"/>
      <c r="BP18" s="269"/>
      <c r="BQ18" s="269"/>
      <c r="BR18" s="269"/>
      <c r="BS18" s="269"/>
      <c r="BT18" s="3" t="s">
        <v>104</v>
      </c>
      <c r="BU18" s="3"/>
      <c r="BV18" s="209" t="s">
        <v>103</v>
      </c>
      <c r="BW18" s="209"/>
      <c r="BX18" s="209"/>
      <c r="BY18" s="209"/>
      <c r="BZ18" s="209" t="str">
        <f>IF(入力シート!$D36="","",入力シート!D36)</f>
        <v/>
      </c>
      <c r="CA18" s="209"/>
      <c r="CB18" s="209"/>
      <c r="CC18" s="209"/>
      <c r="CD18" s="209"/>
      <c r="CE18" s="209"/>
      <c r="CF18" s="209"/>
      <c r="CG18" s="209"/>
      <c r="CH18" s="209"/>
      <c r="CI18" s="209"/>
      <c r="CJ18" s="209"/>
      <c r="CK18" s="209" t="s">
        <v>87</v>
      </c>
      <c r="CL18" s="209"/>
      <c r="CM18" s="210"/>
    </row>
    <row r="19" spans="1:91" ht="18.600000000000001" customHeight="1" x14ac:dyDescent="0.15">
      <c r="A19" s="193" t="str">
        <f>IF(入力シート!$D28="有","①有　　　　2無",IF(入力シート!$D28="無","1有　　　　②無","1有　　　　2無"))</f>
        <v>1有　　　　2無</v>
      </c>
      <c r="B19" s="191"/>
      <c r="C19" s="191"/>
      <c r="D19" s="191"/>
      <c r="E19" s="191"/>
      <c r="F19" s="191"/>
      <c r="G19" s="191"/>
      <c r="H19" s="191"/>
      <c r="I19" s="191"/>
      <c r="J19" s="191"/>
      <c r="K19" s="191"/>
      <c r="L19" s="191"/>
      <c r="M19" s="191"/>
      <c r="N19" s="191"/>
      <c r="O19" s="191"/>
      <c r="P19" s="191"/>
      <c r="Q19" s="191"/>
      <c r="R19" s="191"/>
      <c r="S19" s="191"/>
      <c r="T19" s="191"/>
      <c r="U19" s="191"/>
      <c r="V19" s="240"/>
      <c r="W19" s="252" t="s">
        <v>100</v>
      </c>
      <c r="X19" s="253"/>
      <c r="Y19" s="253"/>
      <c r="Z19" s="253"/>
      <c r="AA19" s="253"/>
      <c r="AB19" s="253"/>
      <c r="AC19" s="253"/>
      <c r="AD19" s="253"/>
      <c r="AE19" s="253"/>
      <c r="AF19" s="253"/>
      <c r="AG19" s="2"/>
      <c r="AH19" s="191">
        <f>IF(入力シート!$D37="有","①",1)</f>
        <v>1</v>
      </c>
      <c r="AI19" s="191"/>
      <c r="AJ19" s="2" t="s">
        <v>112</v>
      </c>
      <c r="AK19" s="2"/>
      <c r="AL19" s="2"/>
      <c r="AM19" s="2"/>
      <c r="AN19" s="2"/>
      <c r="AO19" s="2"/>
      <c r="AP19" s="2"/>
      <c r="AQ19" s="2"/>
      <c r="AR19" s="2"/>
      <c r="AS19" s="2"/>
      <c r="AT19" s="2"/>
      <c r="AU19" s="2"/>
      <c r="AV19" s="2"/>
      <c r="AW19" s="2"/>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4"/>
    </row>
    <row r="20" spans="1:91" ht="18.600000000000001" customHeight="1" x14ac:dyDescent="0.15">
      <c r="A20" s="18"/>
      <c r="B20" s="3"/>
      <c r="C20" s="3"/>
      <c r="D20" s="3"/>
      <c r="E20" s="3"/>
      <c r="F20" s="3"/>
      <c r="G20" s="3"/>
      <c r="H20" s="3"/>
      <c r="I20" s="3"/>
      <c r="J20" s="3"/>
      <c r="K20" s="3"/>
      <c r="L20" s="3"/>
      <c r="M20" s="3"/>
      <c r="N20" s="3"/>
      <c r="O20" s="3"/>
      <c r="P20" s="3"/>
      <c r="Q20" s="3"/>
      <c r="R20" s="3"/>
      <c r="S20" s="3"/>
      <c r="T20" s="3"/>
      <c r="U20" s="3"/>
      <c r="V20" s="4"/>
      <c r="W20" s="16"/>
      <c r="X20" s="17"/>
      <c r="Y20" s="17"/>
      <c r="Z20" s="17"/>
      <c r="AA20" s="17"/>
      <c r="AB20" s="17"/>
      <c r="AC20" s="17"/>
      <c r="AD20" s="17"/>
      <c r="AE20" s="17"/>
      <c r="AF20" s="17"/>
      <c r="AG20" s="2"/>
      <c r="AH20" s="191">
        <f>IF(入力シート!$D38="有","②",2)</f>
        <v>2</v>
      </c>
      <c r="AI20" s="191"/>
      <c r="AJ20" s="2" t="s">
        <v>111</v>
      </c>
      <c r="AK20" s="2"/>
      <c r="AL20" s="2"/>
      <c r="AM20" s="2"/>
      <c r="AN20" s="2"/>
      <c r="AO20" s="2"/>
      <c r="AP20" s="2"/>
      <c r="AQ20" s="2"/>
      <c r="AR20" s="2"/>
      <c r="AS20" s="2"/>
      <c r="AT20" s="2"/>
      <c r="AU20" s="2"/>
      <c r="AV20" s="2"/>
      <c r="AW20" s="2"/>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4"/>
    </row>
    <row r="21" spans="1:91" ht="18.600000000000001" customHeight="1" x14ac:dyDescent="0.15">
      <c r="A21" s="18"/>
      <c r="B21" s="3"/>
      <c r="C21" s="3"/>
      <c r="D21" s="3"/>
      <c r="E21" s="3"/>
      <c r="F21" s="3"/>
      <c r="G21" s="3"/>
      <c r="H21" s="3"/>
      <c r="I21" s="3"/>
      <c r="J21" s="3"/>
      <c r="K21" s="3"/>
      <c r="L21" s="3"/>
      <c r="M21" s="3"/>
      <c r="N21" s="3"/>
      <c r="O21" s="3"/>
      <c r="P21" s="3"/>
      <c r="Q21" s="3"/>
      <c r="R21" s="3"/>
      <c r="S21" s="3"/>
      <c r="T21" s="3"/>
      <c r="U21" s="3"/>
      <c r="V21" s="4"/>
      <c r="W21" s="16"/>
      <c r="X21" s="17"/>
      <c r="Y21" s="17"/>
      <c r="Z21" s="17"/>
      <c r="AA21" s="17"/>
      <c r="AB21" s="17"/>
      <c r="AC21" s="17"/>
      <c r="AD21" s="17"/>
      <c r="AE21" s="17"/>
      <c r="AF21" s="17"/>
      <c r="AG21" s="2"/>
      <c r="AH21" s="191">
        <f>IF(入力シート!$D39="有","③",3)</f>
        <v>3</v>
      </c>
      <c r="AI21" s="191"/>
      <c r="AJ21" s="2" t="s">
        <v>113</v>
      </c>
      <c r="AK21" s="2"/>
      <c r="AL21" s="2"/>
      <c r="AM21" s="2"/>
      <c r="AN21" s="2"/>
      <c r="AO21" s="2"/>
      <c r="AP21" s="2"/>
      <c r="AQ21" s="2"/>
      <c r="AR21" s="2"/>
      <c r="AS21" s="2"/>
      <c r="AT21" s="2"/>
      <c r="AU21" s="233">
        <f>IF(入力シート!$D40="有","④",4)</f>
        <v>4</v>
      </c>
      <c r="AV21" s="233"/>
      <c r="AW21" s="2" t="s">
        <v>114</v>
      </c>
      <c r="AX21" s="3"/>
      <c r="AY21" s="3"/>
      <c r="AZ21" s="3"/>
      <c r="BA21" s="3"/>
      <c r="BB21" s="3"/>
      <c r="BC21" s="3"/>
      <c r="BD21" s="3"/>
      <c r="BE21" s="3"/>
      <c r="BF21" s="20"/>
      <c r="BG21" s="197">
        <f>IF(入力シート!$D41="",5,"⑤")</f>
        <v>5</v>
      </c>
      <c r="BH21" s="197"/>
      <c r="BI21" s="270" t="s">
        <v>500</v>
      </c>
      <c r="BJ21" s="270"/>
      <c r="BK21" s="270"/>
      <c r="BL21" s="270"/>
      <c r="BM21" s="270"/>
      <c r="BN21" s="270"/>
      <c r="BO21" s="272" t="str">
        <f>IF(入力シート!$D41="","",入力シート!D41)</f>
        <v/>
      </c>
      <c r="BP21" s="272"/>
      <c r="BQ21" s="272"/>
      <c r="BR21" s="272"/>
      <c r="BS21" s="272"/>
      <c r="BT21" s="272"/>
      <c r="BU21" s="272"/>
      <c r="BV21" s="272"/>
      <c r="BW21" s="272"/>
      <c r="BX21" s="272"/>
      <c r="BY21" s="272"/>
      <c r="BZ21" s="272"/>
      <c r="CA21" s="272"/>
      <c r="CB21" s="272"/>
      <c r="CC21" s="272"/>
      <c r="CD21" s="272"/>
      <c r="CE21" s="272"/>
      <c r="CF21" s="272"/>
      <c r="CG21" s="272"/>
      <c r="CH21" s="3" t="s">
        <v>104</v>
      </c>
      <c r="CI21" s="3"/>
      <c r="CJ21" s="3"/>
      <c r="CK21" s="3"/>
      <c r="CL21" s="3"/>
      <c r="CM21" s="4"/>
    </row>
    <row r="22" spans="1:91" ht="18.600000000000001" customHeight="1" x14ac:dyDescent="0.15">
      <c r="A22" s="194" t="s">
        <v>115</v>
      </c>
      <c r="B22" s="195"/>
      <c r="C22" s="195"/>
      <c r="D22" s="195"/>
      <c r="E22" s="195"/>
      <c r="F22" s="195"/>
      <c r="G22" s="195"/>
      <c r="H22" s="195"/>
      <c r="I22" s="195"/>
      <c r="J22" s="195"/>
      <c r="K22" s="195"/>
      <c r="L22" s="195"/>
      <c r="M22" s="239"/>
      <c r="N22" s="227" t="str">
        <f>IF(入力シート!$D42="直営","①直　営
2 委　託",IF(入力シート!$D42="委託","1 直　営
②委　託","1 直　営
2 委　託"))</f>
        <v>1 直　営
2 委　託</v>
      </c>
      <c r="O22" s="234"/>
      <c r="P22" s="234"/>
      <c r="Q22" s="234"/>
      <c r="R22" s="234"/>
      <c r="S22" s="234"/>
      <c r="T22" s="234"/>
      <c r="U22" s="234"/>
      <c r="V22" s="235"/>
      <c r="W22" s="260" t="s">
        <v>11</v>
      </c>
      <c r="X22" s="261"/>
      <c r="Y22" s="262"/>
      <c r="Z22" s="243" t="s">
        <v>123</v>
      </c>
      <c r="AA22" s="244"/>
      <c r="AB22" s="244"/>
      <c r="AC22" s="244"/>
      <c r="AD22" s="244"/>
      <c r="AE22" s="244"/>
      <c r="AF22" s="244"/>
      <c r="AG22" s="244"/>
      <c r="AH22" s="244"/>
      <c r="AI22" s="244"/>
      <c r="AJ22" s="244"/>
      <c r="AK22" s="244"/>
      <c r="AL22" s="244"/>
      <c r="AM22" s="244"/>
      <c r="AN22" s="244"/>
      <c r="AO22" s="244"/>
      <c r="AP22" s="245"/>
      <c r="AQ22" s="247" t="str">
        <f>IF(入力シート!$D43="","",入力シート!D43)</f>
        <v/>
      </c>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c r="BR22" s="247"/>
      <c r="BS22" s="247"/>
      <c r="BT22" s="247"/>
      <c r="BU22" s="247"/>
      <c r="BV22" s="247"/>
      <c r="BW22" s="247"/>
      <c r="BX22" s="247"/>
      <c r="BY22" s="247"/>
      <c r="BZ22" s="247"/>
      <c r="CA22" s="247"/>
      <c r="CB22" s="247"/>
      <c r="CC22" s="247"/>
      <c r="CD22" s="247"/>
      <c r="CE22" s="247"/>
      <c r="CF22" s="247"/>
      <c r="CG22" s="247"/>
      <c r="CH22" s="247"/>
      <c r="CI22" s="247"/>
      <c r="CJ22" s="247"/>
      <c r="CK22" s="247"/>
      <c r="CL22" s="247"/>
      <c r="CM22" s="274"/>
    </row>
    <row r="23" spans="1:91" ht="18.600000000000001" customHeight="1" x14ac:dyDescent="0.15">
      <c r="A23" s="193"/>
      <c r="B23" s="191"/>
      <c r="C23" s="191"/>
      <c r="D23" s="191"/>
      <c r="E23" s="191"/>
      <c r="F23" s="191"/>
      <c r="G23" s="191"/>
      <c r="H23" s="191"/>
      <c r="I23" s="191"/>
      <c r="J23" s="191"/>
      <c r="K23" s="191"/>
      <c r="L23" s="191"/>
      <c r="M23" s="240"/>
      <c r="N23" s="236"/>
      <c r="O23" s="237"/>
      <c r="P23" s="237"/>
      <c r="Q23" s="237"/>
      <c r="R23" s="237"/>
      <c r="S23" s="237"/>
      <c r="T23" s="237"/>
      <c r="U23" s="237"/>
      <c r="V23" s="238"/>
      <c r="W23" s="263"/>
      <c r="X23" s="264"/>
      <c r="Y23" s="265"/>
      <c r="Z23" s="243" t="s">
        <v>124</v>
      </c>
      <c r="AA23" s="244"/>
      <c r="AB23" s="244"/>
      <c r="AC23" s="244"/>
      <c r="AD23" s="244"/>
      <c r="AE23" s="244"/>
      <c r="AF23" s="244"/>
      <c r="AG23" s="244"/>
      <c r="AH23" s="244"/>
      <c r="AI23" s="244"/>
      <c r="AJ23" s="244"/>
      <c r="AK23" s="244"/>
      <c r="AL23" s="244"/>
      <c r="AM23" s="244"/>
      <c r="AN23" s="244"/>
      <c r="AO23" s="244"/>
      <c r="AP23" s="245"/>
      <c r="AQ23" s="246" t="s">
        <v>468</v>
      </c>
      <c r="AR23" s="246"/>
      <c r="AS23" s="247" t="str">
        <f>ASC(IF(入力シート!$D44="","",入力シート!D44))</f>
        <v/>
      </c>
      <c r="AT23" s="247"/>
      <c r="AU23" s="247"/>
      <c r="AV23" s="247"/>
      <c r="AW23" s="247"/>
      <c r="AX23" s="247"/>
      <c r="AY23" s="247"/>
      <c r="AZ23" s="247"/>
      <c r="BA23" s="248" t="str">
        <f>ASC(IF(入力シート!$D45="","",入力シート!D45))</f>
        <v/>
      </c>
      <c r="BB23" s="248"/>
      <c r="BC23" s="248"/>
      <c r="BD23" s="248"/>
      <c r="BE23" s="248"/>
      <c r="BF23" s="248"/>
      <c r="BG23" s="248"/>
      <c r="BH23" s="248"/>
      <c r="BI23" s="248"/>
      <c r="BJ23" s="248"/>
      <c r="BK23" s="248"/>
      <c r="BL23" s="248"/>
      <c r="BM23" s="248"/>
      <c r="BN23" s="248"/>
      <c r="BO23" s="248"/>
      <c r="BP23" s="248"/>
      <c r="BQ23" s="248"/>
      <c r="BR23" s="248"/>
      <c r="BS23" s="248"/>
      <c r="BT23" s="248"/>
      <c r="BU23" s="248"/>
      <c r="BV23" s="248"/>
      <c r="BW23" s="248"/>
      <c r="BX23" s="248"/>
      <c r="BY23" s="248"/>
      <c r="BZ23" s="248"/>
      <c r="CA23" s="248"/>
      <c r="CB23" s="248"/>
      <c r="CC23" s="248"/>
      <c r="CD23" s="248"/>
      <c r="CE23" s="248"/>
      <c r="CF23" s="248"/>
      <c r="CG23" s="248"/>
      <c r="CH23" s="248"/>
      <c r="CI23" s="248"/>
      <c r="CJ23" s="248"/>
      <c r="CK23" s="248"/>
      <c r="CL23" s="248"/>
      <c r="CM23" s="249"/>
    </row>
    <row r="24" spans="1:91" ht="18.600000000000001" customHeight="1" x14ac:dyDescent="0.15">
      <c r="A24" s="193"/>
      <c r="B24" s="191"/>
      <c r="C24" s="191"/>
      <c r="D24" s="191"/>
      <c r="E24" s="191"/>
      <c r="F24" s="191"/>
      <c r="G24" s="191"/>
      <c r="H24" s="191"/>
      <c r="I24" s="191"/>
      <c r="J24" s="191"/>
      <c r="K24" s="191"/>
      <c r="L24" s="191"/>
      <c r="M24" s="240"/>
      <c r="N24" s="236"/>
      <c r="O24" s="237"/>
      <c r="P24" s="237"/>
      <c r="Q24" s="237"/>
      <c r="R24" s="237"/>
      <c r="S24" s="237"/>
      <c r="T24" s="237"/>
      <c r="U24" s="237"/>
      <c r="V24" s="238"/>
      <c r="W24" s="263"/>
      <c r="X24" s="264"/>
      <c r="Y24" s="265"/>
      <c r="Z24" s="243" t="s">
        <v>12</v>
      </c>
      <c r="AA24" s="244"/>
      <c r="AB24" s="244"/>
      <c r="AC24" s="244"/>
      <c r="AD24" s="244"/>
      <c r="AE24" s="244"/>
      <c r="AF24" s="244"/>
      <c r="AG24" s="244"/>
      <c r="AH24" s="244"/>
      <c r="AI24" s="244"/>
      <c r="AJ24" s="244"/>
      <c r="AK24" s="244"/>
      <c r="AL24" s="244"/>
      <c r="AM24" s="244"/>
      <c r="AN24" s="244"/>
      <c r="AO24" s="244"/>
      <c r="AP24" s="245"/>
      <c r="AQ24" s="246" t="s">
        <v>469</v>
      </c>
      <c r="AR24" s="246"/>
      <c r="AS24" s="246"/>
      <c r="AT24" s="246"/>
      <c r="AU24" s="246"/>
      <c r="AV24" s="247" t="str">
        <f>IF(入力シート!$D46="","",入力シート!D46)</f>
        <v/>
      </c>
      <c r="AW24" s="247"/>
      <c r="AX24" s="247"/>
      <c r="AY24" s="247"/>
      <c r="AZ24" s="247"/>
      <c r="BA24" s="247"/>
      <c r="BB24" s="247"/>
      <c r="BC24" s="247"/>
      <c r="BD24" s="247"/>
      <c r="BE24" s="247"/>
      <c r="BF24" s="247"/>
      <c r="BG24" s="247"/>
      <c r="BH24" s="247"/>
      <c r="BI24" s="247"/>
      <c r="BJ24" s="250" t="s">
        <v>470</v>
      </c>
      <c r="BK24" s="250"/>
      <c r="BL24" s="250"/>
      <c r="BM24" s="250"/>
      <c r="BN24" s="250"/>
      <c r="BO24" s="259" t="str">
        <f>IF(入力シート!$D47="","",入力シート!D47)</f>
        <v/>
      </c>
      <c r="BP24" s="259"/>
      <c r="BQ24" s="259"/>
      <c r="BR24" s="259"/>
      <c r="BS24" s="259"/>
      <c r="BT24" s="259"/>
      <c r="BU24" s="259"/>
      <c r="BV24" s="259"/>
      <c r="BW24" s="259"/>
      <c r="BX24" s="259"/>
      <c r="BY24" s="259"/>
      <c r="BZ24" s="259"/>
      <c r="CA24" s="259"/>
      <c r="CB24" s="259"/>
      <c r="CC24" s="259"/>
      <c r="CD24" s="259"/>
      <c r="CE24" s="259"/>
      <c r="CF24" s="259"/>
      <c r="CG24" s="259"/>
      <c r="CH24" s="259"/>
      <c r="CI24" s="259"/>
      <c r="CJ24" s="259"/>
      <c r="CK24" s="259"/>
      <c r="CL24" s="259"/>
      <c r="CM24" s="275"/>
    </row>
    <row r="25" spans="1:91" ht="18.600000000000001" customHeight="1" x14ac:dyDescent="0.15">
      <c r="A25" s="193"/>
      <c r="B25" s="191"/>
      <c r="C25" s="191"/>
      <c r="D25" s="191"/>
      <c r="E25" s="191"/>
      <c r="F25" s="191"/>
      <c r="G25" s="191"/>
      <c r="H25" s="191"/>
      <c r="I25" s="191"/>
      <c r="J25" s="191"/>
      <c r="K25" s="191"/>
      <c r="L25" s="191"/>
      <c r="M25" s="240"/>
      <c r="N25" s="236"/>
      <c r="O25" s="237"/>
      <c r="P25" s="237"/>
      <c r="Q25" s="237"/>
      <c r="R25" s="237"/>
      <c r="S25" s="237"/>
      <c r="T25" s="237"/>
      <c r="U25" s="237"/>
      <c r="V25" s="238"/>
      <c r="W25" s="263"/>
      <c r="X25" s="264"/>
      <c r="Y25" s="265"/>
      <c r="Z25" s="243" t="s">
        <v>13</v>
      </c>
      <c r="AA25" s="244"/>
      <c r="AB25" s="244"/>
      <c r="AC25" s="244"/>
      <c r="AD25" s="244"/>
      <c r="AE25" s="244"/>
      <c r="AF25" s="244"/>
      <c r="AG25" s="244"/>
      <c r="AH25" s="244"/>
      <c r="AI25" s="244"/>
      <c r="AJ25" s="244"/>
      <c r="AK25" s="244"/>
      <c r="AL25" s="244"/>
      <c r="AM25" s="244"/>
      <c r="AN25" s="244"/>
      <c r="AO25" s="244"/>
      <c r="AP25" s="245"/>
      <c r="AQ25" s="246" t="s">
        <v>469</v>
      </c>
      <c r="AR25" s="246"/>
      <c r="AS25" s="246"/>
      <c r="AT25" s="246"/>
      <c r="AU25" s="246"/>
      <c r="AV25" s="247" t="str">
        <f>IF(入力シート!$D48="","",入力シート!D48)</f>
        <v/>
      </c>
      <c r="AW25" s="247"/>
      <c r="AX25" s="247"/>
      <c r="AY25" s="247"/>
      <c r="AZ25" s="247"/>
      <c r="BA25" s="247"/>
      <c r="BB25" s="247"/>
      <c r="BC25" s="247"/>
      <c r="BD25" s="247"/>
      <c r="BE25" s="247"/>
      <c r="BF25" s="247"/>
      <c r="BG25" s="247"/>
      <c r="BH25" s="247"/>
      <c r="BI25" s="247"/>
      <c r="BJ25" s="250" t="s">
        <v>470</v>
      </c>
      <c r="BK25" s="250"/>
      <c r="BL25" s="250"/>
      <c r="BM25" s="250"/>
      <c r="BN25" s="250"/>
      <c r="BO25" s="259" t="str">
        <f>IF(入力シート!$D49="","",入力シート!D49)</f>
        <v/>
      </c>
      <c r="BP25" s="259"/>
      <c r="BQ25" s="259"/>
      <c r="BR25" s="259"/>
      <c r="BS25" s="259"/>
      <c r="BT25" s="259"/>
      <c r="BU25" s="259"/>
      <c r="BV25" s="259"/>
      <c r="BW25" s="259"/>
      <c r="BX25" s="259"/>
      <c r="BY25" s="259"/>
      <c r="BZ25" s="259"/>
      <c r="CA25" s="259"/>
      <c r="CB25" s="259"/>
      <c r="CC25" s="259"/>
      <c r="CD25" s="259"/>
      <c r="CE25" s="259"/>
      <c r="CF25" s="259"/>
      <c r="CG25" s="259"/>
      <c r="CH25" s="259"/>
      <c r="CI25" s="259"/>
      <c r="CJ25" s="259"/>
      <c r="CK25" s="259"/>
      <c r="CL25" s="259"/>
      <c r="CM25" s="275"/>
    </row>
    <row r="26" spans="1:91" ht="18.600000000000001" customHeight="1" x14ac:dyDescent="0.15">
      <c r="A26" s="193"/>
      <c r="B26" s="191"/>
      <c r="C26" s="191"/>
      <c r="D26" s="191"/>
      <c r="E26" s="191"/>
      <c r="F26" s="191"/>
      <c r="G26" s="191"/>
      <c r="H26" s="191"/>
      <c r="I26" s="191"/>
      <c r="J26" s="191"/>
      <c r="K26" s="191"/>
      <c r="L26" s="191"/>
      <c r="M26" s="240"/>
      <c r="N26" s="236"/>
      <c r="O26" s="237"/>
      <c r="P26" s="237"/>
      <c r="Q26" s="237"/>
      <c r="R26" s="237"/>
      <c r="S26" s="237"/>
      <c r="T26" s="237"/>
      <c r="U26" s="237"/>
      <c r="V26" s="238"/>
      <c r="W26" s="266"/>
      <c r="X26" s="267"/>
      <c r="Y26" s="268"/>
      <c r="Z26" s="243" t="s">
        <v>125</v>
      </c>
      <c r="AA26" s="244"/>
      <c r="AB26" s="244"/>
      <c r="AC26" s="244"/>
      <c r="AD26" s="244"/>
      <c r="AE26" s="244"/>
      <c r="AF26" s="244"/>
      <c r="AG26" s="244"/>
      <c r="AH26" s="244"/>
      <c r="AI26" s="244"/>
      <c r="AJ26" s="244"/>
      <c r="AK26" s="244"/>
      <c r="AL26" s="244"/>
      <c r="AM26" s="244"/>
      <c r="AN26" s="244"/>
      <c r="AO26" s="244"/>
      <c r="AP26" s="245"/>
      <c r="AQ26" s="250" t="str">
        <f>ASC(IF(入力シート!$D50="","",入力シート!D50))</f>
        <v/>
      </c>
      <c r="AR26" s="250"/>
      <c r="AS26" s="250"/>
      <c r="AT26" s="250"/>
      <c r="AU26" s="250"/>
      <c r="AV26" s="250"/>
      <c r="AW26" s="250"/>
      <c r="AX26" s="250"/>
      <c r="AY26" s="250"/>
      <c r="AZ26" s="250"/>
      <c r="BA26" s="250"/>
      <c r="BB26" s="250"/>
      <c r="BC26" s="250"/>
      <c r="BD26" s="250"/>
      <c r="BE26" s="250"/>
      <c r="BF26" s="250"/>
      <c r="BG26" s="250"/>
      <c r="BH26" s="250"/>
      <c r="BI26" s="250"/>
      <c r="BJ26" s="250"/>
      <c r="BK26" s="250"/>
      <c r="BL26" s="250"/>
      <c r="BM26" s="250"/>
      <c r="BN26" s="250"/>
      <c r="BO26" s="250"/>
      <c r="BP26" s="250"/>
      <c r="BQ26" s="250"/>
      <c r="BR26" s="250"/>
      <c r="BS26" s="250"/>
      <c r="BT26" s="250"/>
      <c r="BU26" s="250" t="s">
        <v>471</v>
      </c>
      <c r="BV26" s="250"/>
      <c r="BW26" s="250"/>
      <c r="BX26" s="250"/>
      <c r="BY26" s="276" t="str">
        <f>ASC(IF(入力シート!$D51="","",入力シート!D51))</f>
        <v/>
      </c>
      <c r="BZ26" s="276"/>
      <c r="CA26" s="276"/>
      <c r="CB26" s="276"/>
      <c r="CC26" s="276"/>
      <c r="CD26" s="276"/>
      <c r="CE26" s="276"/>
      <c r="CF26" s="276"/>
      <c r="CG26" s="276"/>
      <c r="CH26" s="276"/>
      <c r="CI26" s="276"/>
      <c r="CJ26" s="276"/>
      <c r="CK26" s="276"/>
      <c r="CL26" s="276"/>
      <c r="CM26" s="277"/>
    </row>
    <row r="27" spans="1:91" ht="18.600000000000001" customHeight="1" x14ac:dyDescent="0.15">
      <c r="A27" s="193"/>
      <c r="B27" s="191"/>
      <c r="C27" s="191"/>
      <c r="D27" s="191"/>
      <c r="E27" s="191"/>
      <c r="F27" s="191"/>
      <c r="G27" s="191"/>
      <c r="H27" s="191"/>
      <c r="I27" s="191"/>
      <c r="J27" s="191"/>
      <c r="K27" s="191"/>
      <c r="L27" s="191"/>
      <c r="M27" s="240"/>
      <c r="N27" s="236"/>
      <c r="O27" s="237"/>
      <c r="P27" s="237"/>
      <c r="Q27" s="237"/>
      <c r="R27" s="237"/>
      <c r="S27" s="237"/>
      <c r="T27" s="237"/>
      <c r="U27" s="237"/>
      <c r="V27" s="238"/>
      <c r="W27" s="212" t="s">
        <v>116</v>
      </c>
      <c r="X27" s="213"/>
      <c r="Y27" s="213"/>
      <c r="Z27" s="213"/>
      <c r="AA27" s="213"/>
      <c r="AB27" s="213"/>
      <c r="AC27" s="213"/>
      <c r="AD27" s="213"/>
      <c r="AE27" s="213"/>
      <c r="AF27" s="213"/>
      <c r="AG27" s="15"/>
      <c r="AH27" s="191">
        <f>IF(入力シート!$D52="有","①",1)</f>
        <v>1</v>
      </c>
      <c r="AI27" s="191"/>
      <c r="AJ27" s="15" t="s">
        <v>117</v>
      </c>
      <c r="AK27" s="15"/>
      <c r="AL27" s="15"/>
      <c r="AM27" s="15"/>
      <c r="AN27" s="15"/>
      <c r="AO27" s="15"/>
      <c r="AP27" s="15"/>
      <c r="AQ27" s="15"/>
      <c r="AR27" s="15"/>
      <c r="AS27" s="191">
        <f>IF(入力シート!$D53="有","②",2)</f>
        <v>2</v>
      </c>
      <c r="AT27" s="191"/>
      <c r="AU27" s="15" t="s">
        <v>118</v>
      </c>
      <c r="AV27" s="15"/>
      <c r="AW27" s="15"/>
      <c r="AX27" s="15"/>
      <c r="AY27" s="15"/>
      <c r="AZ27" s="15"/>
      <c r="BA27" s="15"/>
      <c r="BB27" s="15"/>
      <c r="BC27" s="15"/>
      <c r="BD27" s="191">
        <f>IF(入力シート!$D54="有","③",3)</f>
        <v>3</v>
      </c>
      <c r="BE27" s="191"/>
      <c r="BF27" s="15" t="s">
        <v>119</v>
      </c>
      <c r="BG27" s="15"/>
      <c r="BH27" s="15"/>
      <c r="BI27" s="15"/>
      <c r="BJ27" s="195">
        <f>IF(入力シート!$D55="有","④",4)</f>
        <v>4</v>
      </c>
      <c r="BK27" s="195"/>
      <c r="BL27" s="13" t="s">
        <v>503</v>
      </c>
      <c r="BM27" s="13"/>
      <c r="BN27" s="13"/>
      <c r="BO27" s="13"/>
      <c r="BP27" s="15"/>
      <c r="BQ27" s="195">
        <f>IF(入力シート!$D56="有","⑤",5)</f>
        <v>5</v>
      </c>
      <c r="BR27" s="195"/>
      <c r="BS27" s="13" t="s">
        <v>502</v>
      </c>
      <c r="BT27" s="13"/>
      <c r="BU27" s="13"/>
      <c r="BV27" s="13"/>
      <c r="BW27" s="15"/>
      <c r="BX27" s="195">
        <f>IF(入力シート!$D57="有","⑥",6)</f>
        <v>6</v>
      </c>
      <c r="BY27" s="195"/>
      <c r="BZ27" s="13" t="s">
        <v>501</v>
      </c>
      <c r="CA27" s="13"/>
      <c r="CB27" s="13"/>
      <c r="CC27" s="13"/>
      <c r="CD27" s="13"/>
      <c r="CE27" s="13"/>
      <c r="CF27" s="13"/>
      <c r="CG27" s="13"/>
      <c r="CH27" s="13"/>
      <c r="CI27" s="13"/>
      <c r="CJ27" s="13"/>
      <c r="CK27" s="13"/>
      <c r="CL27" s="13"/>
      <c r="CM27" s="14"/>
    </row>
    <row r="28" spans="1:91" ht="18.600000000000001" customHeight="1" x14ac:dyDescent="0.15">
      <c r="A28" s="193"/>
      <c r="B28" s="191"/>
      <c r="C28" s="191"/>
      <c r="D28" s="191"/>
      <c r="E28" s="191"/>
      <c r="F28" s="191"/>
      <c r="G28" s="191"/>
      <c r="H28" s="191"/>
      <c r="I28" s="191"/>
      <c r="J28" s="191"/>
      <c r="K28" s="191"/>
      <c r="L28" s="191"/>
      <c r="M28" s="240"/>
      <c r="N28" s="236"/>
      <c r="O28" s="237"/>
      <c r="P28" s="237"/>
      <c r="Q28" s="237"/>
      <c r="R28" s="237"/>
      <c r="S28" s="237"/>
      <c r="T28" s="237"/>
      <c r="U28" s="237"/>
      <c r="V28" s="238"/>
      <c r="W28" s="19"/>
      <c r="X28" s="2"/>
      <c r="Y28" s="2"/>
      <c r="Z28" s="2"/>
      <c r="AA28" s="2"/>
      <c r="AB28" s="2"/>
      <c r="AC28" s="2"/>
      <c r="AD28" s="2"/>
      <c r="AE28" s="2"/>
      <c r="AF28" s="2"/>
      <c r="AG28" s="2"/>
      <c r="AH28" s="191">
        <f>IF(入力シート!$D58="有","⑦",7)</f>
        <v>7</v>
      </c>
      <c r="AI28" s="191"/>
      <c r="AJ28" s="2" t="s">
        <v>127</v>
      </c>
      <c r="AK28" s="2"/>
      <c r="AL28" s="2"/>
      <c r="AM28" s="2"/>
      <c r="AN28" s="2"/>
      <c r="AO28" s="2"/>
      <c r="AP28" s="20"/>
      <c r="AQ28" s="20"/>
      <c r="AR28" s="20"/>
      <c r="AS28" s="20"/>
      <c r="AT28" s="20"/>
      <c r="AU28" s="191">
        <f>IF(入力シート!$D59="有","⑧",8)</f>
        <v>8</v>
      </c>
      <c r="AV28" s="191"/>
      <c r="AW28" s="20" t="s">
        <v>128</v>
      </c>
      <c r="AX28" s="20"/>
      <c r="AY28" s="20"/>
      <c r="AZ28" s="20"/>
      <c r="BA28" s="20"/>
      <c r="BB28" s="20"/>
      <c r="BC28" s="20"/>
      <c r="BD28" s="20"/>
      <c r="BE28" s="197">
        <f>IF(入力シート!$D60="",9,"⑨")</f>
        <v>9</v>
      </c>
      <c r="BF28" s="197"/>
      <c r="BG28" s="197" t="s">
        <v>110</v>
      </c>
      <c r="BH28" s="197"/>
      <c r="BI28" s="197"/>
      <c r="BJ28" s="197"/>
      <c r="BK28" s="197"/>
      <c r="BL28" s="272" t="str">
        <f>IF(入力シート!$D60="","",入力シート!D60)</f>
        <v/>
      </c>
      <c r="BM28" s="272"/>
      <c r="BN28" s="272"/>
      <c r="BO28" s="272"/>
      <c r="BP28" s="272"/>
      <c r="BQ28" s="272"/>
      <c r="BR28" s="272"/>
      <c r="BS28" s="272"/>
      <c r="BT28" s="272"/>
      <c r="BU28" s="272"/>
      <c r="BV28" s="272"/>
      <c r="BW28" s="272"/>
      <c r="BX28" s="272"/>
      <c r="BY28" s="272"/>
      <c r="BZ28" s="272"/>
      <c r="CA28" s="272"/>
      <c r="CB28" s="272"/>
      <c r="CC28" s="272"/>
      <c r="CD28" s="272"/>
      <c r="CE28" s="272"/>
      <c r="CF28" s="272"/>
      <c r="CG28" s="272"/>
      <c r="CH28" s="272"/>
      <c r="CI28" s="272"/>
      <c r="CJ28" s="272"/>
      <c r="CK28" s="21" t="s">
        <v>104</v>
      </c>
      <c r="CL28" s="21"/>
      <c r="CM28" s="22"/>
    </row>
    <row r="29" spans="1:91" ht="18.600000000000001" customHeight="1" x14ac:dyDescent="0.15">
      <c r="A29" s="175" t="s">
        <v>129</v>
      </c>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7"/>
      <c r="AP29" s="184"/>
      <c r="AQ29" s="173"/>
      <c r="AR29" s="173"/>
      <c r="AS29" s="173"/>
      <c r="AT29" s="173"/>
      <c r="AU29" s="173"/>
      <c r="AV29" s="173"/>
      <c r="AW29" s="173"/>
      <c r="AX29" s="173" t="s">
        <v>14</v>
      </c>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3"/>
      <c r="CC29" s="173"/>
      <c r="CD29" s="173"/>
      <c r="CE29" s="173"/>
      <c r="CF29" s="173"/>
      <c r="CG29" s="173"/>
      <c r="CH29" s="173"/>
      <c r="CI29" s="173"/>
      <c r="CJ29" s="173"/>
      <c r="CK29" s="173"/>
      <c r="CL29" s="173"/>
      <c r="CM29" s="173"/>
    </row>
    <row r="30" spans="1:91" ht="18.600000000000001" customHeight="1" x14ac:dyDescent="0.15">
      <c r="A30" s="178"/>
      <c r="B30" s="179"/>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80"/>
      <c r="AP30" s="184"/>
      <c r="AQ30" s="173"/>
      <c r="AR30" s="173"/>
      <c r="AS30" s="173"/>
      <c r="AT30" s="173"/>
      <c r="AU30" s="173"/>
      <c r="AV30" s="173"/>
      <c r="AW30" s="173"/>
      <c r="AX30" s="173"/>
      <c r="AY30" s="173"/>
      <c r="AZ30" s="173"/>
      <c r="BA30" s="173"/>
      <c r="BB30" s="173"/>
      <c r="BC30" s="173"/>
      <c r="BD30" s="173"/>
      <c r="BE30" s="173"/>
      <c r="BF30" s="173"/>
      <c r="BG30" s="173"/>
      <c r="BH30" s="173"/>
      <c r="BI30" s="173"/>
      <c r="BJ30" s="173"/>
      <c r="BK30" s="173"/>
      <c r="BL30" s="173"/>
      <c r="BM30" s="173"/>
      <c r="BN30" s="173"/>
      <c r="BO30" s="173"/>
      <c r="BP30" s="173"/>
      <c r="BQ30" s="173"/>
      <c r="BR30" s="173"/>
      <c r="BS30" s="173"/>
      <c r="BT30" s="173"/>
      <c r="BU30" s="173"/>
      <c r="BV30" s="173"/>
      <c r="BW30" s="173"/>
      <c r="BX30" s="173"/>
      <c r="BY30" s="173"/>
      <c r="BZ30" s="173"/>
      <c r="CA30" s="173"/>
      <c r="CB30" s="173"/>
      <c r="CC30" s="173"/>
      <c r="CD30" s="173"/>
      <c r="CE30" s="173"/>
      <c r="CF30" s="173"/>
      <c r="CG30" s="173"/>
      <c r="CH30" s="173"/>
      <c r="CI30" s="173"/>
      <c r="CJ30" s="173"/>
      <c r="CK30" s="173"/>
      <c r="CL30" s="173"/>
      <c r="CM30" s="173"/>
    </row>
    <row r="31" spans="1:91" ht="18.600000000000001" customHeight="1" x14ac:dyDescent="0.15">
      <c r="A31" s="181"/>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3"/>
      <c r="AP31" s="184"/>
      <c r="AQ31" s="173"/>
      <c r="AR31" s="173"/>
      <c r="AS31" s="173"/>
      <c r="AT31" s="173"/>
      <c r="AU31" s="173"/>
      <c r="AV31" s="173"/>
      <c r="AW31" s="173"/>
      <c r="AX31" s="173"/>
      <c r="AY31" s="173"/>
      <c r="AZ31" s="173"/>
      <c r="BA31" s="173"/>
      <c r="BB31" s="173"/>
      <c r="BC31" s="173"/>
      <c r="BD31" s="173"/>
      <c r="BE31" s="173"/>
      <c r="BF31" s="173"/>
      <c r="BG31" s="173"/>
      <c r="BH31" s="173"/>
      <c r="BI31" s="173"/>
      <c r="BJ31" s="173"/>
      <c r="BK31" s="173"/>
      <c r="BL31" s="173"/>
      <c r="BM31" s="173"/>
      <c r="BN31" s="173"/>
      <c r="BO31" s="173"/>
      <c r="BP31" s="173"/>
      <c r="BQ31" s="173"/>
      <c r="BR31" s="173"/>
      <c r="BS31" s="173"/>
      <c r="BT31" s="173"/>
      <c r="BU31" s="173"/>
      <c r="BV31" s="173"/>
      <c r="BW31" s="173"/>
      <c r="BX31" s="173"/>
      <c r="BY31" s="173"/>
      <c r="BZ31" s="173"/>
      <c r="CA31" s="173"/>
      <c r="CB31" s="173"/>
      <c r="CC31" s="173"/>
      <c r="CD31" s="173"/>
      <c r="CE31" s="173"/>
      <c r="CF31" s="173"/>
      <c r="CG31" s="173"/>
      <c r="CH31" s="173"/>
      <c r="CI31" s="173"/>
      <c r="CJ31" s="173"/>
      <c r="CK31" s="173"/>
      <c r="CL31" s="173"/>
      <c r="CM31" s="173"/>
    </row>
    <row r="32" spans="1:91" ht="18.600000000000001" customHeight="1" x14ac:dyDescent="0.15">
      <c r="A32" s="185" t="s">
        <v>327</v>
      </c>
      <c r="B32" s="186"/>
      <c r="C32" s="186"/>
      <c r="D32" s="186"/>
      <c r="E32" s="186"/>
      <c r="F32" s="186"/>
      <c r="G32" s="186"/>
      <c r="H32" s="186"/>
      <c r="I32" s="186"/>
      <c r="J32" s="186"/>
      <c r="K32" s="186"/>
      <c r="L32" s="186"/>
      <c r="M32" s="186"/>
      <c r="N32" s="186"/>
      <c r="O32" s="187"/>
      <c r="P32" s="185" t="s">
        <v>328</v>
      </c>
      <c r="Q32" s="186"/>
      <c r="R32" s="186"/>
      <c r="S32" s="186"/>
      <c r="T32" s="186"/>
      <c r="U32" s="186"/>
      <c r="V32" s="186"/>
      <c r="W32" s="186"/>
      <c r="X32" s="186"/>
      <c r="Y32" s="186"/>
      <c r="Z32" s="186"/>
      <c r="AA32" s="186"/>
      <c r="AB32" s="186"/>
      <c r="AC32" s="186"/>
      <c r="AD32" s="186"/>
      <c r="AE32" s="186"/>
      <c r="AF32" s="187"/>
      <c r="AG32" s="194" t="s">
        <v>15</v>
      </c>
      <c r="AH32" s="195"/>
      <c r="AI32" s="195"/>
      <c r="AJ32" s="195"/>
      <c r="AK32" s="195"/>
      <c r="AL32" s="195"/>
      <c r="AM32" s="195"/>
      <c r="AN32" s="195"/>
      <c r="AO32" s="239"/>
      <c r="AP32" s="184"/>
      <c r="AQ32" s="173"/>
      <c r="AR32" s="173"/>
      <c r="AS32" s="173"/>
      <c r="AT32" s="173"/>
      <c r="AU32" s="173"/>
      <c r="AV32" s="173"/>
      <c r="AW32" s="173"/>
      <c r="AX32" s="202" t="s">
        <v>82</v>
      </c>
      <c r="AY32" s="202"/>
      <c r="AZ32" s="202"/>
      <c r="BA32" s="202"/>
      <c r="BB32" s="202"/>
      <c r="BC32" s="202"/>
      <c r="BD32" s="202" t="s">
        <v>16</v>
      </c>
      <c r="BE32" s="202"/>
      <c r="BF32" s="202"/>
      <c r="BG32" s="202"/>
      <c r="BH32" s="202"/>
      <c r="BI32" s="202"/>
      <c r="BJ32" s="202" t="s">
        <v>17</v>
      </c>
      <c r="BK32" s="202"/>
      <c r="BL32" s="202"/>
      <c r="BM32" s="202"/>
      <c r="BN32" s="202"/>
      <c r="BO32" s="202"/>
      <c r="BP32" s="202" t="s">
        <v>18</v>
      </c>
      <c r="BQ32" s="202"/>
      <c r="BR32" s="202"/>
      <c r="BS32" s="202"/>
      <c r="BT32" s="202"/>
      <c r="BU32" s="202"/>
      <c r="BV32" s="202" t="s">
        <v>83</v>
      </c>
      <c r="BW32" s="202"/>
      <c r="BX32" s="202"/>
      <c r="BY32" s="202"/>
      <c r="BZ32" s="202"/>
      <c r="CA32" s="202"/>
      <c r="CB32" s="202" t="s">
        <v>19</v>
      </c>
      <c r="CC32" s="202"/>
      <c r="CD32" s="202"/>
      <c r="CE32" s="202"/>
      <c r="CF32" s="202"/>
      <c r="CG32" s="202"/>
      <c r="CH32" s="202" t="s">
        <v>20</v>
      </c>
      <c r="CI32" s="202"/>
      <c r="CJ32" s="202"/>
      <c r="CK32" s="202"/>
      <c r="CL32" s="202"/>
      <c r="CM32" s="202"/>
    </row>
    <row r="33" spans="1:91" ht="18.600000000000001" customHeight="1" x14ac:dyDescent="0.15">
      <c r="A33" s="188"/>
      <c r="B33" s="189"/>
      <c r="C33" s="189"/>
      <c r="D33" s="189"/>
      <c r="E33" s="189"/>
      <c r="F33" s="189"/>
      <c r="G33" s="189"/>
      <c r="H33" s="189"/>
      <c r="I33" s="189"/>
      <c r="J33" s="189"/>
      <c r="K33" s="189"/>
      <c r="L33" s="189"/>
      <c r="M33" s="189"/>
      <c r="N33" s="189"/>
      <c r="O33" s="190"/>
      <c r="P33" s="188"/>
      <c r="Q33" s="189"/>
      <c r="R33" s="189"/>
      <c r="S33" s="189"/>
      <c r="T33" s="189"/>
      <c r="U33" s="189"/>
      <c r="V33" s="189"/>
      <c r="W33" s="189"/>
      <c r="X33" s="189"/>
      <c r="Y33" s="189"/>
      <c r="Z33" s="189"/>
      <c r="AA33" s="189"/>
      <c r="AB33" s="189"/>
      <c r="AC33" s="189"/>
      <c r="AD33" s="189"/>
      <c r="AE33" s="189"/>
      <c r="AF33" s="190"/>
      <c r="AG33" s="196"/>
      <c r="AH33" s="197"/>
      <c r="AI33" s="197"/>
      <c r="AJ33" s="197"/>
      <c r="AK33" s="197"/>
      <c r="AL33" s="197"/>
      <c r="AM33" s="197"/>
      <c r="AN33" s="197"/>
      <c r="AO33" s="215"/>
      <c r="AP33" s="184"/>
      <c r="AQ33" s="173"/>
      <c r="AR33" s="173"/>
      <c r="AS33" s="173"/>
      <c r="AT33" s="173"/>
      <c r="AU33" s="173"/>
      <c r="AV33" s="173"/>
      <c r="AW33" s="173"/>
      <c r="AX33" s="202"/>
      <c r="AY33" s="202"/>
      <c r="AZ33" s="202"/>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c r="CA33" s="202"/>
      <c r="CB33" s="202"/>
      <c r="CC33" s="202"/>
      <c r="CD33" s="202"/>
      <c r="CE33" s="202"/>
      <c r="CF33" s="202"/>
      <c r="CG33" s="202"/>
      <c r="CH33" s="202"/>
      <c r="CI33" s="202"/>
      <c r="CJ33" s="202"/>
      <c r="CK33" s="202"/>
      <c r="CL33" s="202"/>
      <c r="CM33" s="202"/>
    </row>
    <row r="34" spans="1:91" ht="18.600000000000001" customHeight="1" x14ac:dyDescent="0.15">
      <c r="A34" s="218" t="str">
        <f>IF(入力シート!$D61="","",入力シート!D61)</f>
        <v/>
      </c>
      <c r="B34" s="219"/>
      <c r="C34" s="219"/>
      <c r="D34" s="219"/>
      <c r="E34" s="219"/>
      <c r="F34" s="219"/>
      <c r="G34" s="219"/>
      <c r="H34" s="219"/>
      <c r="I34" s="219"/>
      <c r="J34" s="219"/>
      <c r="K34" s="219"/>
      <c r="L34" s="219"/>
      <c r="M34" s="219"/>
      <c r="N34" s="219"/>
      <c r="O34" s="220"/>
      <c r="P34" s="191">
        <f>IF(入力シート!$D62="管理栄養士","①",1)</f>
        <v>1</v>
      </c>
      <c r="Q34" s="191"/>
      <c r="R34" s="15" t="s">
        <v>130</v>
      </c>
      <c r="S34" s="15"/>
      <c r="T34" s="15"/>
      <c r="U34" s="15"/>
      <c r="V34" s="15"/>
      <c r="W34" s="15"/>
      <c r="X34" s="15"/>
      <c r="Y34" s="15"/>
      <c r="Z34" s="15"/>
      <c r="AA34" s="15"/>
      <c r="AB34" s="15"/>
      <c r="AC34" s="15"/>
      <c r="AD34" s="15"/>
      <c r="AE34" s="15"/>
      <c r="AF34" s="23"/>
      <c r="AG34" s="227" t="str">
        <f>IF(入力シート!$D65="専任","①専任
2 兼任",IF(入力シート!$D65="兼任","1 専任
②兼任","1 専任
2 兼任"))</f>
        <v>1 専任
2 兼任</v>
      </c>
      <c r="AH34" s="228"/>
      <c r="AI34" s="228"/>
      <c r="AJ34" s="228"/>
      <c r="AK34" s="228"/>
      <c r="AL34" s="228"/>
      <c r="AM34" s="228"/>
      <c r="AN34" s="228"/>
      <c r="AO34" s="229"/>
      <c r="AP34" s="216" t="s">
        <v>21</v>
      </c>
      <c r="AQ34" s="217"/>
      <c r="AR34" s="24" t="s">
        <v>22</v>
      </c>
      <c r="AS34" s="24"/>
      <c r="AT34" s="24"/>
      <c r="AU34" s="24"/>
      <c r="AV34" s="24"/>
      <c r="AW34" s="24"/>
      <c r="AX34" s="173" t="str">
        <f>IF(入力シート!$D66="","",入力シート!D66)</f>
        <v/>
      </c>
      <c r="AY34" s="173"/>
      <c r="AZ34" s="173"/>
      <c r="BA34" s="173"/>
      <c r="BB34" s="173"/>
      <c r="BC34" s="173"/>
      <c r="BD34" s="173" t="str">
        <f>IF(入力シート!$D70="","",入力シート!D70)</f>
        <v/>
      </c>
      <c r="BE34" s="173"/>
      <c r="BF34" s="173"/>
      <c r="BG34" s="173"/>
      <c r="BH34" s="173"/>
      <c r="BI34" s="173"/>
      <c r="BJ34" s="173" t="str">
        <f>IF(入力シート!$D74="","",入力シート!D74)</f>
        <v/>
      </c>
      <c r="BK34" s="173"/>
      <c r="BL34" s="173"/>
      <c r="BM34" s="173"/>
      <c r="BN34" s="173"/>
      <c r="BO34" s="173"/>
      <c r="BP34" s="173" t="str">
        <f>IF(入力シート!$D78="","",入力シート!D78)</f>
        <v/>
      </c>
      <c r="BQ34" s="173"/>
      <c r="BR34" s="173"/>
      <c r="BS34" s="173"/>
      <c r="BT34" s="173"/>
      <c r="BU34" s="173"/>
      <c r="BV34" s="173" t="str">
        <f>IF(入力シート!$D82="","",入力シート!D82)</f>
        <v/>
      </c>
      <c r="BW34" s="173"/>
      <c r="BX34" s="173"/>
      <c r="BY34" s="173"/>
      <c r="BZ34" s="173"/>
      <c r="CA34" s="173"/>
      <c r="CB34" s="173" t="str">
        <f>IF(入力シート!$D86="","",入力シート!D86)</f>
        <v/>
      </c>
      <c r="CC34" s="173"/>
      <c r="CD34" s="173"/>
      <c r="CE34" s="173"/>
      <c r="CF34" s="173"/>
      <c r="CG34" s="173"/>
      <c r="CH34" s="173">
        <f>IF(入力シート!$D90="","",入力シート!D90)</f>
        <v>0</v>
      </c>
      <c r="CI34" s="173"/>
      <c r="CJ34" s="173"/>
      <c r="CK34" s="173"/>
      <c r="CL34" s="173"/>
      <c r="CM34" s="173"/>
    </row>
    <row r="35" spans="1:91" ht="18.600000000000001" customHeight="1" x14ac:dyDescent="0.15">
      <c r="A35" s="221"/>
      <c r="B35" s="222"/>
      <c r="C35" s="222"/>
      <c r="D35" s="222"/>
      <c r="E35" s="222"/>
      <c r="F35" s="222"/>
      <c r="G35" s="222"/>
      <c r="H35" s="222"/>
      <c r="I35" s="222"/>
      <c r="J35" s="222"/>
      <c r="K35" s="222"/>
      <c r="L35" s="222"/>
      <c r="M35" s="222"/>
      <c r="N35" s="222"/>
      <c r="O35" s="223"/>
      <c r="P35" s="19" t="s">
        <v>132</v>
      </c>
      <c r="Q35" s="2"/>
      <c r="R35" s="2"/>
      <c r="S35" s="191" t="str">
        <f>IF(入力シート!$D63="","",入力シート!D63)</f>
        <v/>
      </c>
      <c r="T35" s="191"/>
      <c r="U35" s="191"/>
      <c r="V35" s="191"/>
      <c r="W35" s="191"/>
      <c r="X35" s="191"/>
      <c r="Y35" s="191"/>
      <c r="Z35" s="191"/>
      <c r="AA35" s="191"/>
      <c r="AB35" s="191"/>
      <c r="AC35" s="2" t="s">
        <v>133</v>
      </c>
      <c r="AD35" s="2"/>
      <c r="AE35" s="2"/>
      <c r="AF35" s="25"/>
      <c r="AG35" s="230"/>
      <c r="AH35" s="231"/>
      <c r="AI35" s="231"/>
      <c r="AJ35" s="231"/>
      <c r="AK35" s="231"/>
      <c r="AL35" s="231"/>
      <c r="AM35" s="231"/>
      <c r="AN35" s="231"/>
      <c r="AO35" s="232"/>
      <c r="AP35" s="216"/>
      <c r="AQ35" s="217"/>
      <c r="AR35" s="24" t="s">
        <v>23</v>
      </c>
      <c r="AS35" s="24"/>
      <c r="AT35" s="24"/>
      <c r="AU35" s="24"/>
      <c r="AV35" s="24"/>
      <c r="AW35" s="24"/>
      <c r="AX35" s="173" t="str">
        <f>IF(入力シート!$D67="","",入力シート!D67)</f>
        <v/>
      </c>
      <c r="AY35" s="173"/>
      <c r="AZ35" s="173"/>
      <c r="BA35" s="173"/>
      <c r="BB35" s="173"/>
      <c r="BC35" s="173"/>
      <c r="BD35" s="173" t="str">
        <f>IF(入力シート!$D71="","",入力シート!D71)</f>
        <v/>
      </c>
      <c r="BE35" s="173"/>
      <c r="BF35" s="173"/>
      <c r="BG35" s="173"/>
      <c r="BH35" s="173"/>
      <c r="BI35" s="173"/>
      <c r="BJ35" s="173" t="str">
        <f>IF(入力シート!$D75="","",入力シート!D75)</f>
        <v/>
      </c>
      <c r="BK35" s="173"/>
      <c r="BL35" s="173"/>
      <c r="BM35" s="173"/>
      <c r="BN35" s="173"/>
      <c r="BO35" s="173"/>
      <c r="BP35" s="173" t="str">
        <f>IF(入力シート!$D79="","",入力シート!D79)</f>
        <v/>
      </c>
      <c r="BQ35" s="173"/>
      <c r="BR35" s="173"/>
      <c r="BS35" s="173"/>
      <c r="BT35" s="173"/>
      <c r="BU35" s="173"/>
      <c r="BV35" s="173" t="str">
        <f>IF(入力シート!$D83="","",入力シート!D83)</f>
        <v/>
      </c>
      <c r="BW35" s="173"/>
      <c r="BX35" s="173"/>
      <c r="BY35" s="173"/>
      <c r="BZ35" s="173"/>
      <c r="CA35" s="173"/>
      <c r="CB35" s="173" t="str">
        <f>IF(入力シート!$D87="","",入力シート!D87)</f>
        <v/>
      </c>
      <c r="CC35" s="173"/>
      <c r="CD35" s="173"/>
      <c r="CE35" s="173"/>
      <c r="CF35" s="173"/>
      <c r="CG35" s="173"/>
      <c r="CH35" s="173">
        <f>IF(入力シート!$D91="","",入力シート!D91)</f>
        <v>0</v>
      </c>
      <c r="CI35" s="173"/>
      <c r="CJ35" s="173"/>
      <c r="CK35" s="173"/>
      <c r="CL35" s="173"/>
      <c r="CM35" s="173"/>
    </row>
    <row r="36" spans="1:91" ht="18.600000000000001" customHeight="1" x14ac:dyDescent="0.15">
      <c r="A36" s="221"/>
      <c r="B36" s="222"/>
      <c r="C36" s="222"/>
      <c r="D36" s="222"/>
      <c r="E36" s="222"/>
      <c r="F36" s="222"/>
      <c r="G36" s="222"/>
      <c r="H36" s="222"/>
      <c r="I36" s="222"/>
      <c r="J36" s="222"/>
      <c r="K36" s="222"/>
      <c r="L36" s="222"/>
      <c r="M36" s="222"/>
      <c r="N36" s="222"/>
      <c r="O36" s="223"/>
      <c r="P36" s="191">
        <f>IF(入力シート!$D62="栄養士","②",2)</f>
        <v>2</v>
      </c>
      <c r="Q36" s="191"/>
      <c r="R36" s="2" t="s">
        <v>131</v>
      </c>
      <c r="S36" s="2"/>
      <c r="T36" s="2"/>
      <c r="U36" s="2"/>
      <c r="V36" s="2"/>
      <c r="W36" s="2"/>
      <c r="X36" s="2"/>
      <c r="Y36" s="2"/>
      <c r="Z36" s="2"/>
      <c r="AA36" s="2"/>
      <c r="AB36" s="2"/>
      <c r="AC36" s="2"/>
      <c r="AD36" s="2"/>
      <c r="AE36" s="2"/>
      <c r="AF36" s="25"/>
      <c r="AG36" s="230"/>
      <c r="AH36" s="231"/>
      <c r="AI36" s="231"/>
      <c r="AJ36" s="231"/>
      <c r="AK36" s="231"/>
      <c r="AL36" s="231"/>
      <c r="AM36" s="231"/>
      <c r="AN36" s="231"/>
      <c r="AO36" s="232"/>
      <c r="AP36" s="216" t="s">
        <v>24</v>
      </c>
      <c r="AQ36" s="217"/>
      <c r="AR36" s="24" t="s">
        <v>22</v>
      </c>
      <c r="AS36" s="24"/>
      <c r="AT36" s="24"/>
      <c r="AU36" s="24"/>
      <c r="AV36" s="24"/>
      <c r="AW36" s="24"/>
      <c r="AX36" s="173" t="str">
        <f>IF(入力シート!$D68="","",入力シート!D68)</f>
        <v/>
      </c>
      <c r="AY36" s="173"/>
      <c r="AZ36" s="173"/>
      <c r="BA36" s="173"/>
      <c r="BB36" s="173"/>
      <c r="BC36" s="173"/>
      <c r="BD36" s="173" t="str">
        <f>IF(入力シート!$D72="","",入力シート!D72)</f>
        <v/>
      </c>
      <c r="BE36" s="173"/>
      <c r="BF36" s="173"/>
      <c r="BG36" s="173"/>
      <c r="BH36" s="173"/>
      <c r="BI36" s="173"/>
      <c r="BJ36" s="173" t="str">
        <f>IF(入力シート!$D76="","",入力シート!D76)</f>
        <v/>
      </c>
      <c r="BK36" s="173"/>
      <c r="BL36" s="173"/>
      <c r="BM36" s="173"/>
      <c r="BN36" s="173"/>
      <c r="BO36" s="173"/>
      <c r="BP36" s="173" t="str">
        <f>IF(入力シート!$D80="","",入力シート!D80)</f>
        <v/>
      </c>
      <c r="BQ36" s="173"/>
      <c r="BR36" s="173"/>
      <c r="BS36" s="173"/>
      <c r="BT36" s="173"/>
      <c r="BU36" s="173"/>
      <c r="BV36" s="173" t="str">
        <f>IF(入力シート!$D84="","",入力シート!D84)</f>
        <v/>
      </c>
      <c r="BW36" s="173"/>
      <c r="BX36" s="173"/>
      <c r="BY36" s="173"/>
      <c r="BZ36" s="173"/>
      <c r="CA36" s="173"/>
      <c r="CB36" s="173" t="str">
        <f>IF(入力シート!$D88="","",入力シート!D88)</f>
        <v/>
      </c>
      <c r="CC36" s="173"/>
      <c r="CD36" s="173"/>
      <c r="CE36" s="173"/>
      <c r="CF36" s="173"/>
      <c r="CG36" s="173"/>
      <c r="CH36" s="173">
        <f>IF(入力シート!$D92="","",入力シート!D92)</f>
        <v>0</v>
      </c>
      <c r="CI36" s="173"/>
      <c r="CJ36" s="173"/>
      <c r="CK36" s="173"/>
      <c r="CL36" s="173"/>
      <c r="CM36" s="173"/>
    </row>
    <row r="37" spans="1:91" ht="18.600000000000001" customHeight="1" x14ac:dyDescent="0.15">
      <c r="A37" s="224"/>
      <c r="B37" s="225"/>
      <c r="C37" s="225"/>
      <c r="D37" s="225"/>
      <c r="E37" s="225"/>
      <c r="F37" s="225"/>
      <c r="G37" s="225"/>
      <c r="H37" s="225"/>
      <c r="I37" s="225"/>
      <c r="J37" s="225"/>
      <c r="K37" s="225"/>
      <c r="L37" s="225"/>
      <c r="M37" s="225"/>
      <c r="N37" s="225"/>
      <c r="O37" s="226"/>
      <c r="P37" s="19" t="s">
        <v>132</v>
      </c>
      <c r="Q37" s="2"/>
      <c r="R37" s="2"/>
      <c r="S37" s="197" t="str">
        <f>IF(入力シート!$D64="","",入力シート!D64)</f>
        <v/>
      </c>
      <c r="T37" s="197"/>
      <c r="U37" s="197"/>
      <c r="V37" s="197"/>
      <c r="W37" s="197"/>
      <c r="X37" s="197"/>
      <c r="Y37" s="197"/>
      <c r="Z37" s="197"/>
      <c r="AA37" s="197"/>
      <c r="AB37" s="197"/>
      <c r="AC37" s="2" t="s">
        <v>133</v>
      </c>
      <c r="AD37" s="2"/>
      <c r="AE37" s="2"/>
      <c r="AF37" s="25"/>
      <c r="AG37" s="230"/>
      <c r="AH37" s="231"/>
      <c r="AI37" s="231"/>
      <c r="AJ37" s="231"/>
      <c r="AK37" s="231"/>
      <c r="AL37" s="231"/>
      <c r="AM37" s="231"/>
      <c r="AN37" s="231"/>
      <c r="AO37" s="232"/>
      <c r="AP37" s="241"/>
      <c r="AQ37" s="242"/>
      <c r="AR37" s="26" t="s">
        <v>23</v>
      </c>
      <c r="AS37" s="26"/>
      <c r="AT37" s="26"/>
      <c r="AU37" s="26"/>
      <c r="AV37" s="26"/>
      <c r="AW37" s="26"/>
      <c r="AX37" s="173" t="str">
        <f>IF(入力シート!$D69="","",入力シート!D69)</f>
        <v/>
      </c>
      <c r="AY37" s="173"/>
      <c r="AZ37" s="173"/>
      <c r="BA37" s="173"/>
      <c r="BB37" s="173"/>
      <c r="BC37" s="173"/>
      <c r="BD37" s="173" t="str">
        <f>IF(入力シート!$D73="","",入力シート!D73)</f>
        <v/>
      </c>
      <c r="BE37" s="173"/>
      <c r="BF37" s="173"/>
      <c r="BG37" s="173"/>
      <c r="BH37" s="173"/>
      <c r="BI37" s="173"/>
      <c r="BJ37" s="173" t="str">
        <f>IF(入力シート!$D77="","",入力シート!D77)</f>
        <v/>
      </c>
      <c r="BK37" s="173"/>
      <c r="BL37" s="173"/>
      <c r="BM37" s="173"/>
      <c r="BN37" s="173"/>
      <c r="BO37" s="173"/>
      <c r="BP37" s="173" t="str">
        <f>IF(入力シート!$D81="","",入力シート!D81)</f>
        <v/>
      </c>
      <c r="BQ37" s="173"/>
      <c r="BR37" s="173"/>
      <c r="BS37" s="173"/>
      <c r="BT37" s="173"/>
      <c r="BU37" s="173"/>
      <c r="BV37" s="173" t="str">
        <f>IF(入力シート!$D85="","",入力シート!D85)</f>
        <v/>
      </c>
      <c r="BW37" s="173"/>
      <c r="BX37" s="173"/>
      <c r="BY37" s="173"/>
      <c r="BZ37" s="173"/>
      <c r="CA37" s="173"/>
      <c r="CB37" s="173" t="str">
        <f>IF(入力シート!$D89="","",入力シート!D89)</f>
        <v/>
      </c>
      <c r="CC37" s="173"/>
      <c r="CD37" s="173"/>
      <c r="CE37" s="173"/>
      <c r="CF37" s="173"/>
      <c r="CG37" s="173"/>
      <c r="CH37" s="173">
        <f>IF(入力シート!$D93="","",入力シート!D93)</f>
        <v>0</v>
      </c>
      <c r="CI37" s="173"/>
      <c r="CJ37" s="173"/>
      <c r="CK37" s="173"/>
      <c r="CL37" s="173"/>
      <c r="CM37" s="173"/>
    </row>
    <row r="38" spans="1:91" ht="18.600000000000001" customHeight="1" x14ac:dyDescent="0.15">
      <c r="A38" s="194" t="s">
        <v>329</v>
      </c>
      <c r="B38" s="195"/>
      <c r="C38" s="195"/>
      <c r="D38" s="195"/>
      <c r="E38" s="195"/>
      <c r="F38" s="195"/>
      <c r="G38" s="195"/>
      <c r="H38" s="195"/>
      <c r="I38" s="198" t="str">
        <f>IF(入力シート!$D94="","",入力シート!D94)</f>
        <v/>
      </c>
      <c r="J38" s="199"/>
      <c r="K38" s="199"/>
      <c r="L38" s="199"/>
      <c r="M38" s="199"/>
      <c r="N38" s="199"/>
      <c r="O38" s="199"/>
      <c r="P38" s="199"/>
      <c r="Q38" s="199"/>
      <c r="R38" s="15"/>
      <c r="S38" s="15"/>
      <c r="T38" s="23"/>
      <c r="U38" s="202" t="s">
        <v>135</v>
      </c>
      <c r="V38" s="173"/>
      <c r="W38" s="173"/>
      <c r="X38" s="173"/>
      <c r="Y38" s="173"/>
      <c r="Z38" s="173"/>
      <c r="AA38" s="173"/>
      <c r="AB38" s="173"/>
      <c r="AC38" s="173"/>
      <c r="AD38" s="173"/>
      <c r="AE38" s="173"/>
      <c r="AF38" s="173"/>
      <c r="AG38" s="173" t="s">
        <v>25</v>
      </c>
      <c r="AH38" s="173"/>
      <c r="AI38" s="173"/>
      <c r="AJ38" s="173"/>
      <c r="AK38" s="173"/>
      <c r="AL38" s="173"/>
      <c r="AM38" s="173"/>
      <c r="AN38" s="173"/>
      <c r="AO38" s="173"/>
      <c r="AP38" s="173"/>
      <c r="AQ38" s="173"/>
      <c r="AR38" s="173"/>
      <c r="AS38" s="173"/>
      <c r="AT38" s="173"/>
      <c r="AU38" s="173"/>
      <c r="AV38" s="173"/>
      <c r="AW38" s="173"/>
      <c r="AX38" s="173"/>
      <c r="AY38" s="173"/>
      <c r="AZ38" s="173"/>
      <c r="BA38" s="173"/>
      <c r="BB38" s="173" t="s">
        <v>26</v>
      </c>
      <c r="BC38" s="173"/>
      <c r="BD38" s="173"/>
      <c r="BE38" s="173"/>
      <c r="BF38" s="173"/>
      <c r="BG38" s="173"/>
      <c r="BH38" s="173"/>
      <c r="BI38" s="173"/>
      <c r="BJ38" s="173" t="s">
        <v>84</v>
      </c>
      <c r="BK38" s="173"/>
      <c r="BL38" s="173"/>
      <c r="BM38" s="173"/>
      <c r="BN38" s="173"/>
      <c r="BO38" s="173"/>
      <c r="BP38" s="173"/>
      <c r="BQ38" s="173"/>
      <c r="BR38" s="202" t="s">
        <v>27</v>
      </c>
      <c r="BS38" s="202"/>
      <c r="BT38" s="202"/>
      <c r="BU38" s="202"/>
      <c r="BV38" s="202"/>
      <c r="BW38" s="202"/>
      <c r="BX38" s="202"/>
      <c r="BY38" s="173" t="s">
        <v>19</v>
      </c>
      <c r="BZ38" s="173"/>
      <c r="CA38" s="173"/>
      <c r="CB38" s="173"/>
      <c r="CC38" s="173"/>
      <c r="CD38" s="173"/>
      <c r="CE38" s="173"/>
      <c r="CF38" s="173" t="s">
        <v>28</v>
      </c>
      <c r="CG38" s="173"/>
      <c r="CH38" s="173"/>
      <c r="CI38" s="173"/>
      <c r="CJ38" s="173"/>
      <c r="CK38" s="173"/>
      <c r="CL38" s="173"/>
      <c r="CM38" s="173"/>
    </row>
    <row r="39" spans="1:91" ht="18.600000000000001" customHeight="1" x14ac:dyDescent="0.15">
      <c r="A39" s="196"/>
      <c r="B39" s="197"/>
      <c r="C39" s="197"/>
      <c r="D39" s="197"/>
      <c r="E39" s="197"/>
      <c r="F39" s="197"/>
      <c r="G39" s="197"/>
      <c r="H39" s="197"/>
      <c r="I39" s="200"/>
      <c r="J39" s="201"/>
      <c r="K39" s="201"/>
      <c r="L39" s="201"/>
      <c r="M39" s="201"/>
      <c r="N39" s="201"/>
      <c r="O39" s="201"/>
      <c r="P39" s="201"/>
      <c r="Q39" s="201"/>
      <c r="R39" s="20" t="s">
        <v>134</v>
      </c>
      <c r="S39" s="20"/>
      <c r="T39" s="27"/>
      <c r="U39" s="173"/>
      <c r="V39" s="173"/>
      <c r="W39" s="173"/>
      <c r="X39" s="173"/>
      <c r="Y39" s="173"/>
      <c r="Z39" s="173"/>
      <c r="AA39" s="173"/>
      <c r="AB39" s="173"/>
      <c r="AC39" s="173"/>
      <c r="AD39" s="173"/>
      <c r="AE39" s="173"/>
      <c r="AF39" s="173"/>
      <c r="AG39" s="173" t="s">
        <v>29</v>
      </c>
      <c r="AH39" s="173"/>
      <c r="AI39" s="173"/>
      <c r="AJ39" s="173"/>
      <c r="AK39" s="173"/>
      <c r="AL39" s="173"/>
      <c r="AM39" s="173"/>
      <c r="AN39" s="173" t="s">
        <v>30</v>
      </c>
      <c r="AO39" s="173"/>
      <c r="AP39" s="173"/>
      <c r="AQ39" s="173"/>
      <c r="AR39" s="173"/>
      <c r="AS39" s="173"/>
      <c r="AT39" s="173"/>
      <c r="AU39" s="173" t="s">
        <v>31</v>
      </c>
      <c r="AV39" s="173"/>
      <c r="AW39" s="173"/>
      <c r="AX39" s="173"/>
      <c r="AY39" s="173"/>
      <c r="AZ39" s="173"/>
      <c r="BA39" s="173"/>
      <c r="BB39" s="173"/>
      <c r="BC39" s="173"/>
      <c r="BD39" s="173"/>
      <c r="BE39" s="173"/>
      <c r="BF39" s="173"/>
      <c r="BG39" s="173"/>
      <c r="BH39" s="173"/>
      <c r="BI39" s="173"/>
      <c r="BJ39" s="173"/>
      <c r="BK39" s="173"/>
      <c r="BL39" s="173"/>
      <c r="BM39" s="173"/>
      <c r="BN39" s="173"/>
      <c r="BO39" s="173"/>
      <c r="BP39" s="173"/>
      <c r="BQ39" s="173"/>
      <c r="BR39" s="202"/>
      <c r="BS39" s="202"/>
      <c r="BT39" s="202"/>
      <c r="BU39" s="202"/>
      <c r="BV39" s="202"/>
      <c r="BW39" s="202"/>
      <c r="BX39" s="202"/>
      <c r="BY39" s="173"/>
      <c r="BZ39" s="173"/>
      <c r="CA39" s="173"/>
      <c r="CB39" s="173"/>
      <c r="CC39" s="173"/>
      <c r="CD39" s="173"/>
      <c r="CE39" s="173"/>
      <c r="CF39" s="173"/>
      <c r="CG39" s="173"/>
      <c r="CH39" s="173"/>
      <c r="CI39" s="173"/>
      <c r="CJ39" s="173"/>
      <c r="CK39" s="173"/>
      <c r="CL39" s="173"/>
      <c r="CM39" s="173"/>
    </row>
    <row r="40" spans="1:91" ht="18.600000000000001" customHeight="1" x14ac:dyDescent="0.15">
      <c r="A40" s="194" t="s">
        <v>32</v>
      </c>
      <c r="B40" s="195"/>
      <c r="C40" s="195"/>
      <c r="D40" s="195"/>
      <c r="E40" s="195"/>
      <c r="F40" s="195"/>
      <c r="G40" s="195"/>
      <c r="H40" s="195"/>
      <c r="I40" s="198" t="str">
        <f>IF(入力シート!$D95="","",入力シート!D95)</f>
        <v/>
      </c>
      <c r="J40" s="199"/>
      <c r="K40" s="199"/>
      <c r="L40" s="199"/>
      <c r="M40" s="199"/>
      <c r="N40" s="199"/>
      <c r="O40" s="199"/>
      <c r="P40" s="199"/>
      <c r="Q40" s="199"/>
      <c r="R40" s="15"/>
      <c r="S40" s="15"/>
      <c r="T40" s="23"/>
      <c r="U40" s="173"/>
      <c r="V40" s="173"/>
      <c r="W40" s="173"/>
      <c r="X40" s="173"/>
      <c r="Y40" s="173"/>
      <c r="Z40" s="173"/>
      <c r="AA40" s="173"/>
      <c r="AB40" s="173"/>
      <c r="AC40" s="173"/>
      <c r="AD40" s="173"/>
      <c r="AE40" s="173"/>
      <c r="AF40" s="173"/>
      <c r="AG40" s="173" t="str">
        <f>IF(入力シート!$D96="","",入力シート!D96)</f>
        <v/>
      </c>
      <c r="AH40" s="173"/>
      <c r="AI40" s="173"/>
      <c r="AJ40" s="173"/>
      <c r="AK40" s="173"/>
      <c r="AL40" s="173"/>
      <c r="AM40" s="173"/>
      <c r="AN40" s="173" t="str">
        <f>IF(入力シート!$D97="","",入力シート!D97)</f>
        <v/>
      </c>
      <c r="AO40" s="173"/>
      <c r="AP40" s="173"/>
      <c r="AQ40" s="173"/>
      <c r="AR40" s="173"/>
      <c r="AS40" s="173"/>
      <c r="AT40" s="173"/>
      <c r="AU40" s="173" t="str">
        <f>IF(入力シート!$D98="","",入力シート!D98)</f>
        <v/>
      </c>
      <c r="AV40" s="173"/>
      <c r="AW40" s="173"/>
      <c r="AX40" s="173"/>
      <c r="AY40" s="173"/>
      <c r="AZ40" s="173"/>
      <c r="BA40" s="173"/>
      <c r="BB40" s="173" t="str">
        <f>IF(入力シート!$D99="","",入力シート!D99)</f>
        <v/>
      </c>
      <c r="BC40" s="173"/>
      <c r="BD40" s="173"/>
      <c r="BE40" s="173"/>
      <c r="BF40" s="173"/>
      <c r="BG40" s="173"/>
      <c r="BH40" s="173"/>
      <c r="BI40" s="173"/>
      <c r="BJ40" s="173" t="str">
        <f>IF(入力シート!$D100="","",入力シート!D100)</f>
        <v/>
      </c>
      <c r="BK40" s="173"/>
      <c r="BL40" s="173"/>
      <c r="BM40" s="173"/>
      <c r="BN40" s="173"/>
      <c r="BO40" s="173"/>
      <c r="BP40" s="173"/>
      <c r="BQ40" s="173"/>
      <c r="BR40" s="173" t="str">
        <f>IF(入力シート!$D101="","",入力シート!D101)</f>
        <v/>
      </c>
      <c r="BS40" s="173"/>
      <c r="BT40" s="173"/>
      <c r="BU40" s="173"/>
      <c r="BV40" s="173"/>
      <c r="BW40" s="173"/>
      <c r="BX40" s="173"/>
      <c r="BY40" s="173" t="str">
        <f>IF(入力シート!$D102="","",入力シート!D102)</f>
        <v/>
      </c>
      <c r="BZ40" s="173"/>
      <c r="CA40" s="173"/>
      <c r="CB40" s="173"/>
      <c r="CC40" s="173"/>
      <c r="CD40" s="173"/>
      <c r="CE40" s="173"/>
      <c r="CF40" s="173">
        <f>IF(入力シート!$D103="","",入力シート!D103)</f>
        <v>0</v>
      </c>
      <c r="CG40" s="173"/>
      <c r="CH40" s="173"/>
      <c r="CI40" s="173"/>
      <c r="CJ40" s="173"/>
      <c r="CK40" s="173"/>
      <c r="CL40" s="173"/>
      <c r="CM40" s="173"/>
    </row>
    <row r="41" spans="1:91" ht="18.600000000000001" customHeight="1" x14ac:dyDescent="0.15">
      <c r="A41" s="196"/>
      <c r="B41" s="197"/>
      <c r="C41" s="197"/>
      <c r="D41" s="197"/>
      <c r="E41" s="197"/>
      <c r="F41" s="197"/>
      <c r="G41" s="197"/>
      <c r="H41" s="197"/>
      <c r="I41" s="200"/>
      <c r="J41" s="201"/>
      <c r="K41" s="201"/>
      <c r="L41" s="201"/>
      <c r="M41" s="201"/>
      <c r="N41" s="201"/>
      <c r="O41" s="201"/>
      <c r="P41" s="201"/>
      <c r="Q41" s="201"/>
      <c r="R41" s="20" t="s">
        <v>87</v>
      </c>
      <c r="S41" s="20"/>
      <c r="T41" s="27"/>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c r="CG41" s="173"/>
      <c r="CH41" s="173"/>
      <c r="CI41" s="173"/>
      <c r="CJ41" s="173"/>
      <c r="CK41" s="173"/>
      <c r="CL41" s="173"/>
      <c r="CM41" s="173"/>
    </row>
    <row r="42" spans="1:91" ht="18.600000000000001" customHeight="1" x14ac:dyDescent="0.15">
      <c r="A42" s="19"/>
      <c r="B42" s="2"/>
      <c r="C42" s="2"/>
      <c r="D42" s="2"/>
      <c r="E42" s="2"/>
      <c r="F42" s="2"/>
      <c r="G42" s="2"/>
      <c r="H42" s="2"/>
      <c r="I42" s="2"/>
      <c r="J42" s="2"/>
      <c r="K42" s="2"/>
      <c r="L42" s="2"/>
      <c r="M42" s="2"/>
      <c r="N42" s="2"/>
      <c r="O42" s="2"/>
      <c r="P42" s="2"/>
      <c r="Q42" s="2"/>
      <c r="R42" s="2"/>
      <c r="S42" s="2"/>
      <c r="T42" s="2"/>
      <c r="U42" s="173" t="s">
        <v>34</v>
      </c>
      <c r="V42" s="173"/>
      <c r="W42" s="173"/>
      <c r="X42" s="173"/>
      <c r="Y42" s="173"/>
      <c r="Z42" s="173"/>
      <c r="AA42" s="173"/>
      <c r="AB42" s="173"/>
      <c r="AC42" s="173"/>
      <c r="AD42" s="173"/>
      <c r="AE42" s="173"/>
      <c r="AF42" s="173" t="s">
        <v>35</v>
      </c>
      <c r="AG42" s="173"/>
      <c r="AH42" s="173"/>
      <c r="AI42" s="173"/>
      <c r="AJ42" s="173"/>
      <c r="AK42" s="173"/>
      <c r="AL42" s="173"/>
      <c r="AM42" s="173"/>
      <c r="AN42" s="173" t="s">
        <v>36</v>
      </c>
      <c r="AO42" s="173"/>
      <c r="AP42" s="173"/>
      <c r="AQ42" s="173"/>
      <c r="AR42" s="173"/>
      <c r="AS42" s="173"/>
      <c r="AT42" s="173"/>
      <c r="AU42" s="173"/>
      <c r="AV42" s="173" t="s">
        <v>142</v>
      </c>
      <c r="AW42" s="173"/>
      <c r="AX42" s="173"/>
      <c r="AY42" s="173"/>
      <c r="AZ42" s="173"/>
      <c r="BA42" s="173"/>
      <c r="BB42" s="173"/>
      <c r="BC42" s="173"/>
      <c r="BD42" s="173" t="s">
        <v>37</v>
      </c>
      <c r="BE42" s="173"/>
      <c r="BF42" s="173"/>
      <c r="BG42" s="173"/>
      <c r="BH42" s="173"/>
      <c r="BI42" s="173"/>
      <c r="BJ42" s="173"/>
      <c r="BK42" s="173"/>
      <c r="BL42" s="173" t="s">
        <v>38</v>
      </c>
      <c r="BM42" s="173"/>
      <c r="BN42" s="173"/>
      <c r="BO42" s="173"/>
      <c r="BP42" s="173"/>
      <c r="BQ42" s="173"/>
      <c r="BR42" s="173"/>
      <c r="BS42" s="173"/>
      <c r="BT42" s="173"/>
      <c r="BU42" s="173"/>
      <c r="BV42" s="173"/>
      <c r="BW42" s="173"/>
      <c r="BX42" s="173"/>
      <c r="BY42" s="173"/>
      <c r="BZ42" s="173" t="str">
        <f>IF(入力シート!$D140="有","①有　　2 無",IF(入力シート!$D140="無","1 有　　②無","1 有　　2 無"))</f>
        <v>1 有　　2 無</v>
      </c>
      <c r="CA42" s="173"/>
      <c r="CB42" s="173"/>
      <c r="CC42" s="173"/>
      <c r="CD42" s="173"/>
      <c r="CE42" s="173"/>
      <c r="CF42" s="173"/>
      <c r="CG42" s="173"/>
      <c r="CH42" s="173"/>
      <c r="CI42" s="173"/>
      <c r="CJ42" s="173"/>
      <c r="CK42" s="173"/>
      <c r="CL42" s="173"/>
      <c r="CM42" s="173"/>
    </row>
    <row r="43" spans="1:91" ht="18.600000000000001" customHeight="1" x14ac:dyDescent="0.15">
      <c r="A43" s="19"/>
      <c r="B43" s="2"/>
      <c r="C43" s="2"/>
      <c r="D43" s="2"/>
      <c r="E43" s="2"/>
      <c r="F43" s="2"/>
      <c r="G43" s="2"/>
      <c r="H43" s="2"/>
      <c r="I43" s="2"/>
      <c r="J43" s="2"/>
      <c r="K43" s="2"/>
      <c r="L43" s="2"/>
      <c r="M43" s="2"/>
      <c r="N43" s="2"/>
      <c r="O43" s="2"/>
      <c r="P43" s="2"/>
      <c r="Q43" s="2"/>
      <c r="R43" s="2"/>
      <c r="S43" s="2"/>
      <c r="T43" s="2"/>
      <c r="U43" s="203" t="str">
        <f>IF(入力シート!$D106="","",入力シート!D106)</f>
        <v/>
      </c>
      <c r="V43" s="203"/>
      <c r="W43" s="203"/>
      <c r="X43" s="203"/>
      <c r="Y43" s="203"/>
      <c r="Z43" s="203"/>
      <c r="AA43" s="203"/>
      <c r="AB43" s="203"/>
      <c r="AC43" s="203"/>
      <c r="AD43" s="203"/>
      <c r="AE43" s="203"/>
      <c r="AF43" s="173" t="str">
        <f>IF(入力シート!$D112="","",入力シート!D112)</f>
        <v/>
      </c>
      <c r="AG43" s="173"/>
      <c r="AH43" s="173"/>
      <c r="AI43" s="173"/>
      <c r="AJ43" s="173"/>
      <c r="AK43" s="173"/>
      <c r="AL43" s="173"/>
      <c r="AM43" s="173"/>
      <c r="AN43" s="173" t="str">
        <f>IF(入力シート!$D113="","",入力シート!D113)</f>
        <v/>
      </c>
      <c r="AO43" s="173"/>
      <c r="AP43" s="173"/>
      <c r="AQ43" s="173"/>
      <c r="AR43" s="173"/>
      <c r="AS43" s="173"/>
      <c r="AT43" s="173"/>
      <c r="AU43" s="173"/>
      <c r="AV43" s="173" t="str">
        <f>IF(入力シート!$D114="","",入力シート!D114)</f>
        <v/>
      </c>
      <c r="AW43" s="173"/>
      <c r="AX43" s="173"/>
      <c r="AY43" s="173"/>
      <c r="AZ43" s="173"/>
      <c r="BA43" s="173"/>
      <c r="BB43" s="173"/>
      <c r="BC43" s="173"/>
      <c r="BD43" s="173" t="str">
        <f>IF(入力シート!$D115="","",入力シート!D115)</f>
        <v/>
      </c>
      <c r="BE43" s="173"/>
      <c r="BF43" s="173"/>
      <c r="BG43" s="173"/>
      <c r="BH43" s="173"/>
      <c r="BI43" s="173"/>
      <c r="BJ43" s="173"/>
      <c r="BK43" s="173"/>
      <c r="BL43" s="173" t="s">
        <v>39</v>
      </c>
      <c r="BM43" s="173"/>
      <c r="BN43" s="173"/>
      <c r="BO43" s="173"/>
      <c r="BP43" s="173"/>
      <c r="BQ43" s="173"/>
      <c r="BR43" s="173"/>
      <c r="BS43" s="173"/>
      <c r="BT43" s="173"/>
      <c r="BU43" s="173"/>
      <c r="BV43" s="173"/>
      <c r="BW43" s="173"/>
      <c r="BX43" s="173"/>
      <c r="BY43" s="173"/>
      <c r="BZ43" s="173" t="str">
        <f>IF(入力シート!$D141="有","①有　　2 無",IF(入力シート!$D141="無","1 有　　②無","1 有　　2 無"))</f>
        <v>1 有　　2 無</v>
      </c>
      <c r="CA43" s="173"/>
      <c r="CB43" s="173"/>
      <c r="CC43" s="173"/>
      <c r="CD43" s="173"/>
      <c r="CE43" s="173"/>
      <c r="CF43" s="173"/>
      <c r="CG43" s="173"/>
      <c r="CH43" s="173"/>
      <c r="CI43" s="173"/>
      <c r="CJ43" s="173"/>
      <c r="CK43" s="173"/>
      <c r="CL43" s="173"/>
      <c r="CM43" s="173"/>
    </row>
    <row r="44" spans="1:91" ht="18.600000000000001" customHeight="1" x14ac:dyDescent="0.15">
      <c r="A44" s="193" t="s">
        <v>137</v>
      </c>
      <c r="B44" s="191"/>
      <c r="C44" s="191"/>
      <c r="D44" s="191"/>
      <c r="E44" s="191"/>
      <c r="F44" s="191"/>
      <c r="G44" s="191"/>
      <c r="H44" s="191"/>
      <c r="I44" s="191"/>
      <c r="J44" s="191"/>
      <c r="K44" s="191"/>
      <c r="L44" s="191"/>
      <c r="M44" s="191"/>
      <c r="N44" s="191"/>
      <c r="O44" s="191"/>
      <c r="P44" s="191"/>
      <c r="Q44" s="191"/>
      <c r="R44" s="191"/>
      <c r="S44" s="191"/>
      <c r="T44" s="191"/>
      <c r="U44" s="203" t="str">
        <f>IF(入力シート!$D107="","",入力シート!D107)</f>
        <v/>
      </c>
      <c r="V44" s="203"/>
      <c r="W44" s="203"/>
      <c r="X44" s="203"/>
      <c r="Y44" s="203"/>
      <c r="Z44" s="203"/>
      <c r="AA44" s="203"/>
      <c r="AB44" s="203"/>
      <c r="AC44" s="203"/>
      <c r="AD44" s="203"/>
      <c r="AE44" s="203"/>
      <c r="AF44" s="173" t="str">
        <f>IF(入力シート!$D116="","",入力シート!D116)</f>
        <v/>
      </c>
      <c r="AG44" s="173"/>
      <c r="AH44" s="173"/>
      <c r="AI44" s="173"/>
      <c r="AJ44" s="173"/>
      <c r="AK44" s="173"/>
      <c r="AL44" s="173"/>
      <c r="AM44" s="173"/>
      <c r="AN44" s="173" t="str">
        <f>IF(入力シート!$D117="","",入力シート!D117)</f>
        <v/>
      </c>
      <c r="AO44" s="173"/>
      <c r="AP44" s="173"/>
      <c r="AQ44" s="173"/>
      <c r="AR44" s="173"/>
      <c r="AS44" s="173"/>
      <c r="AT44" s="173"/>
      <c r="AU44" s="173"/>
      <c r="AV44" s="173" t="str">
        <f>IF(入力シート!$D118="","",入力シート!D118)</f>
        <v/>
      </c>
      <c r="AW44" s="173"/>
      <c r="AX44" s="173"/>
      <c r="AY44" s="173"/>
      <c r="AZ44" s="173"/>
      <c r="BA44" s="173"/>
      <c r="BB44" s="173"/>
      <c r="BC44" s="173"/>
      <c r="BD44" s="173" t="str">
        <f>IF(入力シート!$D119="","",入力シート!D119)</f>
        <v/>
      </c>
      <c r="BE44" s="173"/>
      <c r="BF44" s="173"/>
      <c r="BG44" s="173"/>
      <c r="BH44" s="173"/>
      <c r="BI44" s="173"/>
      <c r="BJ44" s="173"/>
      <c r="BK44" s="173"/>
      <c r="BL44" s="173" t="s">
        <v>40</v>
      </c>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row>
    <row r="45" spans="1:91" ht="18.600000000000001" customHeight="1" x14ac:dyDescent="0.15">
      <c r="A45" s="19"/>
      <c r="B45" s="2"/>
      <c r="C45" s="2"/>
      <c r="D45" s="2"/>
      <c r="E45" s="2"/>
      <c r="F45" s="2"/>
      <c r="G45" s="2"/>
      <c r="H45" s="2"/>
      <c r="I45" s="2"/>
      <c r="J45" s="2"/>
      <c r="K45" s="2"/>
      <c r="L45" s="2"/>
      <c r="M45" s="2"/>
      <c r="N45" s="2"/>
      <c r="O45" s="2"/>
      <c r="P45" s="2"/>
      <c r="Q45" s="2"/>
      <c r="R45" s="2"/>
      <c r="S45" s="2"/>
      <c r="T45" s="2"/>
      <c r="U45" s="203" t="str">
        <f>IF(入力シート!$D108="","",入力シート!D108)</f>
        <v/>
      </c>
      <c r="V45" s="203"/>
      <c r="W45" s="203"/>
      <c r="X45" s="203"/>
      <c r="Y45" s="203"/>
      <c r="Z45" s="203"/>
      <c r="AA45" s="203"/>
      <c r="AB45" s="203"/>
      <c r="AC45" s="203"/>
      <c r="AD45" s="203"/>
      <c r="AE45" s="203"/>
      <c r="AF45" s="173" t="str">
        <f>IF(入力シート!$D120="","",入力シート!D120)</f>
        <v/>
      </c>
      <c r="AG45" s="173"/>
      <c r="AH45" s="173"/>
      <c r="AI45" s="173"/>
      <c r="AJ45" s="173"/>
      <c r="AK45" s="173"/>
      <c r="AL45" s="173"/>
      <c r="AM45" s="173"/>
      <c r="AN45" s="173" t="str">
        <f>IF(入力シート!$D121="","",入力シート!D121)</f>
        <v/>
      </c>
      <c r="AO45" s="173"/>
      <c r="AP45" s="173"/>
      <c r="AQ45" s="173"/>
      <c r="AR45" s="173"/>
      <c r="AS45" s="173"/>
      <c r="AT45" s="173"/>
      <c r="AU45" s="173"/>
      <c r="AV45" s="173" t="str">
        <f>IF(入力シート!$D122="","",入力シート!D122)</f>
        <v/>
      </c>
      <c r="AW45" s="173"/>
      <c r="AX45" s="173"/>
      <c r="AY45" s="173"/>
      <c r="AZ45" s="173"/>
      <c r="BA45" s="173"/>
      <c r="BB45" s="173"/>
      <c r="BC45" s="173"/>
      <c r="BD45" s="173" t="str">
        <f>IF(入力シート!$D123="","",入力シート!D123)</f>
        <v/>
      </c>
      <c r="BE45" s="173"/>
      <c r="BF45" s="173"/>
      <c r="BG45" s="173"/>
      <c r="BH45" s="173"/>
      <c r="BI45" s="173"/>
      <c r="BJ45" s="173"/>
      <c r="BK45" s="173"/>
      <c r="BL45" s="173" t="s">
        <v>139</v>
      </c>
      <c r="BM45" s="173"/>
      <c r="BN45" s="173"/>
      <c r="BO45" s="173"/>
      <c r="BP45" s="173"/>
      <c r="BQ45" s="173"/>
      <c r="BR45" s="173"/>
      <c r="BS45" s="173"/>
      <c r="BT45" s="173"/>
      <c r="BU45" s="173"/>
      <c r="BV45" s="173"/>
      <c r="BW45" s="173"/>
      <c r="BX45" s="173"/>
      <c r="BY45" s="173"/>
      <c r="BZ45" s="173"/>
      <c r="CA45" s="255" t="str">
        <f>IF(入力シート!$D142="","",入力シート!D142)</f>
        <v/>
      </c>
      <c r="CB45" s="246"/>
      <c r="CC45" s="246"/>
      <c r="CD45" s="246"/>
      <c r="CE45" s="246"/>
      <c r="CF45" s="246"/>
      <c r="CG45" s="246"/>
      <c r="CH45" s="246"/>
      <c r="CI45" s="246"/>
      <c r="CJ45" s="246"/>
      <c r="CK45" s="9" t="s">
        <v>33</v>
      </c>
      <c r="CL45" s="28"/>
      <c r="CM45" s="24"/>
    </row>
    <row r="46" spans="1:91" ht="18.600000000000001" customHeight="1" x14ac:dyDescent="0.15">
      <c r="A46" s="193" t="str">
        <f>IF(入力シート!$D104="有","①有　　　2 無",IF(入力シート!$D104="無","1 有　　　②無","1 有　　　2 無"))</f>
        <v>1 有　　　2 無</v>
      </c>
      <c r="B46" s="191"/>
      <c r="C46" s="191"/>
      <c r="D46" s="191"/>
      <c r="E46" s="191"/>
      <c r="F46" s="191"/>
      <c r="G46" s="191"/>
      <c r="H46" s="191"/>
      <c r="I46" s="191"/>
      <c r="J46" s="191"/>
      <c r="K46" s="191"/>
      <c r="L46" s="191"/>
      <c r="M46" s="191"/>
      <c r="N46" s="191"/>
      <c r="O46" s="191"/>
      <c r="P46" s="191"/>
      <c r="Q46" s="191"/>
      <c r="R46" s="191"/>
      <c r="S46" s="191"/>
      <c r="T46" s="191"/>
      <c r="U46" s="218" t="str">
        <f>IF(入力シート!$D109="","",入力シート!D109)</f>
        <v/>
      </c>
      <c r="V46" s="219"/>
      <c r="W46" s="219"/>
      <c r="X46" s="219"/>
      <c r="Y46" s="219"/>
      <c r="Z46" s="219"/>
      <c r="AA46" s="219"/>
      <c r="AB46" s="219"/>
      <c r="AC46" s="219"/>
      <c r="AD46" s="219"/>
      <c r="AE46" s="220"/>
      <c r="AF46" s="194" t="str">
        <f>IF(入力シート!$D124="","",入力シート!D124)</f>
        <v/>
      </c>
      <c r="AG46" s="195"/>
      <c r="AH46" s="195"/>
      <c r="AI46" s="195"/>
      <c r="AJ46" s="195"/>
      <c r="AK46" s="195"/>
      <c r="AL46" s="195"/>
      <c r="AM46" s="239"/>
      <c r="AN46" s="194" t="str">
        <f>IF(入力シート!$D125="","",入力シート!D125)</f>
        <v/>
      </c>
      <c r="AO46" s="195"/>
      <c r="AP46" s="195"/>
      <c r="AQ46" s="195"/>
      <c r="AR46" s="195"/>
      <c r="AS46" s="195"/>
      <c r="AT46" s="195"/>
      <c r="AU46" s="239"/>
      <c r="AV46" s="194" t="str">
        <f>IF(入力シート!$D126="","",入力シート!D126)</f>
        <v/>
      </c>
      <c r="AW46" s="195"/>
      <c r="AX46" s="195"/>
      <c r="AY46" s="195"/>
      <c r="AZ46" s="195"/>
      <c r="BA46" s="195"/>
      <c r="BB46" s="195"/>
      <c r="BC46" s="239"/>
      <c r="BD46" s="194" t="str">
        <f>IF(入力シート!$D127="","",入力シート!D127)</f>
        <v/>
      </c>
      <c r="BE46" s="195"/>
      <c r="BF46" s="195"/>
      <c r="BG46" s="195"/>
      <c r="BH46" s="195"/>
      <c r="BI46" s="195"/>
      <c r="BJ46" s="195"/>
      <c r="BK46" s="239"/>
      <c r="BL46" s="194" t="s">
        <v>41</v>
      </c>
      <c r="BM46" s="195"/>
      <c r="BN46" s="195"/>
      <c r="BO46" s="195"/>
      <c r="BP46" s="195"/>
      <c r="BQ46" s="195"/>
      <c r="BR46" s="195"/>
      <c r="BS46" s="195"/>
      <c r="BT46" s="195"/>
      <c r="BU46" s="195"/>
      <c r="BV46" s="195"/>
      <c r="BW46" s="195"/>
      <c r="BX46" s="195"/>
      <c r="BY46" s="195"/>
      <c r="BZ46" s="239"/>
      <c r="CA46" s="285" t="str">
        <f>IF(入力シート!$D143="","",入力シート!D143)</f>
        <v/>
      </c>
      <c r="CB46" s="286"/>
      <c r="CC46" s="286"/>
      <c r="CD46" s="286"/>
      <c r="CE46" s="286"/>
      <c r="CF46" s="286"/>
      <c r="CG46" s="286"/>
      <c r="CH46" s="286"/>
      <c r="CI46" s="286"/>
      <c r="CJ46" s="286"/>
      <c r="CK46" s="195" t="s">
        <v>460</v>
      </c>
      <c r="CL46" s="195"/>
      <c r="CM46" s="239"/>
    </row>
    <row r="47" spans="1:91" ht="18.600000000000001" customHeight="1" x14ac:dyDescent="0.15">
      <c r="A47" s="104"/>
      <c r="B47" s="103"/>
      <c r="C47" s="103"/>
      <c r="D47" s="103"/>
      <c r="E47" s="103"/>
      <c r="F47" s="103"/>
      <c r="G47" s="103"/>
      <c r="H47" s="103"/>
      <c r="I47" s="103"/>
      <c r="J47" s="103"/>
      <c r="K47" s="103"/>
      <c r="L47" s="103"/>
      <c r="M47" s="103"/>
      <c r="N47" s="103"/>
      <c r="O47" s="103"/>
      <c r="P47" s="103"/>
      <c r="Q47" s="103"/>
      <c r="R47" s="103"/>
      <c r="S47" s="103"/>
      <c r="T47" s="103"/>
      <c r="U47" s="224"/>
      <c r="V47" s="225"/>
      <c r="W47" s="225"/>
      <c r="X47" s="225"/>
      <c r="Y47" s="225"/>
      <c r="Z47" s="225"/>
      <c r="AA47" s="225"/>
      <c r="AB47" s="225"/>
      <c r="AC47" s="225"/>
      <c r="AD47" s="225"/>
      <c r="AE47" s="226"/>
      <c r="AF47" s="196"/>
      <c r="AG47" s="197"/>
      <c r="AH47" s="197"/>
      <c r="AI47" s="197"/>
      <c r="AJ47" s="197"/>
      <c r="AK47" s="197"/>
      <c r="AL47" s="197"/>
      <c r="AM47" s="215"/>
      <c r="AN47" s="196"/>
      <c r="AO47" s="197"/>
      <c r="AP47" s="197"/>
      <c r="AQ47" s="197"/>
      <c r="AR47" s="197"/>
      <c r="AS47" s="197"/>
      <c r="AT47" s="197"/>
      <c r="AU47" s="215"/>
      <c r="AV47" s="196"/>
      <c r="AW47" s="197"/>
      <c r="AX47" s="197"/>
      <c r="AY47" s="197"/>
      <c r="AZ47" s="197"/>
      <c r="BA47" s="197"/>
      <c r="BB47" s="197"/>
      <c r="BC47" s="215"/>
      <c r="BD47" s="196"/>
      <c r="BE47" s="197"/>
      <c r="BF47" s="197"/>
      <c r="BG47" s="197"/>
      <c r="BH47" s="197"/>
      <c r="BI47" s="197"/>
      <c r="BJ47" s="197"/>
      <c r="BK47" s="215"/>
      <c r="BL47" s="196"/>
      <c r="BM47" s="197"/>
      <c r="BN47" s="197"/>
      <c r="BO47" s="197"/>
      <c r="BP47" s="197"/>
      <c r="BQ47" s="197"/>
      <c r="BR47" s="197"/>
      <c r="BS47" s="197"/>
      <c r="BT47" s="197"/>
      <c r="BU47" s="197"/>
      <c r="BV47" s="197"/>
      <c r="BW47" s="197"/>
      <c r="BX47" s="197"/>
      <c r="BY47" s="197"/>
      <c r="BZ47" s="215"/>
      <c r="CA47" s="107" t="s">
        <v>461</v>
      </c>
      <c r="CB47" s="106"/>
      <c r="CC47" s="106"/>
      <c r="CD47" s="106"/>
      <c r="CE47" s="106"/>
      <c r="CF47" s="336" t="str">
        <f>IF(入力シート!$D144="","",入力シート!D144)</f>
        <v/>
      </c>
      <c r="CG47" s="336"/>
      <c r="CH47" s="336" t="s">
        <v>498</v>
      </c>
      <c r="CI47" s="336"/>
      <c r="CJ47" s="336"/>
      <c r="CK47" s="197"/>
      <c r="CL47" s="197"/>
      <c r="CM47" s="215"/>
    </row>
    <row r="48" spans="1:91" ht="18.600000000000001" customHeight="1" x14ac:dyDescent="0.15">
      <c r="A48" s="19"/>
      <c r="B48" s="2"/>
      <c r="C48" s="2"/>
      <c r="D48" s="2"/>
      <c r="E48" s="2"/>
      <c r="F48" s="2"/>
      <c r="G48" s="2"/>
      <c r="H48" s="2"/>
      <c r="I48" s="2"/>
      <c r="J48" s="2"/>
      <c r="K48" s="2"/>
      <c r="L48" s="2"/>
      <c r="M48" s="2"/>
      <c r="N48" s="2"/>
      <c r="O48" s="2"/>
      <c r="P48" s="2"/>
      <c r="Q48" s="2"/>
      <c r="R48" s="2"/>
      <c r="S48" s="2"/>
      <c r="T48" s="2"/>
      <c r="U48" s="203" t="str">
        <f>IF(入力シート!$D110="","",入力シート!D110)</f>
        <v/>
      </c>
      <c r="V48" s="203"/>
      <c r="W48" s="203"/>
      <c r="X48" s="203"/>
      <c r="Y48" s="203"/>
      <c r="Z48" s="203"/>
      <c r="AA48" s="203"/>
      <c r="AB48" s="203"/>
      <c r="AC48" s="203"/>
      <c r="AD48" s="203"/>
      <c r="AE48" s="203"/>
      <c r="AF48" s="173" t="str">
        <f>IF(入力シート!$D128="","",入力シート!D128)</f>
        <v/>
      </c>
      <c r="AG48" s="173"/>
      <c r="AH48" s="173"/>
      <c r="AI48" s="173"/>
      <c r="AJ48" s="173"/>
      <c r="AK48" s="173"/>
      <c r="AL48" s="173"/>
      <c r="AM48" s="173"/>
      <c r="AN48" s="173" t="str">
        <f>IF(入力シート!$D129="","",入力シート!D129)</f>
        <v/>
      </c>
      <c r="AO48" s="173"/>
      <c r="AP48" s="173"/>
      <c r="AQ48" s="173"/>
      <c r="AR48" s="173"/>
      <c r="AS48" s="173"/>
      <c r="AT48" s="173"/>
      <c r="AU48" s="173"/>
      <c r="AV48" s="173" t="str">
        <f>IF(入力シート!$D130="","",入力シート!D130)</f>
        <v/>
      </c>
      <c r="AW48" s="173"/>
      <c r="AX48" s="173"/>
      <c r="AY48" s="173"/>
      <c r="AZ48" s="173"/>
      <c r="BA48" s="173"/>
      <c r="BB48" s="173"/>
      <c r="BC48" s="173"/>
      <c r="BD48" s="173" t="str">
        <f>IF(入力シート!$D131="","",入力シート!D131)</f>
        <v/>
      </c>
      <c r="BE48" s="173"/>
      <c r="BF48" s="173"/>
      <c r="BG48" s="173"/>
      <c r="BH48" s="173"/>
      <c r="BI48" s="173"/>
      <c r="BJ48" s="173"/>
      <c r="BK48" s="173"/>
      <c r="BL48" s="287" t="s">
        <v>140</v>
      </c>
      <c r="BM48" s="287"/>
      <c r="BN48" s="287"/>
      <c r="BO48" s="287"/>
      <c r="BP48" s="287"/>
      <c r="BQ48" s="287"/>
      <c r="BR48" s="287"/>
      <c r="BS48" s="287"/>
      <c r="BT48" s="287"/>
      <c r="BU48" s="287"/>
      <c r="BV48" s="287"/>
      <c r="BW48" s="287"/>
      <c r="BX48" s="287"/>
      <c r="BY48" s="287"/>
      <c r="BZ48" s="287"/>
      <c r="CA48" s="255" t="str">
        <f>IF(入力シート!$D145="","",入力シート!D145)</f>
        <v/>
      </c>
      <c r="CB48" s="246"/>
      <c r="CC48" s="246"/>
      <c r="CD48" s="246"/>
      <c r="CE48" s="246"/>
      <c r="CF48" s="246"/>
      <c r="CG48" s="246"/>
      <c r="CH48" s="246"/>
      <c r="CI48" s="246"/>
      <c r="CJ48" s="246"/>
      <c r="CK48" s="9" t="s">
        <v>33</v>
      </c>
      <c r="CL48" s="28"/>
      <c r="CM48" s="24"/>
    </row>
    <row r="49" spans="1:91" ht="18.600000000000001" customHeight="1" x14ac:dyDescent="0.15">
      <c r="A49" s="18"/>
      <c r="B49" s="3" t="s">
        <v>101</v>
      </c>
      <c r="C49" s="208" t="str">
        <f>IF(入力シート!$D105="","　　年　　月",入力シート!$D105)</f>
        <v>　　年　　月</v>
      </c>
      <c r="D49" s="208"/>
      <c r="E49" s="208"/>
      <c r="F49" s="208"/>
      <c r="G49" s="208"/>
      <c r="H49" s="208"/>
      <c r="I49" s="208"/>
      <c r="J49" s="208"/>
      <c r="K49" s="208"/>
      <c r="L49" s="208"/>
      <c r="M49" s="208"/>
      <c r="N49" s="3" t="s">
        <v>138</v>
      </c>
      <c r="O49" s="3"/>
      <c r="P49" s="3"/>
      <c r="Q49" s="3"/>
      <c r="R49" s="3"/>
      <c r="S49" s="3"/>
      <c r="T49" s="3"/>
      <c r="U49" s="203" t="str">
        <f>IF(入力シート!$D111="","",入力シート!D111)</f>
        <v/>
      </c>
      <c r="V49" s="203"/>
      <c r="W49" s="203"/>
      <c r="X49" s="203"/>
      <c r="Y49" s="203"/>
      <c r="Z49" s="203"/>
      <c r="AA49" s="203"/>
      <c r="AB49" s="203"/>
      <c r="AC49" s="203"/>
      <c r="AD49" s="203"/>
      <c r="AE49" s="203"/>
      <c r="AF49" s="173" t="str">
        <f>IF(入力シート!$D132="","",入力シート!D132)</f>
        <v/>
      </c>
      <c r="AG49" s="173"/>
      <c r="AH49" s="173"/>
      <c r="AI49" s="173"/>
      <c r="AJ49" s="173"/>
      <c r="AK49" s="173"/>
      <c r="AL49" s="173"/>
      <c r="AM49" s="173"/>
      <c r="AN49" s="173" t="str">
        <f>IF(入力シート!$D133="","",入力シート!D133)</f>
        <v/>
      </c>
      <c r="AO49" s="173"/>
      <c r="AP49" s="173"/>
      <c r="AQ49" s="173"/>
      <c r="AR49" s="173"/>
      <c r="AS49" s="173"/>
      <c r="AT49" s="173"/>
      <c r="AU49" s="173"/>
      <c r="AV49" s="173" t="str">
        <f>IF(入力シート!$D134="","",入力シート!D134)</f>
        <v/>
      </c>
      <c r="AW49" s="173"/>
      <c r="AX49" s="173"/>
      <c r="AY49" s="173"/>
      <c r="AZ49" s="173"/>
      <c r="BA49" s="173"/>
      <c r="BB49" s="173"/>
      <c r="BC49" s="173"/>
      <c r="BD49" s="173" t="str">
        <f>IF(入力シート!$D135="","",入力シート!D135)</f>
        <v/>
      </c>
      <c r="BE49" s="173"/>
      <c r="BF49" s="173"/>
      <c r="BG49" s="173"/>
      <c r="BH49" s="173"/>
      <c r="BI49" s="173"/>
      <c r="BJ49" s="173"/>
      <c r="BK49" s="173"/>
      <c r="BL49" s="255" t="s">
        <v>141</v>
      </c>
      <c r="BM49" s="246"/>
      <c r="BN49" s="246"/>
      <c r="BO49" s="246"/>
      <c r="BP49" s="246"/>
      <c r="BQ49" s="246"/>
      <c r="BR49" s="250" t="str">
        <f>IF(入力シート!$D146="","",入力シート!D146)</f>
        <v/>
      </c>
      <c r="BS49" s="250"/>
      <c r="BT49" s="250"/>
      <c r="BU49" s="250"/>
      <c r="BV49" s="250"/>
      <c r="BW49" s="250"/>
      <c r="BX49" s="250"/>
      <c r="BY49" s="246" t="s">
        <v>104</v>
      </c>
      <c r="BZ49" s="184"/>
      <c r="CA49" s="255" t="str">
        <f>IF(入力シート!$D147="","",入力シート!D147)</f>
        <v/>
      </c>
      <c r="CB49" s="246"/>
      <c r="CC49" s="246"/>
      <c r="CD49" s="246"/>
      <c r="CE49" s="246"/>
      <c r="CF49" s="246"/>
      <c r="CG49" s="246"/>
      <c r="CH49" s="246"/>
      <c r="CI49" s="246"/>
      <c r="CJ49" s="246"/>
      <c r="CK49" s="9" t="s">
        <v>33</v>
      </c>
      <c r="CL49" s="28"/>
      <c r="CM49" s="24"/>
    </row>
    <row r="50" spans="1:91" ht="18.600000000000001" customHeight="1" x14ac:dyDescent="0.15">
      <c r="A50" s="18"/>
      <c r="B50" s="3"/>
      <c r="C50" s="3"/>
      <c r="D50" s="3"/>
      <c r="E50" s="3"/>
      <c r="F50" s="3"/>
      <c r="G50" s="3"/>
      <c r="H50" s="3"/>
      <c r="I50" s="3"/>
      <c r="J50" s="3"/>
      <c r="K50" s="3"/>
      <c r="L50" s="3"/>
      <c r="M50" s="3"/>
      <c r="N50" s="3"/>
      <c r="O50" s="3"/>
      <c r="P50" s="3"/>
      <c r="Q50" s="3"/>
      <c r="R50" s="3"/>
      <c r="S50" s="3"/>
      <c r="T50" s="3"/>
      <c r="U50" s="173" t="s">
        <v>143</v>
      </c>
      <c r="V50" s="173"/>
      <c r="W50" s="173"/>
      <c r="X50" s="173"/>
      <c r="Y50" s="173"/>
      <c r="Z50" s="173"/>
      <c r="AA50" s="173"/>
      <c r="AB50" s="173"/>
      <c r="AC50" s="173"/>
      <c r="AD50" s="173"/>
      <c r="AE50" s="173"/>
      <c r="AF50" s="255">
        <f>IF(入力シート!$D136="","",入力シート!D136)</f>
        <v>0</v>
      </c>
      <c r="AG50" s="246"/>
      <c r="AH50" s="246"/>
      <c r="AI50" s="246"/>
      <c r="AJ50" s="246"/>
      <c r="AK50" s="246"/>
      <c r="AL50" s="246" t="s">
        <v>87</v>
      </c>
      <c r="AM50" s="184"/>
      <c r="AN50" s="255">
        <f>IF(入力シート!$D137="","",入力シート!D137)</f>
        <v>0</v>
      </c>
      <c r="AO50" s="246"/>
      <c r="AP50" s="246"/>
      <c r="AQ50" s="246"/>
      <c r="AR50" s="246"/>
      <c r="AS50" s="246"/>
      <c r="AT50" s="246" t="s">
        <v>87</v>
      </c>
      <c r="AU50" s="184"/>
      <c r="AV50" s="255">
        <f>IF(入力シート!$D138="","",入力シート!D138)</f>
        <v>0</v>
      </c>
      <c r="AW50" s="246"/>
      <c r="AX50" s="246"/>
      <c r="AY50" s="246"/>
      <c r="AZ50" s="246"/>
      <c r="BA50" s="246"/>
      <c r="BB50" s="246" t="s">
        <v>87</v>
      </c>
      <c r="BC50" s="184"/>
      <c r="BD50" s="255">
        <f>IF(入力シート!$D139="","",入力シート!D139)</f>
        <v>0</v>
      </c>
      <c r="BE50" s="246"/>
      <c r="BF50" s="246"/>
      <c r="BG50" s="246"/>
      <c r="BH50" s="246"/>
      <c r="BI50" s="246"/>
      <c r="BJ50" s="246" t="s">
        <v>87</v>
      </c>
      <c r="BK50" s="184"/>
      <c r="BL50" s="255" t="s">
        <v>141</v>
      </c>
      <c r="BM50" s="246"/>
      <c r="BN50" s="246"/>
      <c r="BO50" s="246"/>
      <c r="BP50" s="246"/>
      <c r="BQ50" s="246"/>
      <c r="BR50" s="250" t="str">
        <f>IF(入力シート!$D148="","",入力シート!D148)</f>
        <v/>
      </c>
      <c r="BS50" s="250"/>
      <c r="BT50" s="250"/>
      <c r="BU50" s="250"/>
      <c r="BV50" s="250"/>
      <c r="BW50" s="250"/>
      <c r="BX50" s="250"/>
      <c r="BY50" s="246" t="s">
        <v>104</v>
      </c>
      <c r="BZ50" s="184"/>
      <c r="CA50" s="255" t="str">
        <f>IF(入力シート!$D149="","",入力シート!D149)</f>
        <v/>
      </c>
      <c r="CB50" s="246"/>
      <c r="CC50" s="246"/>
      <c r="CD50" s="246"/>
      <c r="CE50" s="246"/>
      <c r="CF50" s="246"/>
      <c r="CG50" s="246"/>
      <c r="CH50" s="246"/>
      <c r="CI50" s="246"/>
      <c r="CJ50" s="246"/>
      <c r="CK50" s="9" t="s">
        <v>33</v>
      </c>
      <c r="CL50" s="28"/>
      <c r="CM50" s="24"/>
    </row>
    <row r="51" spans="1:91" ht="18.600000000000001" customHeight="1" x14ac:dyDescent="0.15">
      <c r="A51" s="18"/>
      <c r="B51" s="3"/>
      <c r="C51" s="3"/>
      <c r="D51" s="3"/>
      <c r="E51" s="3"/>
      <c r="F51" s="3"/>
      <c r="G51" s="3"/>
      <c r="H51" s="3"/>
      <c r="I51" s="3"/>
      <c r="J51" s="3"/>
      <c r="K51" s="3"/>
      <c r="L51" s="3"/>
      <c r="M51" s="3"/>
      <c r="N51" s="3"/>
      <c r="O51" s="3"/>
      <c r="P51" s="3"/>
      <c r="Q51" s="3"/>
      <c r="R51" s="3"/>
      <c r="S51" s="3"/>
      <c r="T51" s="3"/>
      <c r="U51" s="174" t="s">
        <v>136</v>
      </c>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4"/>
      <c r="BR51" s="174"/>
      <c r="BS51" s="174"/>
      <c r="BT51" s="174"/>
      <c r="BU51" s="174"/>
      <c r="BV51" s="174"/>
      <c r="BW51" s="174"/>
      <c r="BX51" s="174"/>
      <c r="BY51" s="174"/>
      <c r="BZ51" s="174"/>
      <c r="CA51" s="174"/>
      <c r="CB51" s="174"/>
      <c r="CC51" s="174"/>
      <c r="CD51" s="174"/>
      <c r="CE51" s="174"/>
      <c r="CF51" s="174"/>
      <c r="CG51" s="174"/>
      <c r="CH51" s="174"/>
      <c r="CI51" s="174"/>
      <c r="CJ51" s="174"/>
      <c r="CK51" s="174"/>
      <c r="CL51" s="174"/>
      <c r="CM51" s="174"/>
    </row>
    <row r="52" spans="1:91" ht="18.600000000000001" customHeight="1" x14ac:dyDescent="0.15">
      <c r="A52" s="29"/>
      <c r="B52" s="21"/>
      <c r="C52" s="21"/>
      <c r="D52" s="21"/>
      <c r="E52" s="21"/>
      <c r="F52" s="21"/>
      <c r="G52" s="21"/>
      <c r="H52" s="21"/>
      <c r="I52" s="21"/>
      <c r="J52" s="21"/>
      <c r="K52" s="21"/>
      <c r="L52" s="21"/>
      <c r="M52" s="21"/>
      <c r="N52" s="21"/>
      <c r="O52" s="21"/>
      <c r="P52" s="21"/>
      <c r="Q52" s="21"/>
      <c r="R52" s="21"/>
      <c r="S52" s="21"/>
      <c r="T52" s="21"/>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4"/>
      <c r="BR52" s="174"/>
      <c r="BS52" s="174"/>
      <c r="BT52" s="174"/>
      <c r="BU52" s="174"/>
      <c r="BV52" s="174"/>
      <c r="BW52" s="174"/>
      <c r="BX52" s="174"/>
      <c r="BY52" s="174"/>
      <c r="BZ52" s="174"/>
      <c r="CA52" s="174"/>
      <c r="CB52" s="174"/>
      <c r="CC52" s="174"/>
      <c r="CD52" s="174"/>
      <c r="CE52" s="174"/>
      <c r="CF52" s="174"/>
      <c r="CG52" s="174"/>
      <c r="CH52" s="174"/>
      <c r="CI52" s="174"/>
      <c r="CJ52" s="174"/>
      <c r="CK52" s="174"/>
      <c r="CL52" s="174"/>
      <c r="CM52" s="174"/>
    </row>
    <row r="53" spans="1:91" ht="17.45" customHeight="1" x14ac:dyDescent="0.15">
      <c r="A53" s="30" t="s">
        <v>42</v>
      </c>
    </row>
    <row r="54" spans="1:91" ht="18.95" customHeight="1" x14ac:dyDescent="0.15">
      <c r="A54" s="212" t="s">
        <v>43</v>
      </c>
      <c r="B54" s="213"/>
      <c r="C54" s="213"/>
      <c r="D54" s="213"/>
      <c r="E54" s="213"/>
      <c r="F54" s="213"/>
      <c r="G54" s="213"/>
      <c r="H54" s="213"/>
      <c r="I54" s="213"/>
      <c r="J54" s="213"/>
      <c r="K54" s="213"/>
      <c r="L54" s="213"/>
      <c r="M54" s="213"/>
      <c r="N54" s="213"/>
      <c r="O54" s="213"/>
      <c r="P54" s="213"/>
      <c r="Q54" s="214"/>
      <c r="R54" s="212" t="s">
        <v>98</v>
      </c>
      <c r="S54" s="213"/>
      <c r="T54" s="213"/>
      <c r="U54" s="213"/>
      <c r="V54" s="213"/>
      <c r="W54" s="213"/>
      <c r="X54" s="213"/>
      <c r="Y54" s="213"/>
      <c r="Z54" s="213"/>
      <c r="AA54" s="213"/>
      <c r="AB54" s="213"/>
      <c r="AC54" s="15" t="s">
        <v>148</v>
      </c>
      <c r="AD54" s="15"/>
      <c r="AE54" s="195" t="str">
        <f>IF(入力シート!$D151="","",入力シート!D151)</f>
        <v/>
      </c>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5" t="s">
        <v>510</v>
      </c>
      <c r="BK54" s="15"/>
      <c r="BL54" s="15" t="s">
        <v>525</v>
      </c>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23"/>
    </row>
    <row r="55" spans="1:91" ht="18.95" customHeight="1" x14ac:dyDescent="0.15">
      <c r="A55" s="196" t="str">
        <f>IF(入力シート!$D150="有","①有　　2 無",IF(入力シート!$D150="無","1 有　　②無","1 有　　2 無"))</f>
        <v>1 有　　2 無</v>
      </c>
      <c r="B55" s="197"/>
      <c r="C55" s="197"/>
      <c r="D55" s="197"/>
      <c r="E55" s="197"/>
      <c r="F55" s="197"/>
      <c r="G55" s="197"/>
      <c r="H55" s="197"/>
      <c r="I55" s="197"/>
      <c r="J55" s="197"/>
      <c r="K55" s="197"/>
      <c r="L55" s="197"/>
      <c r="M55" s="197"/>
      <c r="N55" s="197"/>
      <c r="O55" s="197"/>
      <c r="P55" s="197"/>
      <c r="Q55" s="215"/>
      <c r="R55" s="289" t="s">
        <v>147</v>
      </c>
      <c r="S55" s="290"/>
      <c r="T55" s="290"/>
      <c r="U55" s="290"/>
      <c r="V55" s="290"/>
      <c r="W55" s="290"/>
      <c r="X55" s="290"/>
      <c r="Y55" s="290"/>
      <c r="Z55" s="290"/>
      <c r="AA55" s="290"/>
      <c r="AB55" s="290"/>
      <c r="AC55" s="191">
        <f>IF(入力シート!$D152="有","①",1)</f>
        <v>1</v>
      </c>
      <c r="AD55" s="191"/>
      <c r="AE55" s="20" t="s">
        <v>149</v>
      </c>
      <c r="AF55" s="20"/>
      <c r="AG55" s="20"/>
      <c r="AH55" s="20"/>
      <c r="AI55" s="20"/>
      <c r="AJ55" s="20"/>
      <c r="AK55" s="20"/>
      <c r="AL55" s="20"/>
      <c r="AM55" s="20"/>
      <c r="AN55" s="20"/>
      <c r="AO55" s="20"/>
      <c r="AP55" s="20"/>
      <c r="AQ55" s="191">
        <f>IF(入力シート!$D153="有","②",2)</f>
        <v>2</v>
      </c>
      <c r="AR55" s="191"/>
      <c r="AS55" s="20" t="s">
        <v>150</v>
      </c>
      <c r="AT55" s="20"/>
      <c r="AU55" s="20"/>
      <c r="AV55" s="20"/>
      <c r="AW55" s="20"/>
      <c r="AX55" s="20"/>
      <c r="AY55" s="20"/>
      <c r="AZ55" s="20"/>
      <c r="BA55" s="20"/>
      <c r="BB55" s="20"/>
      <c r="BC55" s="20"/>
      <c r="BD55" s="20"/>
      <c r="BE55" s="20"/>
      <c r="BF55" s="197">
        <f>IF(入力シート!$D154="",3,"③")</f>
        <v>3</v>
      </c>
      <c r="BG55" s="197"/>
      <c r="BH55" s="197" t="s">
        <v>110</v>
      </c>
      <c r="BI55" s="197"/>
      <c r="BJ55" s="197"/>
      <c r="BK55" s="197"/>
      <c r="BL55" s="197"/>
      <c r="BM55" s="258" t="str">
        <f>IF(入力シート!$D154="","",入力シート!D154)</f>
        <v/>
      </c>
      <c r="BN55" s="258"/>
      <c r="BO55" s="258"/>
      <c r="BP55" s="258"/>
      <c r="BQ55" s="258"/>
      <c r="BR55" s="258"/>
      <c r="BS55" s="258"/>
      <c r="BT55" s="258"/>
      <c r="BU55" s="258"/>
      <c r="BV55" s="258"/>
      <c r="BW55" s="258"/>
      <c r="BX55" s="258"/>
      <c r="BY55" s="258"/>
      <c r="BZ55" s="258"/>
      <c r="CA55" s="258"/>
      <c r="CB55" s="258"/>
      <c r="CC55" s="258"/>
      <c r="CD55" s="258"/>
      <c r="CE55" s="258"/>
      <c r="CF55" s="258"/>
      <c r="CG55" s="258"/>
      <c r="CH55" s="258"/>
      <c r="CI55" s="258"/>
      <c r="CJ55" s="258"/>
      <c r="CK55" s="258"/>
      <c r="CL55" s="20" t="s">
        <v>104</v>
      </c>
      <c r="CM55" s="27"/>
    </row>
    <row r="56" spans="1:91" ht="18.95" customHeight="1" x14ac:dyDescent="0.15">
      <c r="A56" s="212" t="s">
        <v>44</v>
      </c>
      <c r="B56" s="213"/>
      <c r="C56" s="213"/>
      <c r="D56" s="213"/>
      <c r="E56" s="213"/>
      <c r="F56" s="213"/>
      <c r="G56" s="213"/>
      <c r="H56" s="213"/>
      <c r="I56" s="213"/>
      <c r="J56" s="213"/>
      <c r="K56" s="213"/>
      <c r="L56" s="213"/>
      <c r="M56" s="213"/>
      <c r="N56" s="213"/>
      <c r="O56" s="213"/>
      <c r="P56" s="213"/>
      <c r="Q56" s="214"/>
      <c r="R56" s="212" t="str">
        <f>IF(入力シート!$D155="単一給食","①単一給食 　2 選択給食",IF(入力シート!$D155="選択給食","1 単一給食 　②選択給食","1 単一給食 　2 選択給食"))</f>
        <v>1 単一給食 　2 選択給食</v>
      </c>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3"/>
      <c r="CK56" s="213"/>
      <c r="CL56" s="213"/>
      <c r="CM56" s="214"/>
    </row>
    <row r="57" spans="1:91" ht="18.95" customHeight="1" x14ac:dyDescent="0.15">
      <c r="A57" s="252"/>
      <c r="B57" s="253"/>
      <c r="C57" s="253"/>
      <c r="D57" s="253"/>
      <c r="E57" s="253"/>
      <c r="F57" s="253"/>
      <c r="G57" s="253"/>
      <c r="H57" s="253"/>
      <c r="I57" s="253"/>
      <c r="J57" s="253"/>
      <c r="K57" s="253"/>
      <c r="L57" s="253"/>
      <c r="M57" s="253"/>
      <c r="N57" s="253"/>
      <c r="O57" s="253"/>
      <c r="P57" s="253"/>
      <c r="Q57" s="288"/>
      <c r="R57" s="256" t="s">
        <v>144</v>
      </c>
      <c r="S57" s="251"/>
      <c r="T57" s="251"/>
      <c r="U57" s="251"/>
      <c r="V57" s="251"/>
      <c r="W57" s="251"/>
      <c r="X57" s="251"/>
      <c r="Y57" s="251"/>
      <c r="Z57" s="251"/>
      <c r="AA57" s="251"/>
      <c r="AB57" s="251"/>
      <c r="AC57" s="251"/>
      <c r="AD57" s="251"/>
      <c r="AE57" s="251"/>
      <c r="AF57" s="251"/>
      <c r="AG57" s="251"/>
      <c r="AH57" s="251"/>
      <c r="AI57" s="251"/>
      <c r="AJ57" s="251"/>
      <c r="AK57" s="251"/>
      <c r="AL57" s="251"/>
      <c r="AM57" s="251"/>
      <c r="AN57" s="251" t="str">
        <f>IF(入力シート!$D156="有","①有　　　　2 無",IF(入力シート!$D156="無","1 有　　　　②無","1 有　　　　2 無"))</f>
        <v>1 有　　　　2 無</v>
      </c>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7"/>
    </row>
    <row r="58" spans="1:91" ht="18.95" customHeight="1" x14ac:dyDescent="0.15">
      <c r="A58" s="252"/>
      <c r="B58" s="253"/>
      <c r="C58" s="253"/>
      <c r="D58" s="253"/>
      <c r="E58" s="253"/>
      <c r="F58" s="253"/>
      <c r="G58" s="253"/>
      <c r="H58" s="253"/>
      <c r="I58" s="253"/>
      <c r="J58" s="253"/>
      <c r="K58" s="253"/>
      <c r="L58" s="253"/>
      <c r="M58" s="253"/>
      <c r="N58" s="253"/>
      <c r="O58" s="253"/>
      <c r="P58" s="253"/>
      <c r="Q58" s="288"/>
      <c r="R58" s="292" t="s">
        <v>145</v>
      </c>
      <c r="S58" s="293"/>
      <c r="T58" s="293"/>
      <c r="U58" s="293"/>
      <c r="V58" s="293"/>
      <c r="W58" s="293"/>
      <c r="X58" s="293"/>
      <c r="Y58" s="293"/>
      <c r="Z58" s="293"/>
      <c r="AA58" s="293"/>
      <c r="AB58" s="293"/>
      <c r="AC58" s="293"/>
      <c r="AD58" s="293"/>
      <c r="AE58" s="293"/>
      <c r="AF58" s="293"/>
      <c r="AG58" s="293"/>
      <c r="AH58" s="293"/>
      <c r="AI58" s="293"/>
      <c r="AJ58" s="293"/>
      <c r="AK58" s="293"/>
      <c r="AL58" s="293"/>
      <c r="AM58" s="293"/>
      <c r="AN58" s="251" t="str">
        <f>IF(入力シート!$D157="有","①有　　　　2 無",IF(入力シート!$D157="無","1 有　　　　②無","1 有　　　　2 無"))</f>
        <v>1 有　　　　2 無</v>
      </c>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7"/>
    </row>
    <row r="59" spans="1:91" ht="18.95" customHeight="1" x14ac:dyDescent="0.15">
      <c r="A59" s="289"/>
      <c r="B59" s="290"/>
      <c r="C59" s="290"/>
      <c r="D59" s="290"/>
      <c r="E59" s="290"/>
      <c r="F59" s="290"/>
      <c r="G59" s="290"/>
      <c r="H59" s="290"/>
      <c r="I59" s="290"/>
      <c r="J59" s="290"/>
      <c r="K59" s="290"/>
      <c r="L59" s="290"/>
      <c r="M59" s="290"/>
      <c r="N59" s="290"/>
      <c r="O59" s="290"/>
      <c r="P59" s="290"/>
      <c r="Q59" s="291"/>
      <c r="R59" s="256" t="s">
        <v>146</v>
      </c>
      <c r="S59" s="251"/>
      <c r="T59" s="251"/>
      <c r="U59" s="251"/>
      <c r="V59" s="251"/>
      <c r="W59" s="251"/>
      <c r="X59" s="251"/>
      <c r="Y59" s="251"/>
      <c r="Z59" s="251"/>
      <c r="AA59" s="251"/>
      <c r="AB59" s="251"/>
      <c r="AC59" s="251"/>
      <c r="AD59" s="251"/>
      <c r="AE59" s="251"/>
      <c r="AF59" s="251"/>
      <c r="AG59" s="251"/>
      <c r="AH59" s="251"/>
      <c r="AI59" s="251"/>
      <c r="AJ59" s="251"/>
      <c r="AK59" s="251"/>
      <c r="AL59" s="251"/>
      <c r="AM59" s="251"/>
      <c r="AN59" s="251" t="str">
        <f>IF(入力シート!$D158="有","①有　　　　2 無",IF(入力シート!$D158="無","1 有　　　　②無","1 有　　　　2 無"))</f>
        <v>1 有　　　　2 無</v>
      </c>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7"/>
    </row>
    <row r="60" spans="1:91" ht="18.95" customHeight="1" x14ac:dyDescent="0.15">
      <c r="A60" s="256" t="s">
        <v>45</v>
      </c>
      <c r="B60" s="251"/>
      <c r="C60" s="251"/>
      <c r="D60" s="251"/>
      <c r="E60" s="251"/>
      <c r="F60" s="251"/>
      <c r="G60" s="251"/>
      <c r="H60" s="251"/>
      <c r="I60" s="251"/>
      <c r="J60" s="251"/>
      <c r="K60" s="251"/>
      <c r="L60" s="251"/>
      <c r="M60" s="251"/>
      <c r="N60" s="251"/>
      <c r="O60" s="251"/>
      <c r="P60" s="251"/>
      <c r="Q60" s="251"/>
      <c r="R60" s="196" t="s">
        <v>46</v>
      </c>
      <c r="S60" s="197"/>
      <c r="T60" s="197"/>
      <c r="U60" s="197"/>
      <c r="V60" s="197"/>
      <c r="W60" s="197"/>
      <c r="X60" s="197"/>
      <c r="Y60" s="197"/>
      <c r="Z60" s="197"/>
      <c r="AA60" s="197"/>
      <c r="AB60" s="197"/>
      <c r="AC60" s="191">
        <f>IF(入力シート!$D159="有","①",1)</f>
        <v>1</v>
      </c>
      <c r="AD60" s="191"/>
      <c r="AE60" s="20" t="s">
        <v>151</v>
      </c>
      <c r="AF60" s="20"/>
      <c r="AG60" s="20"/>
      <c r="AH60" s="197" t="str">
        <f>IF(入力シート!$D160="","",入力シート!D160)</f>
        <v/>
      </c>
      <c r="AI60" s="197"/>
      <c r="AJ60" s="197"/>
      <c r="AK60" s="197"/>
      <c r="AL60" s="20" t="s">
        <v>152</v>
      </c>
      <c r="AM60" s="20"/>
      <c r="AN60" s="9"/>
      <c r="AO60" s="9"/>
      <c r="AP60" s="9"/>
      <c r="AQ60" s="9"/>
      <c r="AR60" s="191">
        <f>IF(入力シート!$D159="無","②",2)</f>
        <v>2</v>
      </c>
      <c r="AS60" s="191"/>
      <c r="AT60" s="9" t="s">
        <v>153</v>
      </c>
      <c r="AU60" s="9"/>
      <c r="AV60" s="9"/>
      <c r="AW60" s="255" t="s">
        <v>154</v>
      </c>
      <c r="AX60" s="246"/>
      <c r="AY60" s="246"/>
      <c r="AZ60" s="246"/>
      <c r="BA60" s="246"/>
      <c r="BB60" s="246">
        <f>IF(入力シート!$D161="有","①",1)</f>
        <v>1</v>
      </c>
      <c r="BC60" s="246"/>
      <c r="BD60" s="246" t="s">
        <v>464</v>
      </c>
      <c r="BE60" s="246"/>
      <c r="BF60" s="246"/>
      <c r="BG60" s="9" t="s">
        <v>155</v>
      </c>
      <c r="BH60" s="246">
        <f>IF(入力シート!$D162="有","②",2)</f>
        <v>2</v>
      </c>
      <c r="BI60" s="246"/>
      <c r="BJ60" s="246" t="s">
        <v>465</v>
      </c>
      <c r="BK60" s="246"/>
      <c r="BL60" s="246"/>
      <c r="BM60" s="246"/>
      <c r="BN60" s="246" t="s">
        <v>499</v>
      </c>
      <c r="BO60" s="246"/>
      <c r="BP60" s="246"/>
      <c r="BQ60" s="246"/>
      <c r="BR60" s="184"/>
      <c r="BS60" s="191">
        <f>IF(OR(入力シート!$D161="有",入力シート!$D162="有"),"①",1)</f>
        <v>1</v>
      </c>
      <c r="BT60" s="191"/>
      <c r="BU60" s="9" t="s">
        <v>151</v>
      </c>
      <c r="BV60" s="9"/>
      <c r="BW60" s="9"/>
      <c r="BX60" s="246" t="str">
        <f>IF(入力シート!$D163="","",入力シート!D163)</f>
        <v/>
      </c>
      <c r="BY60" s="246"/>
      <c r="BZ60" s="246"/>
      <c r="CA60" s="246"/>
      <c r="CB60" s="9" t="s">
        <v>152</v>
      </c>
      <c r="CC60" s="9"/>
      <c r="CD60" s="9"/>
      <c r="CE60" s="9"/>
      <c r="CF60" s="9"/>
      <c r="CG60" s="9"/>
      <c r="CH60" s="191">
        <f>IF(AND(入力シート!$D161="無",入力シート!$D162="無"),"②",2)</f>
        <v>2</v>
      </c>
      <c r="CI60" s="191"/>
      <c r="CJ60" s="9" t="s">
        <v>153</v>
      </c>
      <c r="CK60" s="9"/>
      <c r="CL60" s="9"/>
      <c r="CM60" s="28"/>
    </row>
    <row r="61" spans="1:91" ht="18.95" customHeight="1" x14ac:dyDescent="0.15">
      <c r="A61" s="207" t="s">
        <v>47</v>
      </c>
      <c r="B61" s="207"/>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31"/>
      <c r="AD61" s="9"/>
      <c r="AE61" s="9"/>
      <c r="AF61" s="9" t="s">
        <v>156</v>
      </c>
      <c r="AG61" s="9"/>
      <c r="AH61" s="9"/>
      <c r="AI61" s="9"/>
      <c r="AJ61" s="9"/>
      <c r="AK61" s="9"/>
      <c r="AL61" s="9"/>
      <c r="AM61" s="246" t="str">
        <f>IF(入力シート!$D164="朝食","①朝食　2 昼食　3 夕食",IF(入力シート!$D164="昼食","1 朝食　②昼食　3 夕食",IF(入力シート!$D164="夕食","1 朝食　2 昼食　③夕食",IF(入力シート!$D164="朝食・昼食","①朝食　②昼食　3 夕食",IF(入力シート!$D164="朝食・夕食","①朝食　2 昼食　③夕食",IF(入力シート!$D164="昼食・夕食","1 朝食　②昼食　③夕食",IF(入力シート!$D164="朝食・昼食・夕食","①朝食　②昼食　③夕食","1 朝食　2 昼食　3 夕食")))))))</f>
        <v>1 朝食　2 昼食　3 夕食</v>
      </c>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9" t="s">
        <v>157</v>
      </c>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28"/>
    </row>
    <row r="62" spans="1:91" ht="18.95" customHeight="1" x14ac:dyDescent="0.15">
      <c r="A62" s="296" t="s">
        <v>85</v>
      </c>
      <c r="B62" s="296"/>
      <c r="C62" s="296"/>
      <c r="D62" s="296"/>
      <c r="E62" s="299" t="s">
        <v>48</v>
      </c>
      <c r="F62" s="299"/>
      <c r="G62" s="299"/>
      <c r="H62" s="299"/>
      <c r="I62" s="299"/>
      <c r="J62" s="299"/>
      <c r="K62" s="299"/>
      <c r="L62" s="299"/>
      <c r="M62" s="299"/>
      <c r="N62" s="299"/>
      <c r="O62" s="299"/>
      <c r="P62" s="299"/>
      <c r="Q62" s="299"/>
      <c r="R62" s="299"/>
      <c r="S62" s="299"/>
      <c r="T62" s="299"/>
      <c r="U62" s="299"/>
      <c r="V62" s="191" t="s">
        <v>49</v>
      </c>
      <c r="W62" s="191"/>
      <c r="X62" s="191"/>
      <c r="Y62" s="191"/>
      <c r="Z62" s="191"/>
      <c r="AA62" s="191"/>
      <c r="AB62" s="191"/>
      <c r="AC62" s="191"/>
      <c r="AD62" s="191"/>
      <c r="AE62" s="294" t="s">
        <v>86</v>
      </c>
      <c r="AF62" s="294"/>
      <c r="AG62" s="294"/>
      <c r="AH62" s="294"/>
      <c r="AI62" s="173" t="s">
        <v>50</v>
      </c>
      <c r="AJ62" s="173"/>
      <c r="AK62" s="173"/>
      <c r="AL62" s="173"/>
      <c r="AM62" s="173"/>
      <c r="AN62" s="173"/>
      <c r="AO62" s="173"/>
      <c r="AP62" s="173"/>
      <c r="AQ62" s="173"/>
      <c r="AR62" s="173"/>
      <c r="AS62" s="173"/>
      <c r="AT62" s="173"/>
      <c r="AU62" s="173"/>
      <c r="AV62" s="173"/>
      <c r="AW62" s="173"/>
      <c r="AX62" s="173"/>
      <c r="AY62" s="173"/>
      <c r="AZ62" s="173"/>
      <c r="BA62" s="173"/>
      <c r="BB62" s="173"/>
      <c r="BC62" s="173"/>
      <c r="BD62" s="173"/>
      <c r="BE62" s="173"/>
      <c r="BF62" s="173"/>
      <c r="BG62" s="173" t="s">
        <v>51</v>
      </c>
      <c r="BH62" s="173"/>
      <c r="BI62" s="173"/>
      <c r="BJ62" s="173"/>
      <c r="BK62" s="173"/>
      <c r="BL62" s="173"/>
      <c r="BM62" s="173"/>
      <c r="BN62" s="173"/>
      <c r="BO62" s="173"/>
      <c r="BP62" s="173"/>
      <c r="BQ62" s="173"/>
      <c r="BR62" s="173" t="s">
        <v>52</v>
      </c>
      <c r="BS62" s="173"/>
      <c r="BT62" s="173"/>
      <c r="BU62" s="173"/>
      <c r="BV62" s="173"/>
      <c r="BW62" s="173"/>
      <c r="BX62" s="173"/>
      <c r="BY62" s="173"/>
      <c r="BZ62" s="173"/>
      <c r="CA62" s="173"/>
      <c r="CB62" s="173"/>
      <c r="CC62" s="173" t="s">
        <v>53</v>
      </c>
      <c r="CD62" s="173"/>
      <c r="CE62" s="173"/>
      <c r="CF62" s="173"/>
      <c r="CG62" s="173"/>
      <c r="CH62" s="173"/>
      <c r="CI62" s="173"/>
      <c r="CJ62" s="173"/>
      <c r="CK62" s="173"/>
      <c r="CL62" s="173"/>
      <c r="CM62" s="173"/>
    </row>
    <row r="63" spans="1:91" ht="18.95" customHeight="1" x14ac:dyDescent="0.15">
      <c r="A63" s="297"/>
      <c r="B63" s="297"/>
      <c r="C63" s="297"/>
      <c r="D63" s="297"/>
      <c r="E63" s="294" t="s">
        <v>54</v>
      </c>
      <c r="F63" s="294"/>
      <c r="G63" s="294"/>
      <c r="H63" s="173" t="s">
        <v>55</v>
      </c>
      <c r="I63" s="173"/>
      <c r="J63" s="173"/>
      <c r="K63" s="173"/>
      <c r="L63" s="173"/>
      <c r="M63" s="173"/>
      <c r="N63" s="173"/>
      <c r="O63" s="173"/>
      <c r="P63" s="173"/>
      <c r="Q63" s="173"/>
      <c r="R63" s="173"/>
      <c r="S63" s="173"/>
      <c r="T63" s="173"/>
      <c r="U63" s="173"/>
      <c r="V63" s="204" t="str">
        <f>IF(入力シート!$D165="","",入力シート!D165)</f>
        <v/>
      </c>
      <c r="W63" s="204"/>
      <c r="X63" s="204"/>
      <c r="Y63" s="204"/>
      <c r="Z63" s="204"/>
      <c r="AA63" s="204"/>
      <c r="AB63" s="9" t="s">
        <v>56</v>
      </c>
      <c r="AC63" s="9"/>
      <c r="AD63" s="9"/>
      <c r="AE63" s="294"/>
      <c r="AF63" s="294"/>
      <c r="AG63" s="294"/>
      <c r="AH63" s="294"/>
      <c r="AI63" s="300" t="s">
        <v>158</v>
      </c>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5" t="str">
        <f>IF(入力シート!$D183="","",入力シート!D183)</f>
        <v/>
      </c>
      <c r="BH63" s="306"/>
      <c r="BI63" s="306"/>
      <c r="BJ63" s="306"/>
      <c r="BK63" s="306"/>
      <c r="BL63" s="306"/>
      <c r="BM63" s="306"/>
      <c r="BN63" s="306"/>
      <c r="BO63" s="306"/>
      <c r="BP63" s="306"/>
      <c r="BQ63" s="306"/>
      <c r="BR63" s="306" t="str">
        <f>IF(入力シート!$D203="","",入力シート!D203)</f>
        <v/>
      </c>
      <c r="BS63" s="306"/>
      <c r="BT63" s="306"/>
      <c r="BU63" s="306"/>
      <c r="BV63" s="306"/>
      <c r="BW63" s="306"/>
      <c r="BX63" s="306"/>
      <c r="BY63" s="306"/>
      <c r="BZ63" s="306"/>
      <c r="CA63" s="306"/>
      <c r="CB63" s="306"/>
      <c r="CC63" s="306" t="str">
        <f>IF(入力シート!$D223="","",入力シート!D223)</f>
        <v/>
      </c>
      <c r="CD63" s="306"/>
      <c r="CE63" s="306"/>
      <c r="CF63" s="306"/>
      <c r="CG63" s="306"/>
      <c r="CH63" s="306"/>
      <c r="CI63" s="306"/>
      <c r="CJ63" s="306"/>
      <c r="CK63" s="306"/>
      <c r="CL63" s="306"/>
      <c r="CM63" s="306"/>
    </row>
    <row r="64" spans="1:91" ht="18.95" customHeight="1" x14ac:dyDescent="0.15">
      <c r="A64" s="297"/>
      <c r="B64" s="297"/>
      <c r="C64" s="297"/>
      <c r="D64" s="297"/>
      <c r="E64" s="294"/>
      <c r="F64" s="294"/>
      <c r="G64" s="294"/>
      <c r="H64" s="173" t="s">
        <v>57</v>
      </c>
      <c r="I64" s="173"/>
      <c r="J64" s="173"/>
      <c r="K64" s="173"/>
      <c r="L64" s="173"/>
      <c r="M64" s="173"/>
      <c r="N64" s="173"/>
      <c r="O64" s="173"/>
      <c r="P64" s="173"/>
      <c r="Q64" s="173"/>
      <c r="R64" s="173"/>
      <c r="S64" s="173"/>
      <c r="T64" s="173"/>
      <c r="U64" s="173"/>
      <c r="V64" s="204" t="str">
        <f>IF(入力シート!$D166="","",入力シート!D166)</f>
        <v/>
      </c>
      <c r="W64" s="204"/>
      <c r="X64" s="204"/>
      <c r="Y64" s="204"/>
      <c r="Z64" s="204"/>
      <c r="AA64" s="204"/>
      <c r="AB64" s="9" t="s">
        <v>56</v>
      </c>
      <c r="AC64" s="9"/>
      <c r="AD64" s="9"/>
      <c r="AE64" s="294"/>
      <c r="AF64" s="294"/>
      <c r="AG64" s="294"/>
      <c r="AH64" s="294"/>
      <c r="AI64" s="300" t="s">
        <v>435</v>
      </c>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5" t="str">
        <f>IF(入力シート!$D184="","",入力シート!D184)</f>
        <v/>
      </c>
      <c r="BH64" s="306"/>
      <c r="BI64" s="306"/>
      <c r="BJ64" s="306"/>
      <c r="BK64" s="306"/>
      <c r="BL64" s="306"/>
      <c r="BM64" s="306"/>
      <c r="BN64" s="306"/>
      <c r="BO64" s="306"/>
      <c r="BP64" s="306"/>
      <c r="BQ64" s="306"/>
      <c r="BR64" s="306" t="str">
        <f>IF(入力シート!$D204="","",入力シート!D204)</f>
        <v/>
      </c>
      <c r="BS64" s="306"/>
      <c r="BT64" s="306"/>
      <c r="BU64" s="306"/>
      <c r="BV64" s="306"/>
      <c r="BW64" s="306"/>
      <c r="BX64" s="306"/>
      <c r="BY64" s="306"/>
      <c r="BZ64" s="306"/>
      <c r="CA64" s="306"/>
      <c r="CB64" s="306"/>
      <c r="CC64" s="306" t="str">
        <f>IF(入力シート!$D224="","",入力シート!D224)</f>
        <v/>
      </c>
      <c r="CD64" s="306"/>
      <c r="CE64" s="306"/>
      <c r="CF64" s="306"/>
      <c r="CG64" s="306"/>
      <c r="CH64" s="306"/>
      <c r="CI64" s="306"/>
      <c r="CJ64" s="306"/>
      <c r="CK64" s="306"/>
      <c r="CL64" s="306"/>
      <c r="CM64" s="306"/>
    </row>
    <row r="65" spans="1:91" ht="18.95" customHeight="1" x14ac:dyDescent="0.15">
      <c r="A65" s="297"/>
      <c r="B65" s="297"/>
      <c r="C65" s="297"/>
      <c r="D65" s="297"/>
      <c r="E65" s="294"/>
      <c r="F65" s="294"/>
      <c r="G65" s="294"/>
      <c r="H65" s="173" t="s">
        <v>58</v>
      </c>
      <c r="I65" s="173"/>
      <c r="J65" s="173"/>
      <c r="K65" s="173"/>
      <c r="L65" s="173"/>
      <c r="M65" s="173"/>
      <c r="N65" s="173"/>
      <c r="O65" s="173"/>
      <c r="P65" s="173"/>
      <c r="Q65" s="173"/>
      <c r="R65" s="173"/>
      <c r="S65" s="173"/>
      <c r="T65" s="173"/>
      <c r="U65" s="173"/>
      <c r="V65" s="204" t="str">
        <f>IF(入力シート!$D167="","",入力シート!D167)</f>
        <v/>
      </c>
      <c r="W65" s="204"/>
      <c r="X65" s="204"/>
      <c r="Y65" s="204"/>
      <c r="Z65" s="204"/>
      <c r="AA65" s="204"/>
      <c r="AB65" s="9" t="s">
        <v>56</v>
      </c>
      <c r="AC65" s="9"/>
      <c r="AD65" s="9"/>
      <c r="AE65" s="294"/>
      <c r="AF65" s="294"/>
      <c r="AG65" s="294"/>
      <c r="AH65" s="294"/>
      <c r="AI65" s="300" t="s">
        <v>159</v>
      </c>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5" t="str">
        <f>IF(入力シート!$D185="","",入力シート!D185)</f>
        <v/>
      </c>
      <c r="BH65" s="306"/>
      <c r="BI65" s="306"/>
      <c r="BJ65" s="306"/>
      <c r="BK65" s="306"/>
      <c r="BL65" s="306"/>
      <c r="BM65" s="306"/>
      <c r="BN65" s="306"/>
      <c r="BO65" s="306"/>
      <c r="BP65" s="306"/>
      <c r="BQ65" s="306"/>
      <c r="BR65" s="306" t="str">
        <f>IF(入力シート!$D205="","",入力シート!D205)</f>
        <v/>
      </c>
      <c r="BS65" s="306"/>
      <c r="BT65" s="306"/>
      <c r="BU65" s="306"/>
      <c r="BV65" s="306"/>
      <c r="BW65" s="306"/>
      <c r="BX65" s="306"/>
      <c r="BY65" s="306"/>
      <c r="BZ65" s="306"/>
      <c r="CA65" s="306"/>
      <c r="CB65" s="306"/>
      <c r="CC65" s="306" t="str">
        <f>IF(入力シート!$D225="","",入力シート!D225)</f>
        <v/>
      </c>
      <c r="CD65" s="306"/>
      <c r="CE65" s="306"/>
      <c r="CF65" s="306"/>
      <c r="CG65" s="306"/>
      <c r="CH65" s="306"/>
      <c r="CI65" s="306"/>
      <c r="CJ65" s="306"/>
      <c r="CK65" s="306"/>
      <c r="CL65" s="306"/>
      <c r="CM65" s="306"/>
    </row>
    <row r="66" spans="1:91" ht="18.95" customHeight="1" x14ac:dyDescent="0.15">
      <c r="A66" s="297"/>
      <c r="B66" s="297"/>
      <c r="C66" s="297"/>
      <c r="D66" s="297"/>
      <c r="E66" s="207" t="s">
        <v>332</v>
      </c>
      <c r="F66" s="207"/>
      <c r="G66" s="207"/>
      <c r="H66" s="207"/>
      <c r="I66" s="207"/>
      <c r="J66" s="207"/>
      <c r="K66" s="207"/>
      <c r="L66" s="207"/>
      <c r="M66" s="207"/>
      <c r="N66" s="207"/>
      <c r="O66" s="207"/>
      <c r="P66" s="207"/>
      <c r="Q66" s="207"/>
      <c r="R66" s="207"/>
      <c r="S66" s="207"/>
      <c r="T66" s="207"/>
      <c r="U66" s="207"/>
      <c r="V66" s="205" t="str">
        <f>IF(入力シート!$D168="","",入力シート!D168)</f>
        <v/>
      </c>
      <c r="W66" s="205"/>
      <c r="X66" s="205"/>
      <c r="Y66" s="205"/>
      <c r="Z66" s="205"/>
      <c r="AA66" s="205"/>
      <c r="AB66" s="9" t="s">
        <v>56</v>
      </c>
      <c r="AC66" s="9"/>
      <c r="AD66" s="9"/>
      <c r="AE66" s="294"/>
      <c r="AF66" s="294"/>
      <c r="AG66" s="294"/>
      <c r="AH66" s="294"/>
      <c r="AI66" s="206" t="s">
        <v>434</v>
      </c>
      <c r="AJ66" s="206"/>
      <c r="AK66" s="206"/>
      <c r="AL66" s="206"/>
      <c r="AM66" s="206"/>
      <c r="AN66" s="206"/>
      <c r="AO66" s="206"/>
      <c r="AP66" s="206"/>
      <c r="AQ66" s="206"/>
      <c r="AR66" s="206"/>
      <c r="AS66" s="206"/>
      <c r="AT66" s="206"/>
      <c r="AU66" s="206"/>
      <c r="AV66" s="206"/>
      <c r="AW66" s="206"/>
      <c r="AX66" s="206"/>
      <c r="AY66" s="206"/>
      <c r="AZ66" s="206"/>
      <c r="BA66" s="206"/>
      <c r="BB66" s="206"/>
      <c r="BC66" s="206"/>
      <c r="BD66" s="206"/>
      <c r="BE66" s="206"/>
      <c r="BF66" s="206"/>
      <c r="BG66" s="305" t="str">
        <f>IF(入力シート!$D186="","",入力シート!D186)</f>
        <v/>
      </c>
      <c r="BH66" s="306"/>
      <c r="BI66" s="306"/>
      <c r="BJ66" s="306"/>
      <c r="BK66" s="306"/>
      <c r="BL66" s="306"/>
      <c r="BM66" s="306"/>
      <c r="BN66" s="306"/>
      <c r="BO66" s="306"/>
      <c r="BP66" s="306"/>
      <c r="BQ66" s="306"/>
      <c r="BR66" s="306" t="str">
        <f>IF(入力シート!$D206="","",入力シート!D206)</f>
        <v/>
      </c>
      <c r="BS66" s="306"/>
      <c r="BT66" s="306"/>
      <c r="BU66" s="306"/>
      <c r="BV66" s="306"/>
      <c r="BW66" s="306"/>
      <c r="BX66" s="306"/>
      <c r="BY66" s="306"/>
      <c r="BZ66" s="306"/>
      <c r="CA66" s="306"/>
      <c r="CB66" s="306"/>
      <c r="CC66" s="306" t="str">
        <f>IF(入力シート!$D226="","",入力シート!D226)</f>
        <v/>
      </c>
      <c r="CD66" s="306"/>
      <c r="CE66" s="306"/>
      <c r="CF66" s="306"/>
      <c r="CG66" s="306"/>
      <c r="CH66" s="306"/>
      <c r="CI66" s="306"/>
      <c r="CJ66" s="306"/>
      <c r="CK66" s="306"/>
      <c r="CL66" s="306"/>
      <c r="CM66" s="306"/>
    </row>
    <row r="67" spans="1:91" ht="18.95" customHeight="1" x14ac:dyDescent="0.15">
      <c r="A67" s="297"/>
      <c r="B67" s="297"/>
      <c r="C67" s="297"/>
      <c r="D67" s="297"/>
      <c r="E67" s="207" t="s">
        <v>333</v>
      </c>
      <c r="F67" s="207"/>
      <c r="G67" s="207"/>
      <c r="H67" s="207"/>
      <c r="I67" s="207"/>
      <c r="J67" s="207"/>
      <c r="K67" s="207"/>
      <c r="L67" s="207"/>
      <c r="M67" s="207"/>
      <c r="N67" s="207"/>
      <c r="O67" s="207"/>
      <c r="P67" s="207"/>
      <c r="Q67" s="207"/>
      <c r="R67" s="207"/>
      <c r="S67" s="207"/>
      <c r="T67" s="207"/>
      <c r="U67" s="207"/>
      <c r="V67" s="205" t="str">
        <f>IF(入力シート!$D169="","",入力シート!D169)</f>
        <v/>
      </c>
      <c r="W67" s="205"/>
      <c r="X67" s="205"/>
      <c r="Y67" s="205"/>
      <c r="Z67" s="205"/>
      <c r="AA67" s="205"/>
      <c r="AB67" s="9" t="s">
        <v>56</v>
      </c>
      <c r="AC67" s="9"/>
      <c r="AD67" s="9"/>
      <c r="AE67" s="294"/>
      <c r="AF67" s="294"/>
      <c r="AG67" s="294"/>
      <c r="AH67" s="294"/>
      <c r="AI67" s="206" t="s">
        <v>504</v>
      </c>
      <c r="AJ67" s="206"/>
      <c r="AK67" s="206"/>
      <c r="AL67" s="206"/>
      <c r="AM67" s="206"/>
      <c r="AN67" s="206"/>
      <c r="AO67" s="206"/>
      <c r="AP67" s="206"/>
      <c r="AQ67" s="206"/>
      <c r="AR67" s="206"/>
      <c r="AS67" s="206"/>
      <c r="AT67" s="206"/>
      <c r="AU67" s="206"/>
      <c r="AV67" s="206"/>
      <c r="AW67" s="206"/>
      <c r="AX67" s="206"/>
      <c r="AY67" s="206"/>
      <c r="AZ67" s="206"/>
      <c r="BA67" s="206"/>
      <c r="BB67" s="206"/>
      <c r="BC67" s="206"/>
      <c r="BD67" s="206"/>
      <c r="BE67" s="206"/>
      <c r="BF67" s="206"/>
      <c r="BG67" s="305" t="str">
        <f>IF(入力シート!$D187="","",入力シート!D187)</f>
        <v/>
      </c>
      <c r="BH67" s="306"/>
      <c r="BI67" s="306"/>
      <c r="BJ67" s="306"/>
      <c r="BK67" s="306"/>
      <c r="BL67" s="306"/>
      <c r="BM67" s="306"/>
      <c r="BN67" s="306"/>
      <c r="BO67" s="306"/>
      <c r="BP67" s="306"/>
      <c r="BQ67" s="306"/>
      <c r="BR67" s="306" t="str">
        <f>IF(入力シート!$D207="","",入力シート!D207)</f>
        <v/>
      </c>
      <c r="BS67" s="306"/>
      <c r="BT67" s="306"/>
      <c r="BU67" s="306"/>
      <c r="BV67" s="306"/>
      <c r="BW67" s="306"/>
      <c r="BX67" s="306"/>
      <c r="BY67" s="306"/>
      <c r="BZ67" s="306"/>
      <c r="CA67" s="306"/>
      <c r="CB67" s="306"/>
      <c r="CC67" s="306" t="str">
        <f>IF(入力シート!$D227="","",入力シート!D227)</f>
        <v/>
      </c>
      <c r="CD67" s="306"/>
      <c r="CE67" s="306"/>
      <c r="CF67" s="306"/>
      <c r="CG67" s="306"/>
      <c r="CH67" s="306"/>
      <c r="CI67" s="306"/>
      <c r="CJ67" s="306"/>
      <c r="CK67" s="306"/>
      <c r="CL67" s="306"/>
      <c r="CM67" s="306"/>
    </row>
    <row r="68" spans="1:91" ht="18.95" customHeight="1" x14ac:dyDescent="0.15">
      <c r="A68" s="297"/>
      <c r="B68" s="297"/>
      <c r="C68" s="297"/>
      <c r="D68" s="297"/>
      <c r="E68" s="207" t="s">
        <v>334</v>
      </c>
      <c r="F68" s="207"/>
      <c r="G68" s="207"/>
      <c r="H68" s="207"/>
      <c r="I68" s="207"/>
      <c r="J68" s="207"/>
      <c r="K68" s="207"/>
      <c r="L68" s="207"/>
      <c r="M68" s="207"/>
      <c r="N68" s="207"/>
      <c r="O68" s="207"/>
      <c r="P68" s="207"/>
      <c r="Q68" s="207"/>
      <c r="R68" s="207"/>
      <c r="S68" s="207"/>
      <c r="T68" s="207"/>
      <c r="U68" s="207"/>
      <c r="V68" s="205" t="str">
        <f>IF(入力シート!$D170="","",入力シート!D170)</f>
        <v/>
      </c>
      <c r="W68" s="205"/>
      <c r="X68" s="205"/>
      <c r="Y68" s="205"/>
      <c r="Z68" s="205"/>
      <c r="AA68" s="205"/>
      <c r="AB68" s="9" t="s">
        <v>56</v>
      </c>
      <c r="AC68" s="9"/>
      <c r="AD68" s="9"/>
      <c r="AE68" s="294"/>
      <c r="AF68" s="294"/>
      <c r="AG68" s="294"/>
      <c r="AH68" s="294"/>
      <c r="AI68" s="302" t="s">
        <v>519</v>
      </c>
      <c r="AJ68" s="303"/>
      <c r="AK68" s="303"/>
      <c r="AL68" s="303"/>
      <c r="AM68" s="303"/>
      <c r="AN68" s="303"/>
      <c r="AO68" s="303"/>
      <c r="AP68" s="303"/>
      <c r="AQ68" s="303"/>
      <c r="AR68" s="303"/>
      <c r="AS68" s="303"/>
      <c r="AT68" s="303"/>
      <c r="AU68" s="303"/>
      <c r="AV68" s="303"/>
      <c r="AW68" s="303"/>
      <c r="AX68" s="303"/>
      <c r="AY68" s="303"/>
      <c r="AZ68" s="303"/>
      <c r="BA68" s="303"/>
      <c r="BB68" s="303"/>
      <c r="BC68" s="303"/>
      <c r="BD68" s="303"/>
      <c r="BE68" s="303"/>
      <c r="BF68" s="304"/>
      <c r="BG68" s="305" t="str">
        <f>IF(入力シート!$D188="","",入力シート!D188)</f>
        <v/>
      </c>
      <c r="BH68" s="306"/>
      <c r="BI68" s="306"/>
      <c r="BJ68" s="306"/>
      <c r="BK68" s="306"/>
      <c r="BL68" s="306"/>
      <c r="BM68" s="306"/>
      <c r="BN68" s="306"/>
      <c r="BO68" s="306"/>
      <c r="BP68" s="306"/>
      <c r="BQ68" s="306"/>
      <c r="BR68" s="306" t="str">
        <f>IF(入力シート!$D208="","",入力シート!D208)</f>
        <v/>
      </c>
      <c r="BS68" s="306"/>
      <c r="BT68" s="306"/>
      <c r="BU68" s="306"/>
      <c r="BV68" s="306"/>
      <c r="BW68" s="306"/>
      <c r="BX68" s="306"/>
      <c r="BY68" s="306"/>
      <c r="BZ68" s="306"/>
      <c r="CA68" s="306"/>
      <c r="CB68" s="306"/>
      <c r="CC68" s="306" t="str">
        <f>IF(入力シート!$D228="","",入力シート!D228)</f>
        <v/>
      </c>
      <c r="CD68" s="306"/>
      <c r="CE68" s="306"/>
      <c r="CF68" s="306"/>
      <c r="CG68" s="306"/>
      <c r="CH68" s="306"/>
      <c r="CI68" s="306"/>
      <c r="CJ68" s="306"/>
      <c r="CK68" s="306"/>
      <c r="CL68" s="306"/>
      <c r="CM68" s="306"/>
    </row>
    <row r="69" spans="1:91" ht="18.95" customHeight="1" x14ac:dyDescent="0.15">
      <c r="A69" s="297"/>
      <c r="B69" s="297"/>
      <c r="C69" s="297"/>
      <c r="D69" s="297"/>
      <c r="E69" s="294" t="s">
        <v>59</v>
      </c>
      <c r="F69" s="294"/>
      <c r="G69" s="294"/>
      <c r="H69" s="173" t="s">
        <v>60</v>
      </c>
      <c r="I69" s="173"/>
      <c r="J69" s="173"/>
      <c r="K69" s="173"/>
      <c r="L69" s="173"/>
      <c r="M69" s="173"/>
      <c r="N69" s="173"/>
      <c r="O69" s="173"/>
      <c r="P69" s="173"/>
      <c r="Q69" s="173"/>
      <c r="R69" s="173"/>
      <c r="S69" s="173"/>
      <c r="T69" s="173"/>
      <c r="U69" s="173"/>
      <c r="V69" s="205" t="str">
        <f>IF(入力シート!$D171="","",入力シート!D171)</f>
        <v/>
      </c>
      <c r="W69" s="205"/>
      <c r="X69" s="205"/>
      <c r="Y69" s="205"/>
      <c r="Z69" s="205"/>
      <c r="AA69" s="205"/>
      <c r="AB69" s="9" t="s">
        <v>56</v>
      </c>
      <c r="AC69" s="9"/>
      <c r="AD69" s="9"/>
      <c r="AE69" s="294"/>
      <c r="AF69" s="294"/>
      <c r="AG69" s="294"/>
      <c r="AH69" s="294"/>
      <c r="AI69" s="206" t="s">
        <v>448</v>
      </c>
      <c r="AJ69" s="206"/>
      <c r="AK69" s="206"/>
      <c r="AL69" s="206"/>
      <c r="AM69" s="206"/>
      <c r="AN69" s="206"/>
      <c r="AO69" s="206"/>
      <c r="AP69" s="206"/>
      <c r="AQ69" s="206"/>
      <c r="AR69" s="206"/>
      <c r="AS69" s="206"/>
      <c r="AT69" s="206"/>
      <c r="AU69" s="206"/>
      <c r="AV69" s="206"/>
      <c r="AW69" s="206"/>
      <c r="AX69" s="206"/>
      <c r="AY69" s="206"/>
      <c r="AZ69" s="206"/>
      <c r="BA69" s="206"/>
      <c r="BB69" s="206"/>
      <c r="BC69" s="206"/>
      <c r="BD69" s="206"/>
      <c r="BE69" s="206"/>
      <c r="BF69" s="206"/>
      <c r="BG69" s="335" t="str">
        <f>IF(入力シート!$D189="","",入力シート!D189)</f>
        <v/>
      </c>
      <c r="BH69" s="301"/>
      <c r="BI69" s="301"/>
      <c r="BJ69" s="301"/>
      <c r="BK69" s="301"/>
      <c r="BL69" s="301"/>
      <c r="BM69" s="301"/>
      <c r="BN69" s="301"/>
      <c r="BO69" s="301"/>
      <c r="BP69" s="301"/>
      <c r="BQ69" s="301"/>
      <c r="BR69" s="301" t="str">
        <f>IF(入力シート!$D209="","",入力シート!D209)</f>
        <v/>
      </c>
      <c r="BS69" s="301"/>
      <c r="BT69" s="301"/>
      <c r="BU69" s="301"/>
      <c r="BV69" s="301"/>
      <c r="BW69" s="301"/>
      <c r="BX69" s="301"/>
      <c r="BY69" s="301"/>
      <c r="BZ69" s="301"/>
      <c r="CA69" s="301"/>
      <c r="CB69" s="301"/>
      <c r="CC69" s="301" t="str">
        <f>IF(入力シート!$D229="","",入力シート!D229)</f>
        <v/>
      </c>
      <c r="CD69" s="301"/>
      <c r="CE69" s="301"/>
      <c r="CF69" s="301"/>
      <c r="CG69" s="301"/>
      <c r="CH69" s="301"/>
      <c r="CI69" s="301"/>
      <c r="CJ69" s="301"/>
      <c r="CK69" s="301"/>
      <c r="CL69" s="301"/>
      <c r="CM69" s="301"/>
    </row>
    <row r="70" spans="1:91" ht="18.95" customHeight="1" x14ac:dyDescent="0.15">
      <c r="A70" s="297"/>
      <c r="B70" s="297"/>
      <c r="C70" s="297"/>
      <c r="D70" s="297"/>
      <c r="E70" s="294"/>
      <c r="F70" s="294"/>
      <c r="G70" s="294"/>
      <c r="H70" s="173" t="s">
        <v>61</v>
      </c>
      <c r="I70" s="173"/>
      <c r="J70" s="173"/>
      <c r="K70" s="173"/>
      <c r="L70" s="173"/>
      <c r="M70" s="173"/>
      <c r="N70" s="173"/>
      <c r="O70" s="173"/>
      <c r="P70" s="173"/>
      <c r="Q70" s="173"/>
      <c r="R70" s="173"/>
      <c r="S70" s="173"/>
      <c r="T70" s="173"/>
      <c r="U70" s="173"/>
      <c r="V70" s="205" t="str">
        <f>IF(入力シート!$D172="","",入力シート!D172)</f>
        <v/>
      </c>
      <c r="W70" s="205"/>
      <c r="X70" s="205"/>
      <c r="Y70" s="205"/>
      <c r="Z70" s="205"/>
      <c r="AA70" s="205"/>
      <c r="AB70" s="9" t="s">
        <v>56</v>
      </c>
      <c r="AC70" s="9"/>
      <c r="AD70" s="9"/>
      <c r="AE70" s="294"/>
      <c r="AF70" s="294"/>
      <c r="AG70" s="294"/>
      <c r="AH70" s="294"/>
      <c r="AI70" s="206" t="s">
        <v>449</v>
      </c>
      <c r="AJ70" s="206"/>
      <c r="AK70" s="206"/>
      <c r="AL70" s="206"/>
      <c r="AM70" s="206"/>
      <c r="AN70" s="206"/>
      <c r="AO70" s="206"/>
      <c r="AP70" s="206"/>
      <c r="AQ70" s="206"/>
      <c r="AR70" s="206"/>
      <c r="AS70" s="206"/>
      <c r="AT70" s="206"/>
      <c r="AU70" s="206"/>
      <c r="AV70" s="206"/>
      <c r="AW70" s="206"/>
      <c r="AX70" s="206"/>
      <c r="AY70" s="206"/>
      <c r="AZ70" s="206"/>
      <c r="BA70" s="206"/>
      <c r="BB70" s="206"/>
      <c r="BC70" s="206"/>
      <c r="BD70" s="206"/>
      <c r="BE70" s="206"/>
      <c r="BF70" s="206"/>
      <c r="BG70" s="335" t="str">
        <f>IF(入力シート!$D190="","",入力シート!D190)</f>
        <v/>
      </c>
      <c r="BH70" s="301"/>
      <c r="BI70" s="301"/>
      <c r="BJ70" s="301"/>
      <c r="BK70" s="301"/>
      <c r="BL70" s="301"/>
      <c r="BM70" s="301"/>
      <c r="BN70" s="301"/>
      <c r="BO70" s="301"/>
      <c r="BP70" s="301"/>
      <c r="BQ70" s="301"/>
      <c r="BR70" s="301" t="str">
        <f>IF(入力シート!$D210="","",入力シート!D210)</f>
        <v/>
      </c>
      <c r="BS70" s="301"/>
      <c r="BT70" s="301"/>
      <c r="BU70" s="301"/>
      <c r="BV70" s="301"/>
      <c r="BW70" s="301"/>
      <c r="BX70" s="301"/>
      <c r="BY70" s="301"/>
      <c r="BZ70" s="301"/>
      <c r="CA70" s="301"/>
      <c r="CB70" s="301"/>
      <c r="CC70" s="301" t="str">
        <f>IF(入力シート!$D230="","",入力シート!D230)</f>
        <v/>
      </c>
      <c r="CD70" s="301"/>
      <c r="CE70" s="301"/>
      <c r="CF70" s="301"/>
      <c r="CG70" s="301"/>
      <c r="CH70" s="301"/>
      <c r="CI70" s="301"/>
      <c r="CJ70" s="301"/>
      <c r="CK70" s="301"/>
      <c r="CL70" s="301"/>
      <c r="CM70" s="301"/>
    </row>
    <row r="71" spans="1:91" ht="18.95" customHeight="1" x14ac:dyDescent="0.15">
      <c r="A71" s="297"/>
      <c r="B71" s="297"/>
      <c r="C71" s="297"/>
      <c r="D71" s="297"/>
      <c r="E71" s="294"/>
      <c r="F71" s="294"/>
      <c r="G71" s="294"/>
      <c r="H71" s="173" t="s">
        <v>62</v>
      </c>
      <c r="I71" s="173"/>
      <c r="J71" s="173"/>
      <c r="K71" s="173"/>
      <c r="L71" s="173"/>
      <c r="M71" s="173"/>
      <c r="N71" s="173"/>
      <c r="O71" s="173"/>
      <c r="P71" s="173"/>
      <c r="Q71" s="173"/>
      <c r="R71" s="173"/>
      <c r="S71" s="173"/>
      <c r="T71" s="173"/>
      <c r="U71" s="173"/>
      <c r="V71" s="205" t="str">
        <f>IF(入力シート!$D173="","",入力シート!D173)</f>
        <v/>
      </c>
      <c r="W71" s="205"/>
      <c r="X71" s="205"/>
      <c r="Y71" s="205"/>
      <c r="Z71" s="205"/>
      <c r="AA71" s="205"/>
      <c r="AB71" s="9" t="s">
        <v>56</v>
      </c>
      <c r="AC71" s="9"/>
      <c r="AD71" s="9"/>
      <c r="AE71" s="294"/>
      <c r="AF71" s="294"/>
      <c r="AG71" s="294"/>
      <c r="AH71" s="294"/>
      <c r="AI71" s="300" t="s">
        <v>433</v>
      </c>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5" t="str">
        <f>IF(入力シート!$D191="","",入力シート!D191)</f>
        <v/>
      </c>
      <c r="BH71" s="306"/>
      <c r="BI71" s="306"/>
      <c r="BJ71" s="306"/>
      <c r="BK71" s="306"/>
      <c r="BL71" s="306"/>
      <c r="BM71" s="306"/>
      <c r="BN71" s="306"/>
      <c r="BO71" s="306"/>
      <c r="BP71" s="306"/>
      <c r="BQ71" s="306"/>
      <c r="BR71" s="306" t="str">
        <f>IF(入力シート!$D211="","",入力シート!D211)</f>
        <v/>
      </c>
      <c r="BS71" s="306"/>
      <c r="BT71" s="306"/>
      <c r="BU71" s="306"/>
      <c r="BV71" s="306"/>
      <c r="BW71" s="306"/>
      <c r="BX71" s="306"/>
      <c r="BY71" s="306"/>
      <c r="BZ71" s="306"/>
      <c r="CA71" s="306"/>
      <c r="CB71" s="306"/>
      <c r="CC71" s="306" t="str">
        <f>IF(入力シート!$D231="","",入力シート!D231)</f>
        <v/>
      </c>
      <c r="CD71" s="306"/>
      <c r="CE71" s="306"/>
      <c r="CF71" s="306"/>
      <c r="CG71" s="306"/>
      <c r="CH71" s="306"/>
      <c r="CI71" s="306"/>
      <c r="CJ71" s="306"/>
      <c r="CK71" s="306"/>
      <c r="CL71" s="306"/>
      <c r="CM71" s="306"/>
    </row>
    <row r="72" spans="1:91" ht="18.95" customHeight="1" x14ac:dyDescent="0.15">
      <c r="A72" s="297"/>
      <c r="B72" s="297"/>
      <c r="C72" s="297"/>
      <c r="D72" s="297"/>
      <c r="E72" s="173" t="s">
        <v>63</v>
      </c>
      <c r="F72" s="173"/>
      <c r="G72" s="173"/>
      <c r="H72" s="173"/>
      <c r="I72" s="173"/>
      <c r="J72" s="173"/>
      <c r="K72" s="173"/>
      <c r="L72" s="173"/>
      <c r="M72" s="173"/>
      <c r="N72" s="173"/>
      <c r="O72" s="173"/>
      <c r="P72" s="173"/>
      <c r="Q72" s="173"/>
      <c r="R72" s="173"/>
      <c r="S72" s="173"/>
      <c r="T72" s="173"/>
      <c r="U72" s="173"/>
      <c r="V72" s="205" t="str">
        <f>IF(入力シート!$D174="","",入力シート!D174)</f>
        <v/>
      </c>
      <c r="W72" s="205"/>
      <c r="X72" s="205"/>
      <c r="Y72" s="205"/>
      <c r="Z72" s="205"/>
      <c r="AA72" s="205"/>
      <c r="AB72" s="9" t="s">
        <v>56</v>
      </c>
      <c r="AC72" s="9"/>
      <c r="AD72" s="9"/>
      <c r="AE72" s="294"/>
      <c r="AF72" s="294"/>
      <c r="AG72" s="294"/>
      <c r="AH72" s="294"/>
      <c r="AI72" s="300" t="s">
        <v>432</v>
      </c>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5" t="str">
        <f>IF(入力シート!$D192="","",入力シート!D192)</f>
        <v/>
      </c>
      <c r="BH72" s="306"/>
      <c r="BI72" s="306"/>
      <c r="BJ72" s="306"/>
      <c r="BK72" s="306"/>
      <c r="BL72" s="306"/>
      <c r="BM72" s="306"/>
      <c r="BN72" s="306"/>
      <c r="BO72" s="306"/>
      <c r="BP72" s="306"/>
      <c r="BQ72" s="306"/>
      <c r="BR72" s="306" t="str">
        <f>IF(入力シート!$D212="","",入力シート!D212)</f>
        <v/>
      </c>
      <c r="BS72" s="306"/>
      <c r="BT72" s="306"/>
      <c r="BU72" s="306"/>
      <c r="BV72" s="306"/>
      <c r="BW72" s="306"/>
      <c r="BX72" s="306"/>
      <c r="BY72" s="306"/>
      <c r="BZ72" s="306"/>
      <c r="CA72" s="306"/>
      <c r="CB72" s="306"/>
      <c r="CC72" s="306" t="str">
        <f>IF(入力シート!$D232="","",入力シート!D232)</f>
        <v/>
      </c>
      <c r="CD72" s="306"/>
      <c r="CE72" s="306"/>
      <c r="CF72" s="306"/>
      <c r="CG72" s="306"/>
      <c r="CH72" s="306"/>
      <c r="CI72" s="306"/>
      <c r="CJ72" s="306"/>
      <c r="CK72" s="306"/>
      <c r="CL72" s="306"/>
      <c r="CM72" s="306"/>
    </row>
    <row r="73" spans="1:91" ht="18.95" customHeight="1" x14ac:dyDescent="0.15">
      <c r="A73" s="297"/>
      <c r="B73" s="297"/>
      <c r="C73" s="297"/>
      <c r="D73" s="297"/>
      <c r="E73" s="173" t="s">
        <v>64</v>
      </c>
      <c r="F73" s="173"/>
      <c r="G73" s="173"/>
      <c r="H73" s="173"/>
      <c r="I73" s="173"/>
      <c r="J73" s="173"/>
      <c r="K73" s="173"/>
      <c r="L73" s="173"/>
      <c r="M73" s="173"/>
      <c r="N73" s="173"/>
      <c r="O73" s="173"/>
      <c r="P73" s="173"/>
      <c r="Q73" s="173"/>
      <c r="R73" s="173"/>
      <c r="S73" s="173"/>
      <c r="T73" s="173"/>
      <c r="U73" s="173"/>
      <c r="V73" s="205" t="str">
        <f>IF(入力シート!$D175="","",入力シート!D175)</f>
        <v/>
      </c>
      <c r="W73" s="205"/>
      <c r="X73" s="205"/>
      <c r="Y73" s="205"/>
      <c r="Z73" s="205"/>
      <c r="AA73" s="205"/>
      <c r="AB73" s="9" t="s">
        <v>56</v>
      </c>
      <c r="AC73" s="9"/>
      <c r="AD73" s="9"/>
      <c r="AE73" s="294"/>
      <c r="AF73" s="294"/>
      <c r="AG73" s="294"/>
      <c r="AH73" s="294"/>
      <c r="AI73" s="300" t="s">
        <v>160</v>
      </c>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5" t="str">
        <f>IF(入力シート!$D193="","",入力シート!D193)</f>
        <v/>
      </c>
      <c r="BH73" s="306"/>
      <c r="BI73" s="306"/>
      <c r="BJ73" s="306"/>
      <c r="BK73" s="306"/>
      <c r="BL73" s="306"/>
      <c r="BM73" s="306"/>
      <c r="BN73" s="306"/>
      <c r="BO73" s="306"/>
      <c r="BP73" s="306"/>
      <c r="BQ73" s="306"/>
      <c r="BR73" s="306" t="str">
        <f>IF(入力シート!$D213="","",入力シート!D213)</f>
        <v/>
      </c>
      <c r="BS73" s="306"/>
      <c r="BT73" s="306"/>
      <c r="BU73" s="306"/>
      <c r="BV73" s="306"/>
      <c r="BW73" s="306"/>
      <c r="BX73" s="306"/>
      <c r="BY73" s="306"/>
      <c r="BZ73" s="306"/>
      <c r="CA73" s="306"/>
      <c r="CB73" s="306"/>
      <c r="CC73" s="306" t="str">
        <f>IF(入力シート!$D233="","",入力シート!D233)</f>
        <v/>
      </c>
      <c r="CD73" s="306"/>
      <c r="CE73" s="306"/>
      <c r="CF73" s="306"/>
      <c r="CG73" s="306"/>
      <c r="CH73" s="306"/>
      <c r="CI73" s="306"/>
      <c r="CJ73" s="306"/>
      <c r="CK73" s="306"/>
      <c r="CL73" s="306"/>
      <c r="CM73" s="306"/>
    </row>
    <row r="74" spans="1:91" ht="18.95" customHeight="1" x14ac:dyDescent="0.15">
      <c r="A74" s="297"/>
      <c r="B74" s="297"/>
      <c r="C74" s="297"/>
      <c r="D74" s="297"/>
      <c r="E74" s="173" t="s">
        <v>65</v>
      </c>
      <c r="F74" s="173"/>
      <c r="G74" s="173"/>
      <c r="H74" s="173"/>
      <c r="I74" s="173"/>
      <c r="J74" s="173"/>
      <c r="K74" s="173"/>
      <c r="L74" s="173"/>
      <c r="M74" s="173"/>
      <c r="N74" s="173"/>
      <c r="O74" s="173"/>
      <c r="P74" s="173"/>
      <c r="Q74" s="173"/>
      <c r="R74" s="173"/>
      <c r="S74" s="173"/>
      <c r="T74" s="173"/>
      <c r="U74" s="173"/>
      <c r="V74" s="205" t="str">
        <f>IF(入力シート!$D176="","",入力シート!D176)</f>
        <v/>
      </c>
      <c r="W74" s="205"/>
      <c r="X74" s="205"/>
      <c r="Y74" s="205"/>
      <c r="Z74" s="205"/>
      <c r="AA74" s="205"/>
      <c r="AB74" s="9" t="s">
        <v>56</v>
      </c>
      <c r="AC74" s="9"/>
      <c r="AD74" s="9"/>
      <c r="AE74" s="294"/>
      <c r="AF74" s="294"/>
      <c r="AG74" s="294"/>
      <c r="AH74" s="294"/>
      <c r="AI74" s="300" t="s">
        <v>161</v>
      </c>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12" t="e">
        <f>IF(入力シート!$D194="","",入力シート!D194)</f>
        <v>#DIV/0!</v>
      </c>
      <c r="BH74" s="310"/>
      <c r="BI74" s="310"/>
      <c r="BJ74" s="310"/>
      <c r="BK74" s="310"/>
      <c r="BL74" s="310"/>
      <c r="BM74" s="310"/>
      <c r="BN74" s="310"/>
      <c r="BO74" s="310"/>
      <c r="BP74" s="310"/>
      <c r="BQ74" s="310"/>
      <c r="BR74" s="310" t="e">
        <f>IF(入力シート!$D214="","",入力シート!D214)</f>
        <v>#DIV/0!</v>
      </c>
      <c r="BS74" s="310"/>
      <c r="BT74" s="310"/>
      <c r="BU74" s="310"/>
      <c r="BV74" s="310"/>
      <c r="BW74" s="310"/>
      <c r="BX74" s="310"/>
      <c r="BY74" s="310"/>
      <c r="BZ74" s="310"/>
      <c r="CA74" s="310"/>
      <c r="CB74" s="310"/>
      <c r="CC74" s="310" t="e">
        <f>IF(入力シート!$D234="","",入力シート!D234)</f>
        <v>#DIV/0!</v>
      </c>
      <c r="CD74" s="310"/>
      <c r="CE74" s="310"/>
      <c r="CF74" s="310"/>
      <c r="CG74" s="310"/>
      <c r="CH74" s="310"/>
      <c r="CI74" s="310"/>
      <c r="CJ74" s="310"/>
      <c r="CK74" s="310"/>
      <c r="CL74" s="310"/>
      <c r="CM74" s="310"/>
    </row>
    <row r="75" spans="1:91" ht="18.95" customHeight="1" x14ac:dyDescent="0.15">
      <c r="A75" s="297"/>
      <c r="B75" s="297"/>
      <c r="C75" s="297"/>
      <c r="D75" s="297"/>
      <c r="E75" s="173" t="s">
        <v>66</v>
      </c>
      <c r="F75" s="173"/>
      <c r="G75" s="173"/>
      <c r="H75" s="173"/>
      <c r="I75" s="173"/>
      <c r="J75" s="173"/>
      <c r="K75" s="173"/>
      <c r="L75" s="173"/>
      <c r="M75" s="173"/>
      <c r="N75" s="173"/>
      <c r="O75" s="173"/>
      <c r="P75" s="173"/>
      <c r="Q75" s="173"/>
      <c r="R75" s="173"/>
      <c r="S75" s="173"/>
      <c r="T75" s="173"/>
      <c r="U75" s="173"/>
      <c r="V75" s="205" t="str">
        <f>IF(入力シート!$D177="","",入力シート!D177)</f>
        <v/>
      </c>
      <c r="W75" s="205"/>
      <c r="X75" s="205"/>
      <c r="Y75" s="205"/>
      <c r="Z75" s="205"/>
      <c r="AA75" s="205"/>
      <c r="AB75" s="9" t="s">
        <v>56</v>
      </c>
      <c r="AC75" s="9"/>
      <c r="AD75" s="9"/>
      <c r="AE75" s="294"/>
      <c r="AF75" s="294"/>
      <c r="AG75" s="294"/>
      <c r="AH75" s="294"/>
      <c r="AI75" s="300" t="s">
        <v>162</v>
      </c>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12" t="e">
        <f>IF(入力シート!$D195="","",入力シート!D195)</f>
        <v>#DIV/0!</v>
      </c>
      <c r="BH75" s="310"/>
      <c r="BI75" s="310"/>
      <c r="BJ75" s="310"/>
      <c r="BK75" s="310"/>
      <c r="BL75" s="310"/>
      <c r="BM75" s="310"/>
      <c r="BN75" s="310"/>
      <c r="BO75" s="310"/>
      <c r="BP75" s="310"/>
      <c r="BQ75" s="310"/>
      <c r="BR75" s="310" t="e">
        <f>IF(入力シート!$D215="","",入力シート!D215)</f>
        <v>#DIV/0!</v>
      </c>
      <c r="BS75" s="310"/>
      <c r="BT75" s="310"/>
      <c r="BU75" s="310"/>
      <c r="BV75" s="310"/>
      <c r="BW75" s="310"/>
      <c r="BX75" s="310"/>
      <c r="BY75" s="310"/>
      <c r="BZ75" s="310"/>
      <c r="CA75" s="310"/>
      <c r="CB75" s="310"/>
      <c r="CC75" s="310" t="e">
        <f>IF(入力シート!$D235="","",入力シート!D235)</f>
        <v>#DIV/0!</v>
      </c>
      <c r="CD75" s="310"/>
      <c r="CE75" s="310"/>
      <c r="CF75" s="310"/>
      <c r="CG75" s="310"/>
      <c r="CH75" s="310"/>
      <c r="CI75" s="310"/>
      <c r="CJ75" s="310"/>
      <c r="CK75" s="310"/>
      <c r="CL75" s="310"/>
      <c r="CM75" s="310"/>
    </row>
    <row r="76" spans="1:91" ht="18.95" customHeight="1" x14ac:dyDescent="0.15">
      <c r="A76" s="297"/>
      <c r="B76" s="297"/>
      <c r="C76" s="297"/>
      <c r="D76" s="297"/>
      <c r="E76" s="173" t="s">
        <v>67</v>
      </c>
      <c r="F76" s="173"/>
      <c r="G76" s="173"/>
      <c r="H76" s="173"/>
      <c r="I76" s="173"/>
      <c r="J76" s="173"/>
      <c r="K76" s="173"/>
      <c r="L76" s="173"/>
      <c r="M76" s="173"/>
      <c r="N76" s="173"/>
      <c r="O76" s="173"/>
      <c r="P76" s="173"/>
      <c r="Q76" s="173"/>
      <c r="R76" s="173"/>
      <c r="S76" s="173"/>
      <c r="T76" s="173"/>
      <c r="U76" s="173"/>
      <c r="V76" s="205" t="str">
        <f>IF(入力シート!$D178="","",入力シート!D178)</f>
        <v/>
      </c>
      <c r="W76" s="205"/>
      <c r="X76" s="205"/>
      <c r="Y76" s="205"/>
      <c r="Z76" s="205"/>
      <c r="AA76" s="205"/>
      <c r="AB76" s="9" t="s">
        <v>56</v>
      </c>
      <c r="AC76" s="9"/>
      <c r="AD76" s="9"/>
      <c r="AE76" s="294"/>
      <c r="AF76" s="294"/>
      <c r="AG76" s="294"/>
      <c r="AH76" s="294"/>
      <c r="AI76" s="311" t="s">
        <v>436</v>
      </c>
      <c r="AJ76" s="311"/>
      <c r="AK76" s="311"/>
      <c r="AL76" s="311"/>
      <c r="AM76" s="311"/>
      <c r="AN76" s="311"/>
      <c r="AO76" s="311"/>
      <c r="AP76" s="311"/>
      <c r="AQ76" s="311"/>
      <c r="AR76" s="311"/>
      <c r="AS76" s="311"/>
      <c r="AT76" s="311"/>
      <c r="AU76" s="311"/>
      <c r="AV76" s="311"/>
      <c r="AW76" s="311"/>
      <c r="AX76" s="311"/>
      <c r="AY76" s="311"/>
      <c r="AZ76" s="311"/>
      <c r="BA76" s="311"/>
      <c r="BB76" s="311"/>
      <c r="BC76" s="311"/>
      <c r="BD76" s="311"/>
      <c r="BE76" s="311"/>
      <c r="BF76" s="311"/>
      <c r="BG76" s="312" t="e">
        <f>IF(入力シート!$D196="","",入力シート!D196)</f>
        <v>#DIV/0!</v>
      </c>
      <c r="BH76" s="310"/>
      <c r="BI76" s="310"/>
      <c r="BJ76" s="310"/>
      <c r="BK76" s="310"/>
      <c r="BL76" s="310"/>
      <c r="BM76" s="310"/>
      <c r="BN76" s="310"/>
      <c r="BO76" s="310"/>
      <c r="BP76" s="310"/>
      <c r="BQ76" s="310"/>
      <c r="BR76" s="310" t="e">
        <f>IF(入力シート!$D216="","",入力シート!D216)</f>
        <v>#DIV/0!</v>
      </c>
      <c r="BS76" s="310"/>
      <c r="BT76" s="310"/>
      <c r="BU76" s="310"/>
      <c r="BV76" s="310"/>
      <c r="BW76" s="310"/>
      <c r="BX76" s="310"/>
      <c r="BY76" s="310"/>
      <c r="BZ76" s="310"/>
      <c r="CA76" s="310"/>
      <c r="CB76" s="310"/>
      <c r="CC76" s="310" t="e">
        <f>IF(入力シート!$D236="","",入力シート!D236)</f>
        <v>#DIV/0!</v>
      </c>
      <c r="CD76" s="310"/>
      <c r="CE76" s="310"/>
      <c r="CF76" s="310"/>
      <c r="CG76" s="310"/>
      <c r="CH76" s="310"/>
      <c r="CI76" s="310"/>
      <c r="CJ76" s="310"/>
      <c r="CK76" s="310"/>
      <c r="CL76" s="310"/>
      <c r="CM76" s="310"/>
    </row>
    <row r="77" spans="1:91" ht="18.95" customHeight="1" x14ac:dyDescent="0.15">
      <c r="A77" s="297"/>
      <c r="B77" s="297"/>
      <c r="C77" s="297"/>
      <c r="D77" s="297"/>
      <c r="E77" s="173" t="s">
        <v>191</v>
      </c>
      <c r="F77" s="173"/>
      <c r="G77" s="173"/>
      <c r="H77" s="173"/>
      <c r="I77" s="173"/>
      <c r="J77" s="173"/>
      <c r="K77" s="173"/>
      <c r="L77" s="173"/>
      <c r="M77" s="173"/>
      <c r="N77" s="173"/>
      <c r="O77" s="173"/>
      <c r="P77" s="173"/>
      <c r="Q77" s="173"/>
      <c r="R77" s="173"/>
      <c r="S77" s="173"/>
      <c r="T77" s="173"/>
      <c r="U77" s="173"/>
      <c r="V77" s="205" t="str">
        <f>IF(入力シート!$D179="","",入力シート!D179)</f>
        <v/>
      </c>
      <c r="W77" s="205"/>
      <c r="X77" s="205"/>
      <c r="Y77" s="205"/>
      <c r="Z77" s="205"/>
      <c r="AA77" s="205"/>
      <c r="AB77" s="9" t="s">
        <v>56</v>
      </c>
      <c r="AC77" s="9"/>
      <c r="AD77" s="9"/>
      <c r="AE77" s="294"/>
      <c r="AF77" s="294"/>
      <c r="AG77" s="294"/>
      <c r="AH77" s="295"/>
      <c r="AI77" s="255" t="s">
        <v>68</v>
      </c>
      <c r="AJ77" s="246"/>
      <c r="AK77" s="246"/>
      <c r="AL77" s="247" t="str">
        <f>IF(入力シート!$D197="","",入力シート!D197)</f>
        <v/>
      </c>
      <c r="AM77" s="247"/>
      <c r="AN77" s="247"/>
      <c r="AO77" s="247"/>
      <c r="AP77" s="247"/>
      <c r="AQ77" s="247"/>
      <c r="AR77" s="247"/>
      <c r="AS77" s="247"/>
      <c r="AT77" s="247"/>
      <c r="AU77" s="247"/>
      <c r="AV77" s="247"/>
      <c r="AW77" s="247"/>
      <c r="AX77" s="247"/>
      <c r="AY77" s="247"/>
      <c r="AZ77" s="247"/>
      <c r="BA77" s="247"/>
      <c r="BB77" s="247"/>
      <c r="BC77" s="247"/>
      <c r="BD77" s="247"/>
      <c r="BE77" s="247"/>
      <c r="BF77" s="274"/>
      <c r="BG77" s="257" t="str">
        <f>IF(入力シート!$D200="","",入力シート!D200)</f>
        <v/>
      </c>
      <c r="BH77" s="207"/>
      <c r="BI77" s="207"/>
      <c r="BJ77" s="207"/>
      <c r="BK77" s="207"/>
      <c r="BL77" s="207"/>
      <c r="BM77" s="207"/>
      <c r="BN77" s="207"/>
      <c r="BO77" s="207"/>
      <c r="BP77" s="207"/>
      <c r="BQ77" s="207"/>
      <c r="BR77" s="207" t="str">
        <f>IF(入力シート!$D220="","",入力シート!D220)</f>
        <v/>
      </c>
      <c r="BS77" s="207"/>
      <c r="BT77" s="207"/>
      <c r="BU77" s="207"/>
      <c r="BV77" s="207"/>
      <c r="BW77" s="207"/>
      <c r="BX77" s="207"/>
      <c r="BY77" s="207"/>
      <c r="BZ77" s="207"/>
      <c r="CA77" s="207"/>
      <c r="CB77" s="207"/>
      <c r="CC77" s="207" t="str">
        <f>IF(入力シート!$D240="","",入力シート!D240)</f>
        <v/>
      </c>
      <c r="CD77" s="207"/>
      <c r="CE77" s="207"/>
      <c r="CF77" s="207"/>
      <c r="CG77" s="207"/>
      <c r="CH77" s="207"/>
      <c r="CI77" s="207"/>
      <c r="CJ77" s="207"/>
      <c r="CK77" s="207"/>
      <c r="CL77" s="207"/>
      <c r="CM77" s="207"/>
    </row>
    <row r="78" spans="1:91" ht="18.95" customHeight="1" x14ac:dyDescent="0.15">
      <c r="A78" s="297"/>
      <c r="B78" s="297"/>
      <c r="C78" s="297"/>
      <c r="D78" s="297"/>
      <c r="E78" s="173" t="s">
        <v>69</v>
      </c>
      <c r="F78" s="173"/>
      <c r="G78" s="173"/>
      <c r="H78" s="173"/>
      <c r="I78" s="173"/>
      <c r="J78" s="173"/>
      <c r="K78" s="173"/>
      <c r="L78" s="173"/>
      <c r="M78" s="173"/>
      <c r="N78" s="173"/>
      <c r="O78" s="173"/>
      <c r="P78" s="173"/>
      <c r="Q78" s="173"/>
      <c r="R78" s="173"/>
      <c r="S78" s="173"/>
      <c r="T78" s="173"/>
      <c r="U78" s="173"/>
      <c r="V78" s="205" t="str">
        <f>IF(入力シート!$D180="","",入力シート!D180)</f>
        <v/>
      </c>
      <c r="W78" s="205"/>
      <c r="X78" s="205"/>
      <c r="Y78" s="205"/>
      <c r="Z78" s="205"/>
      <c r="AA78" s="205"/>
      <c r="AB78" s="9" t="s">
        <v>56</v>
      </c>
      <c r="AC78" s="9"/>
      <c r="AD78" s="9"/>
      <c r="AE78" s="294"/>
      <c r="AF78" s="294"/>
      <c r="AG78" s="294"/>
      <c r="AH78" s="295"/>
      <c r="AI78" s="255" t="s">
        <v>68</v>
      </c>
      <c r="AJ78" s="246"/>
      <c r="AK78" s="246"/>
      <c r="AL78" s="247" t="str">
        <f>IF(入力シート!$D198="","",入力シート!D198)</f>
        <v/>
      </c>
      <c r="AM78" s="247"/>
      <c r="AN78" s="247"/>
      <c r="AO78" s="247"/>
      <c r="AP78" s="247"/>
      <c r="AQ78" s="247"/>
      <c r="AR78" s="247"/>
      <c r="AS78" s="247"/>
      <c r="AT78" s="247"/>
      <c r="AU78" s="247"/>
      <c r="AV78" s="247"/>
      <c r="AW78" s="247"/>
      <c r="AX78" s="247"/>
      <c r="AY78" s="247"/>
      <c r="AZ78" s="247"/>
      <c r="BA78" s="247"/>
      <c r="BB78" s="247"/>
      <c r="BC78" s="247"/>
      <c r="BD78" s="247"/>
      <c r="BE78" s="247"/>
      <c r="BF78" s="274"/>
      <c r="BG78" s="257" t="str">
        <f>IF(入力シート!$D201="","",入力シート!D201)</f>
        <v/>
      </c>
      <c r="BH78" s="207"/>
      <c r="BI78" s="207"/>
      <c r="BJ78" s="207"/>
      <c r="BK78" s="207"/>
      <c r="BL78" s="207"/>
      <c r="BM78" s="207"/>
      <c r="BN78" s="207"/>
      <c r="BO78" s="207"/>
      <c r="BP78" s="207"/>
      <c r="BQ78" s="207"/>
      <c r="BR78" s="207" t="str">
        <f>IF(入力シート!$D221="","",入力シート!D221)</f>
        <v/>
      </c>
      <c r="BS78" s="207"/>
      <c r="BT78" s="207"/>
      <c r="BU78" s="207"/>
      <c r="BV78" s="207"/>
      <c r="BW78" s="207"/>
      <c r="BX78" s="207"/>
      <c r="BY78" s="207"/>
      <c r="BZ78" s="207"/>
      <c r="CA78" s="207"/>
      <c r="CB78" s="207"/>
      <c r="CC78" s="207" t="str">
        <f>IF(入力シート!$D241="","",入力シート!D241)</f>
        <v/>
      </c>
      <c r="CD78" s="207"/>
      <c r="CE78" s="207"/>
      <c r="CF78" s="207"/>
      <c r="CG78" s="207"/>
      <c r="CH78" s="207"/>
      <c r="CI78" s="207"/>
      <c r="CJ78" s="207"/>
      <c r="CK78" s="207"/>
      <c r="CL78" s="207"/>
      <c r="CM78" s="207"/>
    </row>
    <row r="79" spans="1:91" ht="18.95" customHeight="1" x14ac:dyDescent="0.15">
      <c r="A79" s="297"/>
      <c r="B79" s="297"/>
      <c r="C79" s="297"/>
      <c r="D79" s="297"/>
      <c r="E79" s="173" t="s">
        <v>70</v>
      </c>
      <c r="F79" s="173"/>
      <c r="G79" s="173"/>
      <c r="H79" s="173"/>
      <c r="I79" s="173"/>
      <c r="J79" s="173"/>
      <c r="K79" s="173"/>
      <c r="L79" s="173"/>
      <c r="M79" s="173"/>
      <c r="N79" s="173"/>
      <c r="O79" s="173"/>
      <c r="P79" s="173"/>
      <c r="Q79" s="173"/>
      <c r="R79" s="173"/>
      <c r="S79" s="173"/>
      <c r="T79" s="173"/>
      <c r="U79" s="173"/>
      <c r="V79" s="205" t="str">
        <f>IF(入力シート!$D181="","",入力シート!D181)</f>
        <v/>
      </c>
      <c r="W79" s="205"/>
      <c r="X79" s="205"/>
      <c r="Y79" s="205"/>
      <c r="Z79" s="205"/>
      <c r="AA79" s="205"/>
      <c r="AB79" s="9" t="s">
        <v>56</v>
      </c>
      <c r="AC79" s="9"/>
      <c r="AD79" s="9"/>
      <c r="AE79" s="294"/>
      <c r="AF79" s="294"/>
      <c r="AG79" s="294"/>
      <c r="AH79" s="295"/>
      <c r="AI79" s="194" t="s">
        <v>68</v>
      </c>
      <c r="AJ79" s="195"/>
      <c r="AK79" s="195"/>
      <c r="AL79" s="247" t="str">
        <f>IF(入力シート!$D199="","",入力シート!D199)</f>
        <v/>
      </c>
      <c r="AM79" s="247"/>
      <c r="AN79" s="247"/>
      <c r="AO79" s="247"/>
      <c r="AP79" s="247"/>
      <c r="AQ79" s="247"/>
      <c r="AR79" s="247"/>
      <c r="AS79" s="247"/>
      <c r="AT79" s="247"/>
      <c r="AU79" s="247"/>
      <c r="AV79" s="247"/>
      <c r="AW79" s="247"/>
      <c r="AX79" s="247"/>
      <c r="AY79" s="247"/>
      <c r="AZ79" s="247"/>
      <c r="BA79" s="247"/>
      <c r="BB79" s="247"/>
      <c r="BC79" s="247"/>
      <c r="BD79" s="247"/>
      <c r="BE79" s="247"/>
      <c r="BF79" s="274"/>
      <c r="BG79" s="257" t="str">
        <f>IF(入力シート!$D202="","",入力シート!D202)</f>
        <v/>
      </c>
      <c r="BH79" s="207"/>
      <c r="BI79" s="207"/>
      <c r="BJ79" s="207"/>
      <c r="BK79" s="207"/>
      <c r="BL79" s="207"/>
      <c r="BM79" s="207"/>
      <c r="BN79" s="207"/>
      <c r="BO79" s="207"/>
      <c r="BP79" s="207"/>
      <c r="BQ79" s="207"/>
      <c r="BR79" s="207" t="str">
        <f>IF(入力シート!$D222="","",入力シート!D222)</f>
        <v/>
      </c>
      <c r="BS79" s="207"/>
      <c r="BT79" s="207"/>
      <c r="BU79" s="207"/>
      <c r="BV79" s="207"/>
      <c r="BW79" s="207"/>
      <c r="BX79" s="207"/>
      <c r="BY79" s="207"/>
      <c r="BZ79" s="207"/>
      <c r="CA79" s="207"/>
      <c r="CB79" s="207"/>
      <c r="CC79" s="207" t="str">
        <f>IF(入力シート!$D242="","",入力シート!D242)</f>
        <v/>
      </c>
      <c r="CD79" s="207"/>
      <c r="CE79" s="207"/>
      <c r="CF79" s="207"/>
      <c r="CG79" s="207"/>
      <c r="CH79" s="207"/>
      <c r="CI79" s="207"/>
      <c r="CJ79" s="207"/>
      <c r="CK79" s="207"/>
      <c r="CL79" s="207"/>
      <c r="CM79" s="207"/>
    </row>
    <row r="80" spans="1:91" ht="18.95" customHeight="1" x14ac:dyDescent="0.15">
      <c r="A80" s="298"/>
      <c r="B80" s="298"/>
      <c r="C80" s="298"/>
      <c r="D80" s="298"/>
      <c r="E80" s="313" t="s">
        <v>71</v>
      </c>
      <c r="F80" s="313"/>
      <c r="G80" s="313"/>
      <c r="H80" s="313"/>
      <c r="I80" s="313"/>
      <c r="J80" s="313"/>
      <c r="K80" s="313"/>
      <c r="L80" s="313"/>
      <c r="M80" s="313"/>
      <c r="N80" s="313"/>
      <c r="O80" s="313"/>
      <c r="P80" s="313"/>
      <c r="Q80" s="313"/>
      <c r="R80" s="173"/>
      <c r="S80" s="173"/>
      <c r="T80" s="173"/>
      <c r="U80" s="173"/>
      <c r="V80" s="205" t="str">
        <f>IF(入力シート!$D182="","",入力シート!D182)</f>
        <v/>
      </c>
      <c r="W80" s="205"/>
      <c r="X80" s="205"/>
      <c r="Y80" s="205"/>
      <c r="Z80" s="205"/>
      <c r="AA80" s="205"/>
      <c r="AB80" s="9" t="s">
        <v>56</v>
      </c>
      <c r="AC80" s="9"/>
      <c r="AD80" s="9"/>
      <c r="AE80" s="294"/>
      <c r="AF80" s="294"/>
      <c r="AG80" s="294"/>
      <c r="AH80" s="294"/>
      <c r="AI80" s="32" t="s">
        <v>72</v>
      </c>
      <c r="AJ80" s="31"/>
      <c r="AK80" s="28"/>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28"/>
    </row>
    <row r="81" spans="1:93" ht="18.95" customHeight="1" x14ac:dyDescent="0.15">
      <c r="A81" s="243" t="s">
        <v>73</v>
      </c>
      <c r="B81" s="244"/>
      <c r="C81" s="244"/>
      <c r="D81" s="244"/>
      <c r="E81" s="244"/>
      <c r="F81" s="244"/>
      <c r="G81" s="244"/>
      <c r="H81" s="244"/>
      <c r="I81" s="244"/>
      <c r="J81" s="244"/>
      <c r="K81" s="244"/>
      <c r="L81" s="244"/>
      <c r="M81" s="244"/>
      <c r="N81" s="244"/>
      <c r="O81" s="244"/>
      <c r="P81" s="244"/>
      <c r="Q81" s="245"/>
      <c r="R81" s="2" t="s">
        <v>164</v>
      </c>
      <c r="S81" s="2"/>
      <c r="T81" s="2"/>
      <c r="U81" s="2"/>
      <c r="V81" s="2"/>
      <c r="W81" s="195" t="str">
        <f>IF(入力シート!$D243="1食","①１食　　2 ２食　　3 １日",IF(入力シート!$D243="2食","1 １食　　②２食　　3 １日",IF(入力シート!$D243="1日","1 １食　　2 ２食　　③１日","1 １食　　2 ２食　　3 １日")))</f>
        <v>1 １食　　2 ２食　　3 １日</v>
      </c>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2"/>
      <c r="AX81" s="2" t="s">
        <v>157</v>
      </c>
      <c r="AY81" s="2"/>
      <c r="AZ81" s="2"/>
      <c r="BA81" s="2"/>
      <c r="BB81" s="2"/>
      <c r="BC81" s="2"/>
      <c r="BD81" s="2"/>
      <c r="BE81" s="2"/>
      <c r="BF81" s="2"/>
      <c r="BG81" s="2" t="s">
        <v>101</v>
      </c>
      <c r="BH81" s="2"/>
      <c r="BI81" s="195" t="str">
        <f>IF(入力シート!$D244="","",入力シート!D244)</f>
        <v/>
      </c>
      <c r="BJ81" s="195"/>
      <c r="BK81" s="195"/>
      <c r="BL81" s="195"/>
      <c r="BM81" s="195"/>
      <c r="BN81" s="195"/>
      <c r="BO81" s="195"/>
      <c r="BP81" s="195"/>
      <c r="BQ81" s="195"/>
      <c r="BR81" s="195"/>
      <c r="BS81" s="195"/>
      <c r="BT81" s="195"/>
      <c r="BU81" s="195"/>
      <c r="BV81" s="195"/>
      <c r="BW81" s="195"/>
      <c r="BX81" s="2" t="s">
        <v>165</v>
      </c>
      <c r="BY81" s="2"/>
      <c r="BZ81" s="2"/>
      <c r="CA81" s="2"/>
      <c r="CB81" s="2"/>
      <c r="CC81" s="2"/>
      <c r="CD81" s="2"/>
      <c r="CE81" s="2"/>
      <c r="CF81" s="2"/>
      <c r="CG81" s="2"/>
      <c r="CH81" s="2"/>
      <c r="CI81" s="2"/>
      <c r="CJ81" s="2"/>
      <c r="CK81" s="2"/>
      <c r="CL81" s="2"/>
      <c r="CM81" s="28"/>
    </row>
    <row r="82" spans="1:93" ht="18.95" customHeight="1" x14ac:dyDescent="0.15">
      <c r="A82" s="307" t="s">
        <v>74</v>
      </c>
      <c r="B82" s="308"/>
      <c r="C82" s="308"/>
      <c r="D82" s="308"/>
      <c r="E82" s="308"/>
      <c r="F82" s="308"/>
      <c r="G82" s="308"/>
      <c r="H82" s="308"/>
      <c r="I82" s="308"/>
      <c r="J82" s="308"/>
      <c r="K82" s="308"/>
      <c r="L82" s="308"/>
      <c r="M82" s="308"/>
      <c r="N82" s="308"/>
      <c r="O82" s="308"/>
      <c r="P82" s="308"/>
      <c r="Q82" s="308"/>
      <c r="R82" s="33"/>
      <c r="S82" s="195">
        <f>IF(入力シート!$D246="有","①",1)</f>
        <v>1</v>
      </c>
      <c r="T82" s="195"/>
      <c r="U82" s="15" t="s">
        <v>166</v>
      </c>
      <c r="V82" s="15"/>
      <c r="W82" s="15"/>
      <c r="X82" s="15"/>
      <c r="Y82" s="15"/>
      <c r="Z82" s="15"/>
      <c r="AA82" s="15"/>
      <c r="AB82" s="15"/>
      <c r="AC82" s="15"/>
      <c r="AD82" s="195">
        <f>IF(入力シート!$D247="有","②",2)</f>
        <v>2</v>
      </c>
      <c r="AE82" s="195"/>
      <c r="AF82" s="15" t="s">
        <v>167</v>
      </c>
      <c r="AG82" s="15"/>
      <c r="AH82" s="15"/>
      <c r="AI82" s="15"/>
      <c r="AJ82" s="15"/>
      <c r="AK82" s="15"/>
      <c r="AL82" s="15"/>
      <c r="AM82" s="15"/>
      <c r="AN82" s="15"/>
      <c r="AO82" s="195">
        <f>IF(入力シート!$D248="有","③",3)</f>
        <v>3</v>
      </c>
      <c r="AP82" s="195"/>
      <c r="AQ82" s="15" t="s">
        <v>168</v>
      </c>
      <c r="AR82" s="15"/>
      <c r="AS82" s="15"/>
      <c r="AT82" s="15"/>
      <c r="AU82" s="15"/>
      <c r="AV82" s="15"/>
      <c r="AW82" s="15"/>
      <c r="AX82" s="15"/>
      <c r="AY82" s="15"/>
      <c r="AZ82" s="15"/>
      <c r="BA82" s="15"/>
      <c r="BB82" s="15"/>
      <c r="BC82" s="15"/>
      <c r="BD82" s="15"/>
      <c r="BE82" s="15"/>
      <c r="BF82" s="195">
        <f>IF(入力シート!$D249="有","④",4)</f>
        <v>4</v>
      </c>
      <c r="BG82" s="195"/>
      <c r="BH82" s="15" t="s">
        <v>169</v>
      </c>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23"/>
    </row>
    <row r="83" spans="1:93" ht="18.95" customHeight="1" x14ac:dyDescent="0.15">
      <c r="A83" s="196" t="str">
        <f>IF(入力シート!$D245="有","①有　　2 無",IF(入力シート!$D245="無","1 有　　②無","1 有　　2 無"))</f>
        <v>1 有　　2 無</v>
      </c>
      <c r="B83" s="197"/>
      <c r="C83" s="197"/>
      <c r="D83" s="197"/>
      <c r="E83" s="197"/>
      <c r="F83" s="197"/>
      <c r="G83" s="197"/>
      <c r="H83" s="197"/>
      <c r="I83" s="197"/>
      <c r="J83" s="197"/>
      <c r="K83" s="197"/>
      <c r="L83" s="197"/>
      <c r="M83" s="197"/>
      <c r="N83" s="197"/>
      <c r="O83" s="197"/>
      <c r="P83" s="197"/>
      <c r="Q83" s="215"/>
      <c r="R83" s="34"/>
      <c r="S83" s="191">
        <f>IF(入力シート!$D250="有","⑤",5)</f>
        <v>5</v>
      </c>
      <c r="T83" s="191"/>
      <c r="U83" s="20" t="s">
        <v>170</v>
      </c>
      <c r="V83" s="20"/>
      <c r="W83" s="2"/>
      <c r="X83" s="2"/>
      <c r="Y83" s="2"/>
      <c r="Z83" s="2"/>
      <c r="AA83" s="2"/>
      <c r="AB83" s="2"/>
      <c r="AC83" s="2"/>
      <c r="AD83" s="2"/>
      <c r="AE83" s="2"/>
      <c r="AF83" s="2"/>
      <c r="AG83" s="2"/>
      <c r="AH83" s="2"/>
      <c r="AI83" s="2"/>
      <c r="AJ83" s="2"/>
      <c r="AK83" s="2"/>
      <c r="AL83" s="2"/>
      <c r="AM83" s="2"/>
      <c r="AN83" s="2"/>
      <c r="AO83" s="191">
        <f>IF(入力シート!$D251="",6,"⑥")</f>
        <v>6</v>
      </c>
      <c r="AP83" s="191"/>
      <c r="AQ83" s="2" t="s">
        <v>110</v>
      </c>
      <c r="AR83" s="2"/>
      <c r="AS83" s="2"/>
      <c r="AT83" s="2"/>
      <c r="AU83" s="2"/>
      <c r="AV83" s="2"/>
      <c r="AW83" s="2"/>
      <c r="AX83" s="258" t="str">
        <f>IF(入力シート!$D251="","",入力シート!D251)</f>
        <v/>
      </c>
      <c r="AY83" s="258"/>
      <c r="AZ83" s="258"/>
      <c r="BA83" s="258"/>
      <c r="BB83" s="258"/>
      <c r="BC83" s="258"/>
      <c r="BD83" s="258"/>
      <c r="BE83" s="258"/>
      <c r="BF83" s="258"/>
      <c r="BG83" s="258"/>
      <c r="BH83" s="258"/>
      <c r="BI83" s="258"/>
      <c r="BJ83" s="258"/>
      <c r="BK83" s="258"/>
      <c r="BL83" s="258"/>
      <c r="BM83" s="258"/>
      <c r="BN83" s="258"/>
      <c r="BO83" s="258"/>
      <c r="BP83" s="258"/>
      <c r="BQ83" s="258"/>
      <c r="BR83" s="258"/>
      <c r="BS83" s="258"/>
      <c r="BT83" s="258"/>
      <c r="BU83" s="258"/>
      <c r="BV83" s="258"/>
      <c r="BW83" s="258"/>
      <c r="BX83" s="258"/>
      <c r="BY83" s="258"/>
      <c r="BZ83" s="197" t="s">
        <v>510</v>
      </c>
      <c r="CA83" s="197"/>
      <c r="CB83" s="2"/>
      <c r="CC83" s="2"/>
      <c r="CD83" s="2"/>
      <c r="CE83" s="2"/>
      <c r="CF83" s="2"/>
      <c r="CG83" s="2"/>
      <c r="CH83" s="2"/>
      <c r="CI83" s="2"/>
      <c r="CJ83" s="2"/>
      <c r="CK83" s="2"/>
      <c r="CL83" s="2"/>
      <c r="CM83" s="25"/>
    </row>
    <row r="84" spans="1:93" ht="18.95" customHeight="1" x14ac:dyDescent="0.15">
      <c r="A84" s="33"/>
      <c r="B84" s="15"/>
      <c r="C84" s="15"/>
      <c r="D84" s="15"/>
      <c r="E84" s="15"/>
      <c r="F84" s="15"/>
      <c r="G84" s="15"/>
      <c r="H84" s="15"/>
      <c r="I84" s="15"/>
      <c r="J84" s="15"/>
      <c r="K84" s="15"/>
      <c r="L84" s="15"/>
      <c r="M84" s="15"/>
      <c r="N84" s="15"/>
      <c r="O84" s="15"/>
      <c r="P84" s="15"/>
      <c r="Q84" s="15"/>
      <c r="R84" s="227" t="s">
        <v>88</v>
      </c>
      <c r="S84" s="228"/>
      <c r="T84" s="228"/>
      <c r="U84" s="228"/>
      <c r="V84" s="228"/>
      <c r="W84" s="33"/>
      <c r="X84" s="15"/>
      <c r="Y84" s="15"/>
      <c r="Z84" s="15"/>
      <c r="AA84" s="15"/>
      <c r="AB84" s="15"/>
      <c r="AC84" s="15"/>
      <c r="AD84" s="15"/>
      <c r="AE84" s="23"/>
      <c r="AF84" s="212" t="s">
        <v>75</v>
      </c>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4"/>
    </row>
    <row r="85" spans="1:93" ht="18.95" customHeight="1" x14ac:dyDescent="0.15">
      <c r="A85" s="18"/>
      <c r="B85" s="3"/>
      <c r="C85" s="3"/>
      <c r="D85" s="3"/>
      <c r="E85" s="3"/>
      <c r="F85" s="3"/>
      <c r="G85" s="3"/>
      <c r="H85" s="3"/>
      <c r="I85" s="3"/>
      <c r="J85" s="3"/>
      <c r="K85" s="3"/>
      <c r="L85" s="2"/>
      <c r="M85" s="2"/>
      <c r="N85" s="2"/>
      <c r="O85" s="2"/>
      <c r="P85" s="2"/>
      <c r="Q85" s="2"/>
      <c r="R85" s="230"/>
      <c r="S85" s="231"/>
      <c r="T85" s="231"/>
      <c r="U85" s="231"/>
      <c r="V85" s="231"/>
      <c r="W85" s="19"/>
      <c r="X85" s="2"/>
      <c r="Y85" s="2"/>
      <c r="Z85" s="2"/>
      <c r="AA85" s="2"/>
      <c r="AB85" s="2"/>
      <c r="AC85" s="2"/>
      <c r="AD85" s="2"/>
      <c r="AE85" s="25"/>
      <c r="AF85" s="191">
        <f>IF(入力シート!$D256="有","①",1)</f>
        <v>1</v>
      </c>
      <c r="AG85" s="191"/>
      <c r="AH85" s="2" t="s">
        <v>171</v>
      </c>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5"/>
    </row>
    <row r="86" spans="1:93" ht="18.95" customHeight="1" x14ac:dyDescent="0.15">
      <c r="A86" s="314" t="s">
        <v>163</v>
      </c>
      <c r="B86" s="315"/>
      <c r="C86" s="315"/>
      <c r="D86" s="315"/>
      <c r="E86" s="315"/>
      <c r="F86" s="315"/>
      <c r="G86" s="315"/>
      <c r="H86" s="315"/>
      <c r="I86" s="315"/>
      <c r="J86" s="315"/>
      <c r="K86" s="315"/>
      <c r="L86" s="315"/>
      <c r="M86" s="315"/>
      <c r="N86" s="315"/>
      <c r="O86" s="315"/>
      <c r="P86" s="315"/>
      <c r="Q86" s="315"/>
      <c r="R86" s="318"/>
      <c r="S86" s="319"/>
      <c r="T86" s="319"/>
      <c r="U86" s="319"/>
      <c r="V86" s="319"/>
      <c r="W86" s="316" t="str">
        <f>IF(入力シート!$D253="","",入力シート!D253)</f>
        <v/>
      </c>
      <c r="X86" s="317"/>
      <c r="Y86" s="317"/>
      <c r="Z86" s="317"/>
      <c r="AA86" s="317"/>
      <c r="AB86" s="317"/>
      <c r="AC86" s="21" t="s">
        <v>87</v>
      </c>
      <c r="AD86" s="21"/>
      <c r="AE86" s="22"/>
      <c r="AF86" s="191">
        <f>IF(入力シート!$D257="有","②",2)</f>
        <v>2</v>
      </c>
      <c r="AG86" s="191"/>
      <c r="AH86" s="2" t="s">
        <v>172</v>
      </c>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5"/>
    </row>
    <row r="87" spans="1:93" ht="18.95" customHeight="1" x14ac:dyDescent="0.15">
      <c r="A87" s="193" t="str">
        <f>IF(入力シート!$D252="有","①有　　2 無",IF(入力シート!$D252="無","1 有　　②無","1 有　　2 無"))</f>
        <v>1 有　　2 無</v>
      </c>
      <c r="B87" s="191"/>
      <c r="C87" s="191"/>
      <c r="D87" s="191"/>
      <c r="E87" s="191"/>
      <c r="F87" s="191"/>
      <c r="G87" s="191"/>
      <c r="H87" s="191"/>
      <c r="I87" s="191"/>
      <c r="J87" s="191"/>
      <c r="K87" s="191"/>
      <c r="L87" s="191"/>
      <c r="M87" s="191"/>
      <c r="N87" s="191"/>
      <c r="O87" s="191"/>
      <c r="P87" s="191"/>
      <c r="Q87" s="240"/>
      <c r="R87" s="227" t="s">
        <v>89</v>
      </c>
      <c r="S87" s="228"/>
      <c r="T87" s="228"/>
      <c r="U87" s="228"/>
      <c r="V87" s="228"/>
      <c r="W87" s="33"/>
      <c r="X87" s="15"/>
      <c r="Y87" s="15"/>
      <c r="Z87" s="15"/>
      <c r="AA87" s="15"/>
      <c r="AB87" s="15"/>
      <c r="AC87" s="15"/>
      <c r="AD87" s="15"/>
      <c r="AE87" s="23"/>
      <c r="AF87" s="193">
        <f>IF(入力シート!$D258="有","③",3)</f>
        <v>3</v>
      </c>
      <c r="AG87" s="191"/>
      <c r="AH87" s="2" t="s">
        <v>173</v>
      </c>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5"/>
      <c r="CO87" s="3"/>
    </row>
    <row r="88" spans="1:93" ht="18.95" customHeight="1" x14ac:dyDescent="0.15">
      <c r="A88" s="18"/>
      <c r="B88" s="3"/>
      <c r="C88" s="3"/>
      <c r="D88" s="3"/>
      <c r="E88" s="3"/>
      <c r="F88" s="3"/>
      <c r="G88" s="3"/>
      <c r="H88" s="3"/>
      <c r="I88" s="3"/>
      <c r="J88" s="3"/>
      <c r="K88" s="3"/>
      <c r="L88" s="3"/>
      <c r="M88" s="3"/>
      <c r="N88" s="3"/>
      <c r="O88" s="3"/>
      <c r="P88" s="3"/>
      <c r="Q88" s="3"/>
      <c r="R88" s="230"/>
      <c r="S88" s="231"/>
      <c r="T88" s="231"/>
      <c r="U88" s="231"/>
      <c r="V88" s="231"/>
      <c r="W88" s="193" t="str">
        <f>IF(入力シート!$D254="","",入力シート!D254)</f>
        <v/>
      </c>
      <c r="X88" s="191"/>
      <c r="Y88" s="191"/>
      <c r="Z88" s="191"/>
      <c r="AA88" s="191"/>
      <c r="AB88" s="191"/>
      <c r="AC88" s="2" t="s">
        <v>102</v>
      </c>
      <c r="AD88" s="2"/>
      <c r="AE88" s="25"/>
      <c r="AF88" s="191">
        <f>IF(入力シート!$D259="",4,"④")</f>
        <v>4</v>
      </c>
      <c r="AG88" s="191"/>
      <c r="AH88" s="3" t="s">
        <v>206</v>
      </c>
      <c r="AI88" s="3"/>
      <c r="AJ88" s="3"/>
      <c r="AK88" s="3"/>
      <c r="AL88" s="3"/>
      <c r="AM88" s="3"/>
      <c r="AN88" s="3"/>
      <c r="AO88" s="320" t="str">
        <f>IF(入力シート!$D259="","",入力シート!D259)</f>
        <v/>
      </c>
      <c r="AP88" s="320"/>
      <c r="AQ88" s="320"/>
      <c r="AR88" s="320"/>
      <c r="AS88" s="320"/>
      <c r="AT88" s="320"/>
      <c r="AU88" s="320"/>
      <c r="AV88" s="320"/>
      <c r="AW88" s="320"/>
      <c r="AX88" s="320"/>
      <c r="AY88" s="320"/>
      <c r="AZ88" s="320"/>
      <c r="BA88" s="320"/>
      <c r="BB88" s="320"/>
      <c r="BC88" s="320"/>
      <c r="BD88" s="320"/>
      <c r="BE88" s="320"/>
      <c r="BF88" s="320"/>
      <c r="BG88" s="320"/>
      <c r="BH88" s="320"/>
      <c r="BI88" s="320"/>
      <c r="BJ88" s="320"/>
      <c r="BK88" s="320"/>
      <c r="BL88" s="320"/>
      <c r="BM88" s="320"/>
      <c r="BN88" s="320"/>
      <c r="BO88" s="320"/>
      <c r="BP88" s="320"/>
      <c r="BQ88" s="320"/>
      <c r="BR88" s="320"/>
      <c r="BS88" s="320"/>
      <c r="BT88" s="320"/>
      <c r="BU88" s="320"/>
      <c r="BV88" s="320"/>
      <c r="BW88" s="320"/>
      <c r="BX88" s="320"/>
      <c r="BY88" s="320"/>
      <c r="BZ88" s="320"/>
      <c r="CA88" s="320"/>
      <c r="CB88" s="320"/>
      <c r="CC88" s="320"/>
      <c r="CD88" s="320"/>
      <c r="CE88" s="320"/>
      <c r="CF88" s="320"/>
      <c r="CG88" s="320"/>
      <c r="CH88" s="320"/>
      <c r="CI88" s="320"/>
      <c r="CJ88" s="320"/>
      <c r="CK88" s="320"/>
      <c r="CL88" s="3"/>
      <c r="CM88" s="4"/>
    </row>
    <row r="89" spans="1:93" ht="18.95" customHeight="1" x14ac:dyDescent="0.15">
      <c r="A89" s="18"/>
      <c r="B89" s="3"/>
      <c r="C89" s="3"/>
      <c r="D89" s="3"/>
      <c r="E89" s="3"/>
      <c r="F89" s="3"/>
      <c r="G89" s="3"/>
      <c r="H89" s="3"/>
      <c r="I89" s="3"/>
      <c r="J89" s="3"/>
      <c r="K89" s="3"/>
      <c r="L89" s="3"/>
      <c r="M89" s="3"/>
      <c r="N89" s="3"/>
      <c r="O89" s="3"/>
      <c r="P89" s="3"/>
      <c r="Q89" s="3"/>
      <c r="R89" s="230"/>
      <c r="S89" s="231"/>
      <c r="T89" s="231"/>
      <c r="U89" s="231"/>
      <c r="V89" s="231"/>
      <c r="W89" s="193" t="str">
        <f>IF(入力シート!$D255="","",入力シート!D255)</f>
        <v/>
      </c>
      <c r="X89" s="191"/>
      <c r="Y89" s="191"/>
      <c r="Z89" s="191"/>
      <c r="AA89" s="191"/>
      <c r="AB89" s="191"/>
      <c r="AC89" s="20" t="s">
        <v>87</v>
      </c>
      <c r="AD89" s="20"/>
      <c r="AE89" s="27"/>
      <c r="AF89" s="29"/>
      <c r="AG89" s="21"/>
      <c r="AH89" s="21"/>
      <c r="AI89" s="21"/>
      <c r="AJ89" s="21"/>
      <c r="AK89" s="21"/>
      <c r="AL89" s="21"/>
      <c r="AM89" s="21"/>
      <c r="AN89" s="21"/>
      <c r="AO89" s="321"/>
      <c r="AP89" s="321"/>
      <c r="AQ89" s="321"/>
      <c r="AR89" s="321"/>
      <c r="AS89" s="321"/>
      <c r="AT89" s="321"/>
      <c r="AU89" s="321"/>
      <c r="AV89" s="321"/>
      <c r="AW89" s="321"/>
      <c r="AX89" s="321"/>
      <c r="AY89" s="321"/>
      <c r="AZ89" s="321"/>
      <c r="BA89" s="321"/>
      <c r="BB89" s="321"/>
      <c r="BC89" s="321"/>
      <c r="BD89" s="321"/>
      <c r="BE89" s="321"/>
      <c r="BF89" s="321"/>
      <c r="BG89" s="321"/>
      <c r="BH89" s="321"/>
      <c r="BI89" s="321"/>
      <c r="BJ89" s="321"/>
      <c r="BK89" s="321"/>
      <c r="BL89" s="321"/>
      <c r="BM89" s="321"/>
      <c r="BN89" s="321"/>
      <c r="BO89" s="321"/>
      <c r="BP89" s="321"/>
      <c r="BQ89" s="321"/>
      <c r="BR89" s="321"/>
      <c r="BS89" s="321"/>
      <c r="BT89" s="321"/>
      <c r="BU89" s="321"/>
      <c r="BV89" s="321"/>
      <c r="BW89" s="321"/>
      <c r="BX89" s="321"/>
      <c r="BY89" s="321"/>
      <c r="BZ89" s="321"/>
      <c r="CA89" s="321"/>
      <c r="CB89" s="321"/>
      <c r="CC89" s="321"/>
      <c r="CD89" s="321"/>
      <c r="CE89" s="321"/>
      <c r="CF89" s="321"/>
      <c r="CG89" s="321"/>
      <c r="CH89" s="321"/>
      <c r="CI89" s="321"/>
      <c r="CJ89" s="321"/>
      <c r="CK89" s="321"/>
      <c r="CL89" s="21"/>
      <c r="CM89" s="22"/>
    </row>
    <row r="90" spans="1:93" ht="18.95" customHeight="1" x14ac:dyDescent="0.15">
      <c r="A90" s="307" t="s">
        <v>76</v>
      </c>
      <c r="B90" s="308"/>
      <c r="C90" s="308"/>
      <c r="D90" s="308"/>
      <c r="E90" s="308"/>
      <c r="F90" s="308"/>
      <c r="G90" s="308"/>
      <c r="H90" s="308"/>
      <c r="I90" s="308"/>
      <c r="J90" s="308"/>
      <c r="K90" s="308"/>
      <c r="L90" s="308"/>
      <c r="M90" s="308"/>
      <c r="N90" s="308"/>
      <c r="O90" s="308"/>
      <c r="P90" s="308"/>
      <c r="Q90" s="309"/>
      <c r="R90" s="33"/>
      <c r="S90" s="195">
        <f>IF(入力シート!$D261="有","①",1)</f>
        <v>1</v>
      </c>
      <c r="T90" s="195"/>
      <c r="U90" s="15" t="s">
        <v>174</v>
      </c>
      <c r="V90" s="15"/>
      <c r="W90" s="15"/>
      <c r="X90" s="15"/>
      <c r="Y90" s="15"/>
      <c r="Z90" s="15"/>
      <c r="AA90" s="15"/>
      <c r="AB90" s="15"/>
      <c r="AC90" s="15"/>
      <c r="AD90" s="15"/>
      <c r="AE90" s="15"/>
      <c r="AF90" s="15"/>
      <c r="AG90" s="195">
        <f>IF(入力シート!$D262="有","②",2)</f>
        <v>2</v>
      </c>
      <c r="AH90" s="195"/>
      <c r="AI90" s="15" t="s">
        <v>175</v>
      </c>
      <c r="AJ90" s="15"/>
      <c r="AK90" s="15"/>
      <c r="AL90" s="15"/>
      <c r="AM90" s="15"/>
      <c r="AN90" s="15"/>
      <c r="AO90" s="15"/>
      <c r="AP90" s="15"/>
      <c r="AQ90" s="15"/>
      <c r="AR90" s="15"/>
      <c r="AS90" s="15"/>
      <c r="AT90" s="15"/>
      <c r="AU90" s="195">
        <f>IF(入力シート!$D263="有","③",3)</f>
        <v>3</v>
      </c>
      <c r="AV90" s="195"/>
      <c r="AW90" s="15" t="s">
        <v>176</v>
      </c>
      <c r="AX90" s="15"/>
      <c r="AY90" s="15"/>
      <c r="AZ90" s="15"/>
      <c r="BA90" s="15"/>
      <c r="BB90" s="15"/>
      <c r="BC90" s="195">
        <f>IF(入力シート!$D264="有","④",4)</f>
        <v>4</v>
      </c>
      <c r="BD90" s="195"/>
      <c r="BE90" s="15" t="s">
        <v>177</v>
      </c>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23"/>
    </row>
    <row r="91" spans="1:93" ht="18.95" customHeight="1" x14ac:dyDescent="0.15">
      <c r="A91" s="193" t="str">
        <f>IF(入力シート!$D260="有","①有　　2 無",IF(入力シート!$D260="無","1 有　　②無","1 有　　2 無"))</f>
        <v>1 有　　2 無</v>
      </c>
      <c r="B91" s="191"/>
      <c r="C91" s="191"/>
      <c r="D91" s="191"/>
      <c r="E91" s="191"/>
      <c r="F91" s="191"/>
      <c r="G91" s="191"/>
      <c r="H91" s="191"/>
      <c r="I91" s="191"/>
      <c r="J91" s="191"/>
      <c r="K91" s="191"/>
      <c r="L91" s="191"/>
      <c r="M91" s="191"/>
      <c r="N91" s="191"/>
      <c r="O91" s="191"/>
      <c r="P91" s="191"/>
      <c r="Q91" s="240"/>
      <c r="R91" s="34"/>
      <c r="S91" s="191">
        <f>IF(入力シート!$D265="",5,"⑤")</f>
        <v>5</v>
      </c>
      <c r="T91" s="191"/>
      <c r="U91" s="20" t="s">
        <v>110</v>
      </c>
      <c r="V91" s="20"/>
      <c r="W91" s="20"/>
      <c r="X91" s="20"/>
      <c r="Y91" s="20"/>
      <c r="Z91" s="20"/>
      <c r="AA91" s="20"/>
      <c r="AB91" s="258" t="str">
        <f>IF(入力シート!$D265="","",入力シート!D265)</f>
        <v/>
      </c>
      <c r="AC91" s="258"/>
      <c r="AD91" s="258"/>
      <c r="AE91" s="258"/>
      <c r="AF91" s="258"/>
      <c r="AG91" s="258"/>
      <c r="AH91" s="258"/>
      <c r="AI91" s="258"/>
      <c r="AJ91" s="258"/>
      <c r="AK91" s="258"/>
      <c r="AL91" s="258"/>
      <c r="AM91" s="258"/>
      <c r="AN91" s="258"/>
      <c r="AO91" s="258"/>
      <c r="AP91" s="258"/>
      <c r="AQ91" s="258"/>
      <c r="AR91" s="258"/>
      <c r="AS91" s="258"/>
      <c r="AT91" s="258"/>
      <c r="AU91" s="258"/>
      <c r="AV91" s="258"/>
      <c r="AW91" s="258"/>
      <c r="AX91" s="258"/>
      <c r="AY91" s="258"/>
      <c r="AZ91" s="258"/>
      <c r="BA91" s="20" t="s">
        <v>95</v>
      </c>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7"/>
    </row>
    <row r="92" spans="1:93" ht="18.95" customHeight="1" x14ac:dyDescent="0.15">
      <c r="A92" s="307" t="s">
        <v>77</v>
      </c>
      <c r="B92" s="308"/>
      <c r="C92" s="308"/>
      <c r="D92" s="308"/>
      <c r="E92" s="308"/>
      <c r="F92" s="308"/>
      <c r="G92" s="308"/>
      <c r="H92" s="308"/>
      <c r="I92" s="308"/>
      <c r="J92" s="308"/>
      <c r="K92" s="308"/>
      <c r="L92" s="308"/>
      <c r="M92" s="308"/>
      <c r="N92" s="308"/>
      <c r="O92" s="308"/>
      <c r="P92" s="308"/>
      <c r="Q92" s="309"/>
      <c r="R92" s="2"/>
      <c r="S92" s="195">
        <f>IF(入力シート!$D267="有","①",1)</f>
        <v>1</v>
      </c>
      <c r="T92" s="195"/>
      <c r="U92" s="2" t="s">
        <v>179</v>
      </c>
      <c r="V92" s="2"/>
      <c r="W92" s="2"/>
      <c r="X92" s="2"/>
      <c r="Y92" s="2"/>
      <c r="Z92" s="2"/>
      <c r="AA92" s="2"/>
      <c r="AB92" s="2"/>
      <c r="AC92" s="2"/>
      <c r="AD92" s="2"/>
      <c r="AE92" s="2"/>
      <c r="AF92" s="2"/>
      <c r="AG92" s="2"/>
      <c r="AH92" s="2"/>
      <c r="AI92" s="2"/>
      <c r="AJ92" s="2"/>
      <c r="AK92" s="2"/>
      <c r="AL92" s="2"/>
      <c r="AM92" s="2"/>
      <c r="AN92" s="2"/>
      <c r="AO92" s="2"/>
      <c r="AP92" s="2"/>
      <c r="AQ92" s="195">
        <f>IF(入力シート!$D268="有","②",2)</f>
        <v>2</v>
      </c>
      <c r="AR92" s="195"/>
      <c r="AS92" s="2" t="s">
        <v>180</v>
      </c>
      <c r="AT92" s="2"/>
      <c r="AU92" s="2"/>
      <c r="AV92" s="2"/>
      <c r="AW92" s="2"/>
      <c r="AX92" s="2"/>
      <c r="AY92" s="2"/>
      <c r="AZ92" s="2"/>
      <c r="BA92" s="2"/>
      <c r="BB92" s="2"/>
      <c r="BC92" s="2"/>
      <c r="BD92" s="2"/>
      <c r="BE92" s="15"/>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5"/>
    </row>
    <row r="93" spans="1:93" ht="18.95" customHeight="1" x14ac:dyDescent="0.15">
      <c r="A93" s="193" t="str">
        <f>IF(入力シート!$D266="有","①有　　2 無",IF(入力シート!$D266="無","1 有　　②無","1 有　　2 無"))</f>
        <v>1 有　　2 無</v>
      </c>
      <c r="B93" s="191"/>
      <c r="C93" s="191"/>
      <c r="D93" s="191"/>
      <c r="E93" s="191"/>
      <c r="F93" s="191"/>
      <c r="G93" s="191"/>
      <c r="H93" s="191"/>
      <c r="I93" s="191"/>
      <c r="J93" s="191"/>
      <c r="K93" s="191"/>
      <c r="L93" s="191"/>
      <c r="M93" s="191"/>
      <c r="N93" s="191"/>
      <c r="O93" s="191"/>
      <c r="P93" s="191"/>
      <c r="Q93" s="240"/>
      <c r="R93" s="2"/>
      <c r="S93" s="191">
        <f>IF(入力シート!$D269="",3,"③")</f>
        <v>3</v>
      </c>
      <c r="T93" s="191"/>
      <c r="U93" s="2" t="s">
        <v>206</v>
      </c>
      <c r="V93" s="2"/>
      <c r="W93" s="2"/>
      <c r="X93" s="2"/>
      <c r="Y93" s="2"/>
      <c r="Z93" s="2"/>
      <c r="AA93" s="2"/>
      <c r="AB93" s="322" t="str">
        <f>IF(入力シート!$D269="","",入力シート!D269)</f>
        <v/>
      </c>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c r="BA93" s="322"/>
      <c r="BB93" s="322"/>
      <c r="BC93" s="322"/>
      <c r="BD93" s="322"/>
      <c r="BE93" s="322"/>
      <c r="BF93" s="322"/>
      <c r="BG93" s="322"/>
      <c r="BH93" s="322"/>
      <c r="BI93" s="322"/>
      <c r="BJ93" s="322"/>
      <c r="BK93" s="322"/>
      <c r="BL93" s="322"/>
      <c r="BM93" s="322"/>
      <c r="BN93" s="322"/>
      <c r="BO93" s="322"/>
      <c r="BP93" s="322"/>
      <c r="BQ93" s="322"/>
      <c r="BR93" s="322"/>
      <c r="BS93" s="322"/>
      <c r="BT93" s="322"/>
      <c r="BU93" s="322"/>
      <c r="BV93" s="322"/>
      <c r="BW93" s="322"/>
      <c r="BX93" s="322"/>
      <c r="BY93" s="322"/>
      <c r="BZ93" s="322"/>
      <c r="CA93" s="322"/>
      <c r="CB93" s="322"/>
      <c r="CC93" s="322"/>
      <c r="CD93" s="322"/>
      <c r="CE93" s="322"/>
      <c r="CF93" s="322"/>
      <c r="CG93" s="322"/>
      <c r="CH93" s="322"/>
      <c r="CI93" s="322"/>
      <c r="CJ93" s="322"/>
      <c r="CK93" s="322"/>
      <c r="CL93" s="2"/>
      <c r="CM93" s="25"/>
    </row>
    <row r="94" spans="1:93" ht="18.95" customHeight="1" x14ac:dyDescent="0.15">
      <c r="A94" s="196"/>
      <c r="B94" s="197"/>
      <c r="C94" s="197"/>
      <c r="D94" s="197"/>
      <c r="E94" s="197"/>
      <c r="F94" s="197"/>
      <c r="G94" s="197"/>
      <c r="H94" s="197"/>
      <c r="I94" s="197"/>
      <c r="J94" s="197"/>
      <c r="K94" s="197"/>
      <c r="L94" s="197"/>
      <c r="M94" s="197"/>
      <c r="N94" s="197"/>
      <c r="O94" s="197"/>
      <c r="P94" s="197"/>
      <c r="Q94" s="215"/>
      <c r="R94" s="2"/>
      <c r="S94" s="131"/>
      <c r="T94" s="131"/>
      <c r="U94" s="2"/>
      <c r="V94" s="2"/>
      <c r="W94" s="2"/>
      <c r="X94" s="2"/>
      <c r="Y94" s="2"/>
      <c r="Z94" s="2"/>
      <c r="AA94" s="2"/>
      <c r="AB94" s="323"/>
      <c r="AC94" s="323"/>
      <c r="AD94" s="323"/>
      <c r="AE94" s="323"/>
      <c r="AF94" s="323"/>
      <c r="AG94" s="323"/>
      <c r="AH94" s="323"/>
      <c r="AI94" s="323"/>
      <c r="AJ94" s="323"/>
      <c r="AK94" s="323"/>
      <c r="AL94" s="323"/>
      <c r="AM94" s="323"/>
      <c r="AN94" s="323"/>
      <c r="AO94" s="323"/>
      <c r="AP94" s="323"/>
      <c r="AQ94" s="323"/>
      <c r="AR94" s="323"/>
      <c r="AS94" s="323"/>
      <c r="AT94" s="323"/>
      <c r="AU94" s="323"/>
      <c r="AV94" s="323"/>
      <c r="AW94" s="323"/>
      <c r="AX94" s="323"/>
      <c r="AY94" s="323"/>
      <c r="AZ94" s="323"/>
      <c r="BA94" s="323"/>
      <c r="BB94" s="323"/>
      <c r="BC94" s="323"/>
      <c r="BD94" s="323"/>
      <c r="BE94" s="323"/>
      <c r="BF94" s="323"/>
      <c r="BG94" s="323"/>
      <c r="BH94" s="323"/>
      <c r="BI94" s="323"/>
      <c r="BJ94" s="323"/>
      <c r="BK94" s="323"/>
      <c r="BL94" s="323"/>
      <c r="BM94" s="323"/>
      <c r="BN94" s="323"/>
      <c r="BO94" s="323"/>
      <c r="BP94" s="323"/>
      <c r="BQ94" s="323"/>
      <c r="BR94" s="323"/>
      <c r="BS94" s="323"/>
      <c r="BT94" s="323"/>
      <c r="BU94" s="323"/>
      <c r="BV94" s="323"/>
      <c r="BW94" s="323"/>
      <c r="BX94" s="323"/>
      <c r="BY94" s="323"/>
      <c r="BZ94" s="323"/>
      <c r="CA94" s="323"/>
      <c r="CB94" s="323"/>
      <c r="CC94" s="323"/>
      <c r="CD94" s="323"/>
      <c r="CE94" s="323"/>
      <c r="CF94" s="323"/>
      <c r="CG94" s="323"/>
      <c r="CH94" s="323"/>
      <c r="CI94" s="323"/>
      <c r="CJ94" s="323"/>
      <c r="CK94" s="323"/>
      <c r="CL94" s="132"/>
      <c r="CM94" s="133"/>
    </row>
    <row r="95" spans="1:93" ht="18.95" customHeight="1" x14ac:dyDescent="0.15">
      <c r="A95" s="243" t="s">
        <v>78</v>
      </c>
      <c r="B95" s="244"/>
      <c r="C95" s="244"/>
      <c r="D95" s="244"/>
      <c r="E95" s="244"/>
      <c r="F95" s="244"/>
      <c r="G95" s="244"/>
      <c r="H95" s="244"/>
      <c r="I95" s="244"/>
      <c r="J95" s="244"/>
      <c r="K95" s="244"/>
      <c r="L95" s="244"/>
      <c r="M95" s="244"/>
      <c r="N95" s="244"/>
      <c r="O95" s="244"/>
      <c r="P95" s="244"/>
      <c r="Q95" s="245"/>
      <c r="R95" s="256" t="str">
        <f>IF(入力シート!$D270="有","　①有　   2 無",IF(入力シート!$D270="無","　1 有　   ②無","　1 有　   2 無"))</f>
        <v>　1 有　   2 無</v>
      </c>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1"/>
      <c r="BA95" s="251"/>
      <c r="BB95" s="251"/>
      <c r="BC95" s="251"/>
      <c r="BD95" s="251"/>
      <c r="BE95" s="251"/>
      <c r="BF95" s="251"/>
      <c r="BG95" s="251"/>
      <c r="BH95" s="251"/>
      <c r="BI95" s="251"/>
      <c r="BJ95" s="251"/>
      <c r="BK95" s="251"/>
      <c r="BL95" s="251"/>
      <c r="BM95" s="251"/>
      <c r="BN95" s="251"/>
      <c r="BO95" s="251"/>
      <c r="BP95" s="251"/>
      <c r="BQ95" s="251"/>
      <c r="BR95" s="251"/>
      <c r="BS95" s="251"/>
      <c r="BT95" s="251"/>
      <c r="BU95" s="251"/>
      <c r="BV95" s="251"/>
      <c r="BW95" s="251"/>
      <c r="BX95" s="251"/>
      <c r="BY95" s="251"/>
      <c r="BZ95" s="251"/>
      <c r="CA95" s="251"/>
      <c r="CB95" s="251"/>
      <c r="CC95" s="251"/>
      <c r="CD95" s="251"/>
      <c r="CE95" s="251"/>
      <c r="CF95" s="251"/>
      <c r="CG95" s="251"/>
      <c r="CH95" s="251"/>
      <c r="CI95" s="251"/>
      <c r="CJ95" s="251"/>
      <c r="CK95" s="251"/>
      <c r="CL95" s="251"/>
      <c r="CM95" s="257"/>
    </row>
    <row r="96" spans="1:93" ht="18.95" customHeight="1" x14ac:dyDescent="0.15">
      <c r="A96" s="332" t="s">
        <v>79</v>
      </c>
      <c r="B96" s="333"/>
      <c r="C96" s="333"/>
      <c r="D96" s="333"/>
      <c r="E96" s="333"/>
      <c r="F96" s="333"/>
      <c r="G96" s="333"/>
      <c r="H96" s="333"/>
      <c r="I96" s="333"/>
      <c r="J96" s="333"/>
      <c r="K96" s="333"/>
      <c r="L96" s="333"/>
      <c r="M96" s="333"/>
      <c r="N96" s="333"/>
      <c r="O96" s="333"/>
      <c r="P96" s="333"/>
      <c r="Q96" s="334"/>
      <c r="R96" s="194" t="s">
        <v>101</v>
      </c>
      <c r="S96" s="195"/>
      <c r="T96" s="195" t="str">
        <f>IF(入力シート!$D272="","",入力シート!D272)</f>
        <v/>
      </c>
      <c r="U96" s="195"/>
      <c r="V96" s="195"/>
      <c r="W96" s="195"/>
      <c r="X96" s="195"/>
      <c r="Y96" s="195"/>
      <c r="Z96" s="15" t="s">
        <v>104</v>
      </c>
      <c r="AA96" s="15" t="s">
        <v>181</v>
      </c>
      <c r="AB96" s="15"/>
      <c r="AC96" s="15"/>
      <c r="AD96" s="15"/>
      <c r="AE96" s="15"/>
      <c r="AF96" s="15"/>
      <c r="AG96" s="15"/>
      <c r="AH96" s="195" t="str">
        <f>IF(入力シート!$D273="","",入力シート!D273)</f>
        <v/>
      </c>
      <c r="AI96" s="195"/>
      <c r="AJ96" s="195"/>
      <c r="AK96" s="195"/>
      <c r="AL96" s="195"/>
      <c r="AM96" s="195"/>
      <c r="AN96" s="195"/>
      <c r="AO96" s="15" t="s">
        <v>104</v>
      </c>
      <c r="AP96" s="15" t="s">
        <v>182</v>
      </c>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23"/>
    </row>
    <row r="97" spans="1:91" ht="18.95" customHeight="1" x14ac:dyDescent="0.15">
      <c r="A97" s="193" t="str">
        <f>IF(入力シート!$D271="有","①有　　2 無",IF(入力シート!$D271="無","1 有　　②無","1 有　　2 無"))</f>
        <v>1 有　　2 無</v>
      </c>
      <c r="B97" s="191"/>
      <c r="C97" s="191"/>
      <c r="D97" s="191"/>
      <c r="E97" s="191"/>
      <c r="F97" s="191"/>
      <c r="G97" s="191"/>
      <c r="H97" s="191"/>
      <c r="I97" s="191"/>
      <c r="J97" s="191"/>
      <c r="K97" s="191"/>
      <c r="L97" s="191"/>
      <c r="M97" s="191"/>
      <c r="N97" s="191"/>
      <c r="O97" s="191"/>
      <c r="P97" s="191"/>
      <c r="Q97" s="240"/>
      <c r="R97" s="19" t="s">
        <v>183</v>
      </c>
      <c r="S97" s="2"/>
      <c r="T97" s="2"/>
      <c r="U97" s="2"/>
      <c r="V97" s="2"/>
      <c r="W97" s="2"/>
      <c r="X97" s="2"/>
      <c r="Y97" s="2"/>
      <c r="Z97" s="2"/>
      <c r="AA97" s="2"/>
      <c r="AB97" s="2"/>
      <c r="AC97" s="253" t="str">
        <f>IF(入力シート!$D274="有","①有　　2 無",IF(入力シート!$D274="無","1 有　　②無","1 有　　2 無"))</f>
        <v>1 有　　2 無</v>
      </c>
      <c r="AD97" s="253"/>
      <c r="AE97" s="253"/>
      <c r="AF97" s="253"/>
      <c r="AG97" s="253"/>
      <c r="AH97" s="253"/>
      <c r="AI97" s="253"/>
      <c r="AJ97" s="253"/>
      <c r="AK97" s="253"/>
      <c r="AL97" s="253"/>
      <c r="AM97" s="253"/>
      <c r="AN97" s="253"/>
      <c r="AO97" s="253"/>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5"/>
    </row>
    <row r="98" spans="1:91" ht="18.95" customHeight="1" x14ac:dyDescent="0.15">
      <c r="A98" s="29"/>
      <c r="B98" s="21"/>
      <c r="C98" s="21"/>
      <c r="D98" s="21"/>
      <c r="E98" s="21"/>
      <c r="F98" s="21"/>
      <c r="G98" s="21"/>
      <c r="H98" s="21"/>
      <c r="I98" s="21"/>
      <c r="J98" s="21"/>
      <c r="K98" s="21"/>
      <c r="L98" s="21"/>
      <c r="M98" s="21"/>
      <c r="N98" s="21"/>
      <c r="O98" s="21"/>
      <c r="P98" s="21"/>
      <c r="Q98" s="22"/>
      <c r="R98" s="34" t="s">
        <v>184</v>
      </c>
      <c r="S98" s="20"/>
      <c r="T98" s="20"/>
      <c r="U98" s="20"/>
      <c r="V98" s="20"/>
      <c r="W98" s="20"/>
      <c r="X98" s="20"/>
      <c r="Y98" s="20"/>
      <c r="Z98" s="20"/>
      <c r="AA98" s="20"/>
      <c r="AB98" s="20"/>
      <c r="AC98" s="191">
        <f>IF(入力シート!$D275="有","①",1)</f>
        <v>1</v>
      </c>
      <c r="AD98" s="191"/>
      <c r="AE98" s="20" t="s">
        <v>185</v>
      </c>
      <c r="AF98" s="20"/>
      <c r="AG98" s="20"/>
      <c r="AH98" s="20"/>
      <c r="AI98" s="20"/>
      <c r="AJ98" s="20"/>
      <c r="AK98" s="20"/>
      <c r="AL98" s="20"/>
      <c r="AM98" s="191">
        <f>IF(入力シート!$D276="有","②",2)</f>
        <v>2</v>
      </c>
      <c r="AN98" s="191"/>
      <c r="AO98" s="20" t="s">
        <v>186</v>
      </c>
      <c r="AP98" s="20"/>
      <c r="AQ98" s="20"/>
      <c r="AR98" s="20"/>
      <c r="AS98" s="20"/>
      <c r="AT98" s="20"/>
      <c r="AU98" s="20"/>
      <c r="AV98" s="20"/>
      <c r="AW98" s="20"/>
      <c r="AX98" s="20"/>
      <c r="AY98" s="20"/>
      <c r="AZ98" s="20"/>
      <c r="BA98" s="191">
        <f>IF(入力シート!$D277="",3,"③")</f>
        <v>3</v>
      </c>
      <c r="BB98" s="191"/>
      <c r="BC98" s="20" t="s">
        <v>110</v>
      </c>
      <c r="BD98" s="20"/>
      <c r="BE98" s="20"/>
      <c r="BF98" s="20"/>
      <c r="BG98" s="20"/>
      <c r="BH98" s="258" t="str">
        <f>IF(入力シート!$D277="","",入力シート!D277)</f>
        <v/>
      </c>
      <c r="BI98" s="258"/>
      <c r="BJ98" s="258"/>
      <c r="BK98" s="258"/>
      <c r="BL98" s="258"/>
      <c r="BM98" s="258"/>
      <c r="BN98" s="258"/>
      <c r="BO98" s="258"/>
      <c r="BP98" s="258"/>
      <c r="BQ98" s="258"/>
      <c r="BR98" s="258"/>
      <c r="BS98" s="258"/>
      <c r="BT98" s="258"/>
      <c r="BU98" s="258"/>
      <c r="BV98" s="258"/>
      <c r="BW98" s="258"/>
      <c r="BX98" s="258"/>
      <c r="BY98" s="258"/>
      <c r="BZ98" s="258"/>
      <c r="CA98" s="258"/>
      <c r="CB98" s="258"/>
      <c r="CC98" s="258"/>
      <c r="CD98" s="258"/>
      <c r="CE98" s="258"/>
      <c r="CF98" s="258"/>
      <c r="CG98" s="258"/>
      <c r="CH98" s="258"/>
      <c r="CI98" s="258"/>
      <c r="CJ98" s="258"/>
      <c r="CK98" s="197" t="s">
        <v>510</v>
      </c>
      <c r="CL98" s="197"/>
      <c r="CM98" s="27"/>
    </row>
    <row r="99" spans="1:91" ht="18.95" customHeight="1" x14ac:dyDescent="0.15">
      <c r="A99" s="307" t="s">
        <v>80</v>
      </c>
      <c r="B99" s="308"/>
      <c r="C99" s="308"/>
      <c r="D99" s="308"/>
      <c r="E99" s="308"/>
      <c r="F99" s="308"/>
      <c r="G99" s="308"/>
      <c r="H99" s="308"/>
      <c r="I99" s="308"/>
      <c r="J99" s="308"/>
      <c r="K99" s="308"/>
      <c r="L99" s="308"/>
      <c r="M99" s="308"/>
      <c r="N99" s="308"/>
      <c r="O99" s="308"/>
      <c r="P99" s="308"/>
      <c r="Q99" s="309"/>
      <c r="R99" s="31" t="s">
        <v>187</v>
      </c>
      <c r="S99" s="9"/>
      <c r="T99" s="9"/>
      <c r="U99" s="9"/>
      <c r="V99" s="9"/>
      <c r="W99" s="9"/>
      <c r="X99" s="247" t="str">
        <f>IF(入力シート!$D278="","",入力シート!D278)</f>
        <v/>
      </c>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50" t="s">
        <v>516</v>
      </c>
      <c r="AW99" s="250"/>
      <c r="AX99" s="250"/>
      <c r="AY99" s="250"/>
      <c r="AZ99" s="250"/>
      <c r="BA99" s="247" t="str">
        <f>IF(入力シート!$D279="","",入力シート!D279)</f>
        <v/>
      </c>
      <c r="BB99" s="247"/>
      <c r="BC99" s="247"/>
      <c r="BD99" s="247"/>
      <c r="BE99" s="247"/>
      <c r="BF99" s="247"/>
      <c r="BG99" s="247"/>
      <c r="BH99" s="247"/>
      <c r="BI99" s="247"/>
      <c r="BJ99" s="247"/>
      <c r="BK99" s="247"/>
      <c r="BL99" s="247"/>
      <c r="BM99" s="247"/>
      <c r="BN99" s="247"/>
      <c r="BO99" s="247"/>
      <c r="BP99" s="250" t="s">
        <v>515</v>
      </c>
      <c r="BQ99" s="250"/>
      <c r="BR99" s="250"/>
      <c r="BS99" s="250"/>
      <c r="BT99" s="250"/>
      <c r="BU99" s="247" t="str">
        <f>IF(入力シート!$D280="","",入力シート!D280)</f>
        <v/>
      </c>
      <c r="BV99" s="247"/>
      <c r="BW99" s="247"/>
      <c r="BX99" s="247"/>
      <c r="BY99" s="247"/>
      <c r="BZ99" s="247"/>
      <c r="CA99" s="247"/>
      <c r="CB99" s="247"/>
      <c r="CC99" s="247"/>
      <c r="CD99" s="247"/>
      <c r="CE99" s="247"/>
      <c r="CF99" s="247"/>
      <c r="CG99" s="247"/>
      <c r="CH99" s="247"/>
      <c r="CI99" s="247"/>
      <c r="CJ99" s="247"/>
      <c r="CK99" s="247"/>
      <c r="CL99" s="247"/>
      <c r="CM99" s="274"/>
    </row>
    <row r="100" spans="1:91" ht="18.95" customHeight="1" x14ac:dyDescent="0.15">
      <c r="A100" s="324"/>
      <c r="B100" s="325"/>
      <c r="C100" s="325"/>
      <c r="D100" s="325"/>
      <c r="E100" s="325"/>
      <c r="F100" s="325"/>
      <c r="G100" s="325"/>
      <c r="H100" s="325"/>
      <c r="I100" s="325"/>
      <c r="J100" s="325"/>
      <c r="K100" s="325"/>
      <c r="L100" s="325"/>
      <c r="M100" s="325"/>
      <c r="N100" s="325"/>
      <c r="O100" s="325"/>
      <c r="P100" s="325"/>
      <c r="Q100" s="326"/>
      <c r="R100" s="252" t="s">
        <v>178</v>
      </c>
      <c r="S100" s="253"/>
      <c r="T100" s="253"/>
      <c r="U100" s="253"/>
      <c r="V100" s="253"/>
      <c r="W100" s="253"/>
      <c r="X100" s="253"/>
      <c r="Y100" s="253"/>
      <c r="Z100" s="253"/>
      <c r="AA100" s="253"/>
      <c r="AB100" s="253"/>
      <c r="AC100" s="253"/>
      <c r="AD100" s="253"/>
      <c r="AE100" s="253"/>
      <c r="AF100" s="253"/>
      <c r="AG100" s="253"/>
      <c r="AH100" s="253"/>
      <c r="AI100" s="253"/>
      <c r="AJ100" s="253"/>
      <c r="AK100" s="253"/>
      <c r="AL100" s="253"/>
      <c r="AM100" s="253"/>
      <c r="AN100" s="253"/>
      <c r="AO100" s="253"/>
      <c r="AP100" s="253"/>
      <c r="AQ100" s="253"/>
      <c r="AR100" s="253"/>
      <c r="AS100" s="253"/>
      <c r="AT100" s="253"/>
      <c r="AU100" s="253"/>
      <c r="AV100" s="253"/>
      <c r="AW100" s="253"/>
      <c r="AX100" s="253"/>
      <c r="AY100" s="253"/>
      <c r="AZ100" s="253"/>
      <c r="BA100" s="253"/>
      <c r="BB100" s="253"/>
      <c r="BC100" s="253"/>
      <c r="BD100" s="253"/>
      <c r="BE100" s="253"/>
      <c r="BF100" s="253"/>
      <c r="BG100" s="253"/>
      <c r="BH100" s="253"/>
      <c r="BI100" s="253"/>
      <c r="BJ100" s="253"/>
      <c r="BK100" s="253"/>
      <c r="BL100" s="253"/>
      <c r="BM100" s="253"/>
      <c r="BN100" s="253"/>
      <c r="BO100" s="253"/>
      <c r="BP100" s="253"/>
      <c r="BQ100" s="253"/>
      <c r="BR100" s="253"/>
      <c r="BS100" s="253"/>
      <c r="BT100" s="253"/>
      <c r="BU100" s="253"/>
      <c r="BV100" s="253"/>
      <c r="BW100" s="253"/>
      <c r="BX100" s="253"/>
      <c r="BY100" s="253"/>
      <c r="BZ100" s="253"/>
      <c r="CA100" s="253"/>
      <c r="CB100" s="253"/>
      <c r="CC100" s="253"/>
      <c r="CD100" s="253"/>
      <c r="CE100" s="253"/>
      <c r="CF100" s="253"/>
      <c r="CG100" s="253"/>
      <c r="CH100" s="253"/>
      <c r="CI100" s="253"/>
      <c r="CJ100" s="253"/>
      <c r="CK100" s="253"/>
      <c r="CL100" s="253"/>
      <c r="CM100" s="288"/>
    </row>
    <row r="101" spans="1:91" ht="18.95" customHeight="1" x14ac:dyDescent="0.15">
      <c r="A101" s="327"/>
      <c r="B101" s="328"/>
      <c r="C101" s="328"/>
      <c r="D101" s="328"/>
      <c r="E101" s="328"/>
      <c r="F101" s="328"/>
      <c r="G101" s="328"/>
      <c r="H101" s="328"/>
      <c r="I101" s="328"/>
      <c r="J101" s="328"/>
      <c r="K101" s="328"/>
      <c r="L101" s="328"/>
      <c r="M101" s="328"/>
      <c r="N101" s="328"/>
      <c r="O101" s="328"/>
      <c r="P101" s="328"/>
      <c r="Q101" s="329"/>
      <c r="R101" s="330" t="str">
        <f>ASC(IF(入力シート!$D281="","",入力シート!D281))</f>
        <v/>
      </c>
      <c r="S101" s="258"/>
      <c r="T101" s="258"/>
      <c r="U101" s="258"/>
      <c r="V101" s="258"/>
      <c r="W101" s="258"/>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331"/>
    </row>
    <row r="102" spans="1:91" ht="16.5" customHeight="1" x14ac:dyDescent="0.15">
      <c r="A102" s="35" t="s">
        <v>81</v>
      </c>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BG102" s="1" t="s">
        <v>520</v>
      </c>
    </row>
    <row r="103" spans="1:91" ht="16.5" customHeight="1" x14ac:dyDescent="0.15">
      <c r="A103" s="37"/>
    </row>
  </sheetData>
  <mergeCells count="457">
    <mergeCell ref="AE54:BI54"/>
    <mergeCell ref="BH60:BI60"/>
    <mergeCell ref="AW60:BA60"/>
    <mergeCell ref="BB60:BC60"/>
    <mergeCell ref="CH47:CJ47"/>
    <mergeCell ref="CF47:CG47"/>
    <mergeCell ref="BN60:BR60"/>
    <mergeCell ref="BJ60:BM60"/>
    <mergeCell ref="BD60:BF60"/>
    <mergeCell ref="AN49:AU49"/>
    <mergeCell ref="AV49:BC49"/>
    <mergeCell ref="BD49:BK49"/>
    <mergeCell ref="U50:AE50"/>
    <mergeCell ref="AL50:AM50"/>
    <mergeCell ref="AF50:AK50"/>
    <mergeCell ref="AN50:AS50"/>
    <mergeCell ref="AT50:AU50"/>
    <mergeCell ref="AV50:BA50"/>
    <mergeCell ref="BB50:BC50"/>
    <mergeCell ref="BD50:BI50"/>
    <mergeCell ref="BJ50:BK50"/>
    <mergeCell ref="U49:AE49"/>
    <mergeCell ref="AF49:AM49"/>
    <mergeCell ref="CC63:CM63"/>
    <mergeCell ref="BR63:CB63"/>
    <mergeCell ref="BG63:BQ63"/>
    <mergeCell ref="CC66:CM66"/>
    <mergeCell ref="BG69:BQ69"/>
    <mergeCell ref="BG71:BQ71"/>
    <mergeCell ref="AI69:BF69"/>
    <mergeCell ref="BR69:CB69"/>
    <mergeCell ref="BG64:BQ64"/>
    <mergeCell ref="BR64:CB64"/>
    <mergeCell ref="CC64:CM64"/>
    <mergeCell ref="BG65:BQ65"/>
    <mergeCell ref="BR65:CB65"/>
    <mergeCell ref="CC65:CM65"/>
    <mergeCell ref="AI65:BF65"/>
    <mergeCell ref="BR71:CB71"/>
    <mergeCell ref="CC71:CM71"/>
    <mergeCell ref="BG70:BQ70"/>
    <mergeCell ref="BG66:BQ66"/>
    <mergeCell ref="BR66:CB66"/>
    <mergeCell ref="CC69:CM69"/>
    <mergeCell ref="BR70:CB70"/>
    <mergeCell ref="CC79:CM79"/>
    <mergeCell ref="BR72:CB72"/>
    <mergeCell ref="CC72:CM72"/>
    <mergeCell ref="BR73:CB73"/>
    <mergeCell ref="CC73:CM73"/>
    <mergeCell ref="BR74:CB74"/>
    <mergeCell ref="CC74:CM74"/>
    <mergeCell ref="CC77:CM77"/>
    <mergeCell ref="BG75:BQ75"/>
    <mergeCell ref="BG76:BQ76"/>
    <mergeCell ref="BR75:CB75"/>
    <mergeCell ref="BG72:BQ72"/>
    <mergeCell ref="CC75:CM75"/>
    <mergeCell ref="CC76:CM76"/>
    <mergeCell ref="BR78:CB78"/>
    <mergeCell ref="CC78:CM78"/>
    <mergeCell ref="A99:Q101"/>
    <mergeCell ref="R100:CM100"/>
    <mergeCell ref="R101:CM101"/>
    <mergeCell ref="R95:CM95"/>
    <mergeCell ref="S93:T93"/>
    <mergeCell ref="S92:T92"/>
    <mergeCell ref="AQ92:AR92"/>
    <mergeCell ref="T96:Y96"/>
    <mergeCell ref="AH96:AN96"/>
    <mergeCell ref="AC98:AD98"/>
    <mergeCell ref="AM98:AN98"/>
    <mergeCell ref="BA98:BB98"/>
    <mergeCell ref="A92:Q92"/>
    <mergeCell ref="A95:Q95"/>
    <mergeCell ref="A96:Q96"/>
    <mergeCell ref="A97:Q97"/>
    <mergeCell ref="AU90:AV90"/>
    <mergeCell ref="S90:T90"/>
    <mergeCell ref="AG90:AH90"/>
    <mergeCell ref="BZ83:CA83"/>
    <mergeCell ref="CK98:CL98"/>
    <mergeCell ref="BH98:CJ98"/>
    <mergeCell ref="BU99:CM99"/>
    <mergeCell ref="BP99:BT99"/>
    <mergeCell ref="BA99:BO99"/>
    <mergeCell ref="AO88:CK89"/>
    <mergeCell ref="AB93:CK94"/>
    <mergeCell ref="AO83:AP83"/>
    <mergeCell ref="AX83:BY83"/>
    <mergeCell ref="AV99:AZ99"/>
    <mergeCell ref="X99:AU99"/>
    <mergeCell ref="E80:U80"/>
    <mergeCell ref="V80:AA80"/>
    <mergeCell ref="A81:Q81"/>
    <mergeCell ref="R96:S96"/>
    <mergeCell ref="AC97:AO97"/>
    <mergeCell ref="A93:Q94"/>
    <mergeCell ref="A82:Q82"/>
    <mergeCell ref="A83:Q83"/>
    <mergeCell ref="A86:Q86"/>
    <mergeCell ref="A87:Q87"/>
    <mergeCell ref="AF84:CM84"/>
    <mergeCell ref="AF86:AG86"/>
    <mergeCell ref="AF85:AG85"/>
    <mergeCell ref="W86:AB86"/>
    <mergeCell ref="A91:Q91"/>
    <mergeCell ref="R87:V89"/>
    <mergeCell ref="R84:V86"/>
    <mergeCell ref="W89:AB89"/>
    <mergeCell ref="W88:AB88"/>
    <mergeCell ref="AF87:AG87"/>
    <mergeCell ref="AF88:AG88"/>
    <mergeCell ref="BC90:BD90"/>
    <mergeCell ref="S91:T91"/>
    <mergeCell ref="AB91:AZ91"/>
    <mergeCell ref="BF82:BG82"/>
    <mergeCell ref="V73:AA73"/>
    <mergeCell ref="V74:AA74"/>
    <mergeCell ref="BR76:CB76"/>
    <mergeCell ref="BG77:BQ77"/>
    <mergeCell ref="BR77:CB77"/>
    <mergeCell ref="AI76:BF76"/>
    <mergeCell ref="AI75:BF75"/>
    <mergeCell ref="AL77:BF77"/>
    <mergeCell ref="BG79:BQ79"/>
    <mergeCell ref="BR79:CB79"/>
    <mergeCell ref="BG74:BQ74"/>
    <mergeCell ref="BG73:BQ73"/>
    <mergeCell ref="A90:Q90"/>
    <mergeCell ref="E79:U79"/>
    <mergeCell ref="AI79:AK79"/>
    <mergeCell ref="AI78:AK78"/>
    <mergeCell ref="AL78:BF78"/>
    <mergeCell ref="AL79:BF79"/>
    <mergeCell ref="V79:AA79"/>
    <mergeCell ref="H69:U69"/>
    <mergeCell ref="BG78:BQ78"/>
    <mergeCell ref="V75:AA75"/>
    <mergeCell ref="V76:AA76"/>
    <mergeCell ref="V77:AA77"/>
    <mergeCell ref="V78:AA78"/>
    <mergeCell ref="AI77:AK77"/>
    <mergeCell ref="V69:AA69"/>
    <mergeCell ref="V70:AA70"/>
    <mergeCell ref="V71:AA71"/>
    <mergeCell ref="V72:AA72"/>
    <mergeCell ref="W81:AV81"/>
    <mergeCell ref="BI81:BW81"/>
    <mergeCell ref="S82:T82"/>
    <mergeCell ref="AD82:AE82"/>
    <mergeCell ref="AO82:AP82"/>
    <mergeCell ref="S83:T83"/>
    <mergeCell ref="CC70:CM70"/>
    <mergeCell ref="AI68:BF68"/>
    <mergeCell ref="AI74:BF74"/>
    <mergeCell ref="AI73:BF73"/>
    <mergeCell ref="AI72:BF72"/>
    <mergeCell ref="AI71:BF71"/>
    <mergeCell ref="AI70:BF70"/>
    <mergeCell ref="BG67:BQ67"/>
    <mergeCell ref="BR67:CB67"/>
    <mergeCell ref="CC67:CM67"/>
    <mergeCell ref="BG68:BQ68"/>
    <mergeCell ref="BR68:CB68"/>
    <mergeCell ref="CC68:CM68"/>
    <mergeCell ref="A61:AB61"/>
    <mergeCell ref="AM61:BH61"/>
    <mergeCell ref="AE62:AH80"/>
    <mergeCell ref="A62:D80"/>
    <mergeCell ref="V62:AD62"/>
    <mergeCell ref="E62:U62"/>
    <mergeCell ref="CC62:CM62"/>
    <mergeCell ref="BR62:CB62"/>
    <mergeCell ref="BG62:BQ62"/>
    <mergeCell ref="AI62:BF62"/>
    <mergeCell ref="E69:G71"/>
    <mergeCell ref="E63:G65"/>
    <mergeCell ref="E78:U78"/>
    <mergeCell ref="E77:U77"/>
    <mergeCell ref="E76:U76"/>
    <mergeCell ref="E75:U75"/>
    <mergeCell ref="E74:U74"/>
    <mergeCell ref="E73:U73"/>
    <mergeCell ref="E72:U72"/>
    <mergeCell ref="H71:U71"/>
    <mergeCell ref="H70:U70"/>
    <mergeCell ref="E68:U68"/>
    <mergeCell ref="AI64:BF64"/>
    <mergeCell ref="AI63:BF63"/>
    <mergeCell ref="A54:Q54"/>
    <mergeCell ref="A55:Q55"/>
    <mergeCell ref="A56:Q59"/>
    <mergeCell ref="A60:Q60"/>
    <mergeCell ref="R60:AB60"/>
    <mergeCell ref="R56:CM56"/>
    <mergeCell ref="R57:AM57"/>
    <mergeCell ref="R58:AM58"/>
    <mergeCell ref="R59:AM59"/>
    <mergeCell ref="R55:AB55"/>
    <mergeCell ref="R54:AB54"/>
    <mergeCell ref="AC55:AD55"/>
    <mergeCell ref="AQ55:AR55"/>
    <mergeCell ref="AN57:CM57"/>
    <mergeCell ref="AN58:CM58"/>
    <mergeCell ref="AN59:CM59"/>
    <mergeCell ref="AC60:AD60"/>
    <mergeCell ref="AH60:AK60"/>
    <mergeCell ref="AR60:AS60"/>
    <mergeCell ref="BS60:BT60"/>
    <mergeCell ref="BX60:CA60"/>
    <mergeCell ref="CH60:CI60"/>
    <mergeCell ref="BF55:BG55"/>
    <mergeCell ref="BM55:CK55"/>
    <mergeCell ref="U45:AE45"/>
    <mergeCell ref="AF45:AM45"/>
    <mergeCell ref="AN45:AU45"/>
    <mergeCell ref="U46:AE47"/>
    <mergeCell ref="AF46:AM47"/>
    <mergeCell ref="AN46:AU47"/>
    <mergeCell ref="AV46:BC47"/>
    <mergeCell ref="BD46:BK47"/>
    <mergeCell ref="U48:AE48"/>
    <mergeCell ref="AF48:AM48"/>
    <mergeCell ref="BD45:BK45"/>
    <mergeCell ref="BZ43:CM43"/>
    <mergeCell ref="BZ42:CM42"/>
    <mergeCell ref="CA50:CJ50"/>
    <mergeCell ref="CA49:CJ49"/>
    <mergeCell ref="CA48:CJ48"/>
    <mergeCell ref="CA46:CJ46"/>
    <mergeCell ref="CA45:CJ45"/>
    <mergeCell ref="BL48:BZ48"/>
    <mergeCell ref="BL45:BZ45"/>
    <mergeCell ref="BL49:BQ49"/>
    <mergeCell ref="BR49:BX49"/>
    <mergeCell ref="BY49:BZ49"/>
    <mergeCell ref="BL50:BQ50"/>
    <mergeCell ref="BR50:BX50"/>
    <mergeCell ref="BY50:BZ50"/>
    <mergeCell ref="BL46:BZ47"/>
    <mergeCell ref="CK46:CM47"/>
    <mergeCell ref="BL44:CM44"/>
    <mergeCell ref="BD37:BI37"/>
    <mergeCell ref="BJ37:BO37"/>
    <mergeCell ref="BP37:BU37"/>
    <mergeCell ref="BV37:CA37"/>
    <mergeCell ref="CB37:CG37"/>
    <mergeCell ref="CH37:CM37"/>
    <mergeCell ref="CF40:CM41"/>
    <mergeCell ref="BY40:CE41"/>
    <mergeCell ref="BR40:BX41"/>
    <mergeCell ref="BJ40:BQ41"/>
    <mergeCell ref="BB40:BI41"/>
    <mergeCell ref="CF38:CM39"/>
    <mergeCell ref="BY38:CE39"/>
    <mergeCell ref="BR38:BX39"/>
    <mergeCell ref="BJ38:BQ39"/>
    <mergeCell ref="BB38:BI39"/>
    <mergeCell ref="AP17:AQ17"/>
    <mergeCell ref="AZ17:BA17"/>
    <mergeCell ref="A1:CM1"/>
    <mergeCell ref="AC6:AM6"/>
    <mergeCell ref="AC7:AM8"/>
    <mergeCell ref="AC9:AM9"/>
    <mergeCell ref="B10:CM10"/>
    <mergeCell ref="A2:CM2"/>
    <mergeCell ref="A3:CM3"/>
    <mergeCell ref="AN6:CM6"/>
    <mergeCell ref="AN7:CM7"/>
    <mergeCell ref="AN8:AQ8"/>
    <mergeCell ref="AN9:AS9"/>
    <mergeCell ref="AT9:BH9"/>
    <mergeCell ref="AR8:BH8"/>
    <mergeCell ref="BI8:BK8"/>
    <mergeCell ref="BL8:CM8"/>
    <mergeCell ref="BI9:BL9"/>
    <mergeCell ref="BM9:CM9"/>
    <mergeCell ref="BN4:CH4"/>
    <mergeCell ref="BJ32:BO33"/>
    <mergeCell ref="BD32:BI33"/>
    <mergeCell ref="K12:R12"/>
    <mergeCell ref="BD34:BI34"/>
    <mergeCell ref="AX34:BC34"/>
    <mergeCell ref="CH32:CM33"/>
    <mergeCell ref="BU17:BV17"/>
    <mergeCell ref="BQ27:BR27"/>
    <mergeCell ref="BX27:BY27"/>
    <mergeCell ref="BL28:CJ28"/>
    <mergeCell ref="AS27:AT27"/>
    <mergeCell ref="Z26:AP26"/>
    <mergeCell ref="Z22:AP22"/>
    <mergeCell ref="BG21:BH21"/>
    <mergeCell ref="AQ22:CM22"/>
    <mergeCell ref="BD27:BE27"/>
    <mergeCell ref="AH28:AI28"/>
    <mergeCell ref="AU28:AV28"/>
    <mergeCell ref="BO24:CM24"/>
    <mergeCell ref="BO25:CM25"/>
    <mergeCell ref="AQ26:BT26"/>
    <mergeCell ref="BU26:BX26"/>
    <mergeCell ref="BY26:CM26"/>
    <mergeCell ref="BE28:BF28"/>
    <mergeCell ref="AF14:CK14"/>
    <mergeCell ref="W14:X14"/>
    <mergeCell ref="Y14:AE14"/>
    <mergeCell ref="Y13:CM13"/>
    <mergeCell ref="AX32:BC33"/>
    <mergeCell ref="BB12:BD12"/>
    <mergeCell ref="BZ12:CG12"/>
    <mergeCell ref="CH12:CJ12"/>
    <mergeCell ref="CK12:CM12"/>
    <mergeCell ref="W22:Y26"/>
    <mergeCell ref="AP18:AQ18"/>
    <mergeCell ref="AY18:BS18"/>
    <mergeCell ref="CL14:CM14"/>
    <mergeCell ref="BF12:BO12"/>
    <mergeCell ref="AH21:AI21"/>
    <mergeCell ref="AH20:AI20"/>
    <mergeCell ref="BG28:BK28"/>
    <mergeCell ref="AH18:AI18"/>
    <mergeCell ref="BI21:BN21"/>
    <mergeCell ref="BO21:CG21"/>
    <mergeCell ref="BJ27:BK27"/>
    <mergeCell ref="CB32:CG33"/>
    <mergeCell ref="BV32:CA33"/>
    <mergeCell ref="BP32:BU33"/>
    <mergeCell ref="BV34:CA34"/>
    <mergeCell ref="BL43:BY43"/>
    <mergeCell ref="BL42:BY42"/>
    <mergeCell ref="BP34:BU34"/>
    <mergeCell ref="BJ34:BO34"/>
    <mergeCell ref="S12:U12"/>
    <mergeCell ref="V12:X12"/>
    <mergeCell ref="Z12:AG12"/>
    <mergeCell ref="AH12:AJ12"/>
    <mergeCell ref="AK12:AM12"/>
    <mergeCell ref="A17:V18"/>
    <mergeCell ref="A19:V19"/>
    <mergeCell ref="W16:AF16"/>
    <mergeCell ref="W17:AF17"/>
    <mergeCell ref="W19:AF19"/>
    <mergeCell ref="AI16:AS16"/>
    <mergeCell ref="A12:J12"/>
    <mergeCell ref="AH19:AI19"/>
    <mergeCell ref="BP12:BS12"/>
    <mergeCell ref="BT12:BX12"/>
    <mergeCell ref="AG32:AO33"/>
    <mergeCell ref="A15:V15"/>
    <mergeCell ref="W15:CM15"/>
    <mergeCell ref="W13:X13"/>
    <mergeCell ref="Z25:AP25"/>
    <mergeCell ref="AQ23:AR23"/>
    <mergeCell ref="AS23:AZ23"/>
    <mergeCell ref="BA23:CM23"/>
    <mergeCell ref="AQ25:AU25"/>
    <mergeCell ref="AQ24:AU24"/>
    <mergeCell ref="AV24:BI24"/>
    <mergeCell ref="AV25:BI25"/>
    <mergeCell ref="BJ24:BN24"/>
    <mergeCell ref="BJ25:BN25"/>
    <mergeCell ref="K11:CM11"/>
    <mergeCell ref="AX37:BC37"/>
    <mergeCell ref="AU40:BA41"/>
    <mergeCell ref="AN40:AT41"/>
    <mergeCell ref="A11:J11"/>
    <mergeCell ref="CK18:CM18"/>
    <mergeCell ref="BZ18:CJ18"/>
    <mergeCell ref="BV18:BY18"/>
    <mergeCell ref="AH17:AI17"/>
    <mergeCell ref="AO12:AX12"/>
    <mergeCell ref="A13:V13"/>
    <mergeCell ref="A14:V14"/>
    <mergeCell ref="AP34:AQ35"/>
    <mergeCell ref="A34:O37"/>
    <mergeCell ref="AG34:AO37"/>
    <mergeCell ref="P36:Q36"/>
    <mergeCell ref="AU21:AV21"/>
    <mergeCell ref="N22:V28"/>
    <mergeCell ref="A22:M28"/>
    <mergeCell ref="W27:AF27"/>
    <mergeCell ref="AH27:AI27"/>
    <mergeCell ref="AP36:AQ37"/>
    <mergeCell ref="AX36:BC36"/>
    <mergeCell ref="AX35:BC35"/>
    <mergeCell ref="H65:U65"/>
    <mergeCell ref="V65:AA65"/>
    <mergeCell ref="V66:AA66"/>
    <mergeCell ref="V67:AA67"/>
    <mergeCell ref="V68:AA68"/>
    <mergeCell ref="AI67:BF67"/>
    <mergeCell ref="AI66:BF66"/>
    <mergeCell ref="AG40:AM41"/>
    <mergeCell ref="U42:AE42"/>
    <mergeCell ref="E67:U67"/>
    <mergeCell ref="E66:U66"/>
    <mergeCell ref="H64:U64"/>
    <mergeCell ref="V64:AA64"/>
    <mergeCell ref="AN48:AU48"/>
    <mergeCell ref="AV48:BC48"/>
    <mergeCell ref="A46:T46"/>
    <mergeCell ref="C49:M49"/>
    <mergeCell ref="AV45:BC45"/>
    <mergeCell ref="H63:U63"/>
    <mergeCell ref="V63:AA63"/>
    <mergeCell ref="BD42:BK42"/>
    <mergeCell ref="BH55:BL55"/>
    <mergeCell ref="BD44:BK44"/>
    <mergeCell ref="BD48:BK48"/>
    <mergeCell ref="AY12:BA12"/>
    <mergeCell ref="A44:T44"/>
    <mergeCell ref="AF42:AM42"/>
    <mergeCell ref="AN42:AU42"/>
    <mergeCell ref="A38:H39"/>
    <mergeCell ref="I40:Q41"/>
    <mergeCell ref="I38:Q39"/>
    <mergeCell ref="U38:AF41"/>
    <mergeCell ref="AU39:BA39"/>
    <mergeCell ref="AN39:AT39"/>
    <mergeCell ref="AG39:AM39"/>
    <mergeCell ref="AG38:BA38"/>
    <mergeCell ref="AV42:BC42"/>
    <mergeCell ref="A40:H41"/>
    <mergeCell ref="AF43:AM43"/>
    <mergeCell ref="U43:AE43"/>
    <mergeCell ref="U44:AE44"/>
    <mergeCell ref="AF44:AM44"/>
    <mergeCell ref="AN44:AU44"/>
    <mergeCell ref="AV44:BC44"/>
    <mergeCell ref="S35:AB35"/>
    <mergeCell ref="S37:AB37"/>
    <mergeCell ref="Z23:AP23"/>
    <mergeCell ref="Z24:AP24"/>
    <mergeCell ref="BD36:BI36"/>
    <mergeCell ref="BJ36:BO36"/>
    <mergeCell ref="BP36:BU36"/>
    <mergeCell ref="BV36:CA36"/>
    <mergeCell ref="CB36:CG36"/>
    <mergeCell ref="CH36:CM36"/>
    <mergeCell ref="BV35:CA35"/>
    <mergeCell ref="U51:CM52"/>
    <mergeCell ref="A29:AO31"/>
    <mergeCell ref="AP29:AW33"/>
    <mergeCell ref="AX29:CM31"/>
    <mergeCell ref="A32:O33"/>
    <mergeCell ref="P32:AF33"/>
    <mergeCell ref="P34:Q34"/>
    <mergeCell ref="BD35:BI35"/>
    <mergeCell ref="BJ35:BO35"/>
    <mergeCell ref="BP35:BU35"/>
    <mergeCell ref="CB35:CG35"/>
    <mergeCell ref="BD43:BK43"/>
    <mergeCell ref="AV43:BC43"/>
    <mergeCell ref="AN43:AU43"/>
    <mergeCell ref="CH35:CM35"/>
    <mergeCell ref="CH34:CM34"/>
    <mergeCell ref="CB34:CG34"/>
  </mergeCells>
  <phoneticPr fontId="3"/>
  <conditionalFormatting sqref="AN6:CM7 I38:Q41 V63:AA80 BG63:CM73">
    <cfRule type="containsBlanks" dxfId="0" priority="1">
      <formula>LEN(TRIM(I6))=0</formula>
    </cfRule>
  </conditionalFormatting>
  <printOptions horizontalCentered="1"/>
  <pageMargins left="0.31496062992125984" right="0.31496062992125984" top="0.39370078740157483" bottom="0.39370078740157483" header="0.31496062992125984" footer="0.31496062992125984"/>
  <pageSetup paperSize="9" scale="89" orientation="portrait" r:id="rId1"/>
  <rowBreaks count="1" manualBreakCount="1">
    <brk id="52" max="9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K15" sqref="K15"/>
    </sheetView>
  </sheetViews>
  <sheetFormatPr defaultColWidth="9" defaultRowHeight="13.5" x14ac:dyDescent="0.15"/>
  <cols>
    <col min="1" max="1" width="16.125" style="7" bestFit="1" customWidth="1"/>
    <col min="2" max="2" width="6.5" style="7" bestFit="1" customWidth="1"/>
    <col min="3" max="3" width="20.5" style="7" bestFit="1" customWidth="1"/>
    <col min="4" max="4" width="7.5" style="7" bestFit="1" customWidth="1"/>
    <col min="5" max="5" width="11.625" style="7" bestFit="1" customWidth="1"/>
    <col min="6" max="6" width="9.5" style="7" bestFit="1" customWidth="1"/>
    <col min="7" max="7" width="11.625" style="7" bestFit="1" customWidth="1"/>
    <col min="8" max="8" width="9.5" style="7" bestFit="1" customWidth="1"/>
    <col min="9" max="9" width="11.625" style="7" bestFit="1" customWidth="1"/>
    <col min="10" max="10" width="16.125" style="7" bestFit="1" customWidth="1"/>
    <col min="11" max="11" width="32" style="7" bestFit="1" customWidth="1"/>
    <col min="12" max="16384" width="9" style="7"/>
  </cols>
  <sheetData>
    <row r="1" spans="1:11" s="6" customFormat="1" x14ac:dyDescent="0.15">
      <c r="A1" s="6" t="s">
        <v>335</v>
      </c>
      <c r="B1" s="6" t="s">
        <v>297</v>
      </c>
      <c r="C1" s="6" t="s">
        <v>192</v>
      </c>
      <c r="D1" s="6" t="s">
        <v>194</v>
      </c>
      <c r="E1" s="6" t="s">
        <v>199</v>
      </c>
      <c r="F1" s="6" t="s">
        <v>217</v>
      </c>
      <c r="G1" s="6" t="s">
        <v>227</v>
      </c>
      <c r="H1" s="6" t="s">
        <v>336</v>
      </c>
      <c r="I1" s="6" t="s">
        <v>261</v>
      </c>
      <c r="J1" s="6" t="s">
        <v>337</v>
      </c>
      <c r="K1" s="6" t="s">
        <v>450</v>
      </c>
    </row>
    <row r="2" spans="1:11" x14ac:dyDescent="0.15">
      <c r="A2" s="7" t="s">
        <v>338</v>
      </c>
      <c r="B2" s="7" t="s">
        <v>339</v>
      </c>
      <c r="C2" s="7" t="s">
        <v>340</v>
      </c>
      <c r="D2" s="7" t="s">
        <v>341</v>
      </c>
      <c r="E2" s="7" t="s">
        <v>342</v>
      </c>
      <c r="F2" s="7" t="s">
        <v>343</v>
      </c>
      <c r="G2" s="7" t="s">
        <v>344</v>
      </c>
      <c r="H2" s="7" t="s">
        <v>345</v>
      </c>
      <c r="I2" s="7" t="s">
        <v>346</v>
      </c>
      <c r="J2" s="7" t="s">
        <v>347</v>
      </c>
      <c r="K2" s="7" t="s">
        <v>451</v>
      </c>
    </row>
    <row r="3" spans="1:11" x14ac:dyDescent="0.15">
      <c r="B3" s="7" t="s">
        <v>153</v>
      </c>
      <c r="C3" s="7" t="s">
        <v>348</v>
      </c>
      <c r="D3" s="7" t="s">
        <v>349</v>
      </c>
      <c r="E3" s="7" t="s">
        <v>350</v>
      </c>
      <c r="F3" s="7" t="s">
        <v>351</v>
      </c>
      <c r="G3" s="7" t="s">
        <v>131</v>
      </c>
      <c r="H3" s="7" t="s">
        <v>352</v>
      </c>
      <c r="I3" s="7" t="s">
        <v>353</v>
      </c>
      <c r="J3" s="7" t="s">
        <v>354</v>
      </c>
      <c r="K3" s="7" t="s">
        <v>452</v>
      </c>
    </row>
    <row r="4" spans="1:11" x14ac:dyDescent="0.15">
      <c r="D4" s="7" t="s">
        <v>355</v>
      </c>
      <c r="E4" s="7" t="s">
        <v>206</v>
      </c>
      <c r="J4" s="7" t="s">
        <v>356</v>
      </c>
      <c r="K4" s="7" t="s">
        <v>453</v>
      </c>
    </row>
    <row r="5" spans="1:11" x14ac:dyDescent="0.15">
      <c r="D5" s="7" t="s">
        <v>357</v>
      </c>
      <c r="K5" s="7" t="s">
        <v>454</v>
      </c>
    </row>
    <row r="6" spans="1:11" x14ac:dyDescent="0.15">
      <c r="K6" s="7" t="s">
        <v>455</v>
      </c>
    </row>
    <row r="7" spans="1:11" x14ac:dyDescent="0.15">
      <c r="K7" s="7" t="s">
        <v>456</v>
      </c>
    </row>
    <row r="8" spans="1:11" x14ac:dyDescent="0.15">
      <c r="K8" s="7" t="s">
        <v>457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入力シート</vt:lpstr>
      <vt:lpstr>印刷用シート</vt:lpstr>
      <vt:lpstr>リスト（8号様式用）</vt:lpstr>
      <vt:lpstr>印刷用シート!Print_Area</vt:lpstr>
      <vt:lpstr>入力シート!Print_Area</vt:lpstr>
      <vt:lpstr>運営単位</vt:lpstr>
      <vt:lpstr>運営方式</vt:lpstr>
      <vt:lpstr>給食形態等</vt:lpstr>
      <vt:lpstr>勤務形態</vt:lpstr>
      <vt:lpstr>施設区分</vt:lpstr>
      <vt:lpstr>食材料費の単位</vt:lpstr>
      <vt:lpstr>提出先</vt:lpstr>
      <vt:lpstr>免許の種類</vt:lpstr>
      <vt:lpstr>有_無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ユーザー</cp:lastModifiedBy>
  <cp:lastPrinted>2024-11-06T05:04:00Z</cp:lastPrinted>
  <dcterms:created xsi:type="dcterms:W3CDTF">2014-08-29T03:16:19Z</dcterms:created>
  <dcterms:modified xsi:type="dcterms:W3CDTF">2024-11-11T00:20:53Z</dcterms:modified>
</cp:coreProperties>
</file>