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35_栄養\0-栄養・食生活対策事業\特定給食施設\R6年度\R6年特定給食施設栄養管理報告書\報告書様式\【R6.11最新】Excel\"/>
    </mc:Choice>
  </mc:AlternateContent>
  <bookViews>
    <workbookView xWindow="0" yWindow="0" windowWidth="20490" windowHeight="7530"/>
  </bookViews>
  <sheets>
    <sheet name="入力シート" sheetId="1" r:id="rId1"/>
    <sheet name="印刷用シート" sheetId="2" r:id="rId2"/>
    <sheet name="リスト（12号様式用）" sheetId="4" state="hidden" r:id="rId3"/>
  </sheets>
  <definedNames>
    <definedName name="_xlnm.Print_Area" localSheetId="1">印刷用シート!$A$1:$CM$102</definedName>
    <definedName name="運営方式">'リスト（12号様式用）'!$G$2:$G$3</definedName>
    <definedName name="勤務形態">'リスト（12号様式用）'!$I$2:$I$3</definedName>
    <definedName name="施設区分">'リスト（12号様式用）'!$C$2:$C$3</definedName>
    <definedName name="施設種別">'リスト（12号様式用）'!$E$2:$E$4</definedName>
    <definedName name="食材料費の単位">'リスト（12号様式用）'!$J$2:$J$4</definedName>
    <definedName name="提出先">'リスト（12号様式用）'!$D$2:$D$5</definedName>
    <definedName name="部門">'リスト（12号様式用）'!$F$2:$F$5</definedName>
    <definedName name="免許の種類">'リスト（12号様式用）'!$H$2:$H$3</definedName>
    <definedName name="有_無">'リスト（12号様式用）'!$B$2:$B$3</definedName>
  </definedNames>
  <calcPr calcId="162913"/>
</workbook>
</file>

<file path=xl/calcChain.xml><?xml version="1.0" encoding="utf-8"?>
<calcChain xmlns="http://schemas.openxmlformats.org/spreadsheetml/2006/main">
  <c r="BQ60" i="2" l="1"/>
  <c r="BD92" i="2"/>
  <c r="BQ24" i="2"/>
  <c r="BN31" i="2"/>
  <c r="R101" i="2"/>
  <c r="BA99" i="2"/>
  <c r="BS99" i="2"/>
  <c r="U98" i="2"/>
  <c r="X99" i="2"/>
  <c r="BC26" i="2" l="1"/>
  <c r="CA29" i="2" l="1"/>
  <c r="AT29" i="2"/>
  <c r="AW26" i="2"/>
  <c r="BR16" i="2"/>
  <c r="AW16" i="2"/>
  <c r="AV19" i="2" l="1"/>
  <c r="AB65" i="2" l="1"/>
  <c r="AG65" i="2"/>
  <c r="AQ65" i="2"/>
  <c r="D148" i="1" l="1"/>
  <c r="D276" i="1" l="1"/>
  <c r="D275" i="1"/>
  <c r="D256" i="1"/>
  <c r="D255" i="1"/>
  <c r="D236" i="1"/>
  <c r="D235" i="1"/>
  <c r="D254" i="1" l="1"/>
  <c r="D234" i="1"/>
  <c r="D274" i="1"/>
  <c r="D94" i="1"/>
  <c r="D136" i="1" l="1"/>
  <c r="BI65" i="2" l="1"/>
  <c r="BA65" i="2"/>
  <c r="C48" i="2" l="1"/>
  <c r="C47" i="2"/>
  <c r="D159" i="1" l="1"/>
  <c r="BT52" i="2" s="1"/>
  <c r="D158" i="1"/>
  <c r="BK52" i="2" s="1"/>
  <c r="D157" i="1"/>
  <c r="BB52" i="2" s="1"/>
  <c r="D156" i="1"/>
  <c r="AS52" i="2" s="1"/>
  <c r="D155" i="1"/>
  <c r="AJ52" i="2" s="1"/>
  <c r="BT51" i="2"/>
  <c r="BK51" i="2"/>
  <c r="BB51" i="2"/>
  <c r="AS51" i="2"/>
  <c r="AJ51" i="2"/>
  <c r="BT50" i="2"/>
  <c r="BK50" i="2"/>
  <c r="BB50" i="2"/>
  <c r="AS50" i="2"/>
  <c r="AJ50" i="2"/>
  <c r="BT49" i="2"/>
  <c r="BK49" i="2"/>
  <c r="BB49" i="2"/>
  <c r="AS49" i="2"/>
  <c r="AJ49" i="2"/>
  <c r="BT48" i="2"/>
  <c r="BK48" i="2"/>
  <c r="BB48" i="2"/>
  <c r="AS48" i="2"/>
  <c r="AJ48" i="2"/>
  <c r="BT47" i="2"/>
  <c r="BK47" i="2"/>
  <c r="BB47" i="2"/>
  <c r="AS47" i="2"/>
  <c r="AJ47" i="2"/>
  <c r="BT46" i="2"/>
  <c r="BK46" i="2"/>
  <c r="BB46" i="2"/>
  <c r="AS46" i="2"/>
  <c r="AJ46" i="2"/>
  <c r="BT45" i="2" l="1"/>
  <c r="BK45" i="2"/>
  <c r="BB45" i="2"/>
  <c r="AS45" i="2"/>
  <c r="AJ45" i="2"/>
  <c r="BT44" i="2"/>
  <c r="BK44" i="2"/>
  <c r="BB44" i="2"/>
  <c r="AS44" i="2"/>
  <c r="AJ44" i="2"/>
  <c r="R94" i="2" l="1"/>
  <c r="Y92" i="2"/>
  <c r="BR94" i="2"/>
  <c r="BG31" i="2"/>
  <c r="A22" i="2"/>
  <c r="BK98" i="2"/>
  <c r="BT97" i="2"/>
  <c r="BK97" i="2"/>
  <c r="BK96" i="2"/>
  <c r="AN97" i="2"/>
  <c r="S97" i="2"/>
  <c r="S96" i="2"/>
  <c r="S95" i="2"/>
  <c r="A97" i="2"/>
  <c r="BR93" i="2"/>
  <c r="BR92" i="2"/>
  <c r="BR91" i="2"/>
  <c r="BR90" i="2"/>
  <c r="BQ89" i="2"/>
  <c r="AF94" i="2"/>
  <c r="AF93" i="2"/>
  <c r="AF92" i="2"/>
  <c r="AF91" i="2"/>
  <c r="AF90" i="2"/>
  <c r="A92" i="2"/>
  <c r="AO88" i="2"/>
  <c r="S88" i="2"/>
  <c r="BF87" i="2"/>
  <c r="AO87" i="2"/>
  <c r="AD87" i="2"/>
  <c r="S87" i="2"/>
  <c r="A88" i="2"/>
  <c r="W86" i="2"/>
  <c r="AM66" i="2"/>
  <c r="BS65" i="2"/>
  <c r="CH65" i="2"/>
  <c r="O63" i="2" l="1"/>
  <c r="BP62" i="2"/>
  <c r="BJ62" i="2"/>
  <c r="BE62" i="2"/>
  <c r="AY62" i="2"/>
  <c r="O62" i="2"/>
  <c r="O61" i="2"/>
  <c r="AP61" i="2"/>
  <c r="BI60" i="2"/>
  <c r="AW60" i="2"/>
  <c r="AJ60" i="2"/>
  <c r="A60" i="2"/>
  <c r="BW54" i="2"/>
  <c r="AO54" i="2"/>
  <c r="AG37" i="2"/>
  <c r="P39" i="2"/>
  <c r="P37" i="2"/>
  <c r="AY31" i="2"/>
  <c r="AL31" i="2"/>
  <c r="BY30" i="2"/>
  <c r="BR30" i="2"/>
  <c r="BK30" i="2"/>
  <c r="AW30" i="2"/>
  <c r="BE30" i="2"/>
  <c r="AL30" i="2"/>
  <c r="R25" i="2" l="1"/>
  <c r="BI24" i="2"/>
  <c r="AY24" i="2"/>
  <c r="AL24" i="2"/>
  <c r="AL23" i="2"/>
  <c r="AL22" i="2"/>
  <c r="AL19" i="2"/>
  <c r="AL20" i="2"/>
  <c r="AL21" i="2"/>
  <c r="BC20" i="2"/>
  <c r="BK19" i="2"/>
  <c r="BK20" i="2"/>
  <c r="BZ19" i="2"/>
  <c r="AJ17" i="2"/>
  <c r="AJ14" i="2"/>
  <c r="BD12" i="2"/>
  <c r="AA13" i="2"/>
  <c r="AA12" i="2"/>
  <c r="AA11" i="2"/>
  <c r="A13" i="2" l="1"/>
  <c r="BU10" i="2"/>
  <c r="K10" i="2"/>
  <c r="AN6" i="2"/>
  <c r="BN4" i="2"/>
  <c r="A3" i="2"/>
  <c r="D170" i="1" l="1"/>
  <c r="D154" i="1"/>
  <c r="CC51" i="2" s="1"/>
  <c r="CC50" i="2"/>
  <c r="D142" i="1"/>
  <c r="CC49" i="2" s="1"/>
  <c r="CC48" i="2"/>
  <c r="D130" i="1"/>
  <c r="CC47" i="2" s="1"/>
  <c r="D124" i="1"/>
  <c r="CC46" i="2" s="1"/>
  <c r="D118" i="1"/>
  <c r="CC45" i="2" s="1"/>
  <c r="D112" i="1"/>
  <c r="D103" i="1"/>
  <c r="D95" i="1"/>
  <c r="D96" i="1"/>
  <c r="D97" i="1"/>
  <c r="CC44" i="2" l="1"/>
  <c r="D160" i="1"/>
  <c r="CC52" i="2" s="1"/>
  <c r="BS98" i="2"/>
  <c r="BU95" i="2"/>
  <c r="BF95" i="2"/>
  <c r="CA94" i="2"/>
  <c r="AO94" i="2"/>
  <c r="Y94" i="2"/>
  <c r="R92" i="2"/>
  <c r="Y90" i="2"/>
  <c r="R90" i="2"/>
  <c r="AX88" i="2"/>
  <c r="BI86" i="2"/>
  <c r="CC83" i="2"/>
  <c r="CC84" i="2"/>
  <c r="CC82" i="2"/>
  <c r="CC69" i="2"/>
  <c r="CC70" i="2"/>
  <c r="CC71" i="2"/>
  <c r="CC72" i="2"/>
  <c r="CC73" i="2"/>
  <c r="CC74" i="2"/>
  <c r="CC75" i="2"/>
  <c r="CC76" i="2"/>
  <c r="CC77" i="2"/>
  <c r="CC78" i="2"/>
  <c r="CC79" i="2"/>
  <c r="CC80" i="2"/>
  <c r="CC81" i="2"/>
  <c r="CC68" i="2"/>
  <c r="BR83" i="2"/>
  <c r="BR84" i="2"/>
  <c r="BR82" i="2"/>
  <c r="D278" i="1"/>
  <c r="D279" i="1"/>
  <c r="D277" i="1"/>
  <c r="D258" i="1"/>
  <c r="D259" i="1"/>
  <c r="D257" i="1"/>
  <c r="BR69" i="2"/>
  <c r="BR70" i="2"/>
  <c r="BR71" i="2"/>
  <c r="BR72" i="2"/>
  <c r="BR73" i="2"/>
  <c r="BR74" i="2"/>
  <c r="BR75" i="2"/>
  <c r="BR76" i="2"/>
  <c r="BR77" i="2"/>
  <c r="BR78" i="2"/>
  <c r="BR79" i="2"/>
  <c r="BR80" i="2"/>
  <c r="BR81" i="2"/>
  <c r="BR68" i="2"/>
  <c r="BG83" i="2"/>
  <c r="BG84" i="2"/>
  <c r="BG82" i="2"/>
  <c r="AL83" i="2"/>
  <c r="AL84" i="2"/>
  <c r="AL82" i="2"/>
  <c r="BG69" i="2"/>
  <c r="BG70" i="2"/>
  <c r="BG71" i="2"/>
  <c r="BG72" i="2"/>
  <c r="BG73" i="2"/>
  <c r="BG74" i="2"/>
  <c r="BG75" i="2"/>
  <c r="BG76" i="2"/>
  <c r="BG77" i="2"/>
  <c r="BG78" i="2"/>
  <c r="BG79" i="2"/>
  <c r="BG80" i="2"/>
  <c r="BG81" i="2"/>
  <c r="BG68" i="2"/>
  <c r="V74" i="2"/>
  <c r="V75" i="2"/>
  <c r="V76" i="2"/>
  <c r="V77" i="2"/>
  <c r="V78" i="2"/>
  <c r="V79" i="2"/>
  <c r="V80" i="2"/>
  <c r="V81" i="2"/>
  <c r="V82" i="2"/>
  <c r="V83" i="2"/>
  <c r="V84" i="2"/>
  <c r="V85" i="2"/>
  <c r="V69" i="2"/>
  <c r="V70" i="2"/>
  <c r="V71" i="2"/>
  <c r="V72" i="2"/>
  <c r="V73" i="2"/>
  <c r="V68" i="2"/>
  <c r="BX65" i="2"/>
  <c r="BN64" i="2"/>
  <c r="BE64" i="2"/>
  <c r="AP64" i="2"/>
  <c r="AI64" i="2"/>
  <c r="BQ63" i="2"/>
  <c r="BJ63" i="2"/>
  <c r="AO63" i="2"/>
  <c r="AH63" i="2"/>
  <c r="BY62" i="2"/>
  <c r="AO62" i="2"/>
  <c r="AA62" i="2"/>
  <c r="BS61" i="2"/>
  <c r="BA61" i="2"/>
  <c r="Z61" i="2"/>
  <c r="AL59" i="2"/>
  <c r="BD58" i="2"/>
  <c r="AQ58" i="2"/>
  <c r="Y58" i="2"/>
  <c r="BD57" i="2"/>
  <c r="AR57" i="2"/>
  <c r="BW56" i="2"/>
  <c r="BG56" i="2"/>
  <c r="AS56" i="2"/>
  <c r="CH55" i="2"/>
  <c r="BP55" i="2"/>
  <c r="CC42" i="2"/>
  <c r="BR42" i="2"/>
  <c r="BG42" i="2"/>
  <c r="BK41" i="2"/>
  <c r="AU42" i="2"/>
  <c r="AI42" i="2"/>
  <c r="W42" i="2"/>
  <c r="CH38" i="2"/>
  <c r="CH39" i="2"/>
  <c r="CH40" i="2"/>
  <c r="CH37" i="2"/>
  <c r="CB38" i="2"/>
  <c r="CB39" i="2"/>
  <c r="CB40" i="2"/>
  <c r="CB37" i="2"/>
  <c r="BV37" i="2"/>
  <c r="BV38" i="2"/>
  <c r="BV39" i="2"/>
  <c r="BV40" i="2"/>
  <c r="BP40" i="2"/>
  <c r="BP39" i="2"/>
  <c r="BP38" i="2"/>
  <c r="BP37" i="2"/>
  <c r="BJ38" i="2"/>
  <c r="BJ39" i="2"/>
  <c r="BJ40" i="2"/>
  <c r="BJ37" i="2"/>
  <c r="BD38" i="2"/>
  <c r="BD39" i="2"/>
  <c r="BD40" i="2"/>
  <c r="BD37" i="2"/>
  <c r="AX38" i="2"/>
  <c r="AX39" i="2"/>
  <c r="AX40" i="2"/>
  <c r="AX37" i="2"/>
  <c r="S40" i="2"/>
  <c r="S38" i="2"/>
  <c r="A37" i="2"/>
  <c r="BR28" i="2"/>
  <c r="AY28" i="2"/>
  <c r="BR27" i="2"/>
  <c r="AY27" i="2"/>
  <c r="AT25" i="2"/>
  <c r="BS21" i="2"/>
  <c r="AU21" i="2"/>
  <c r="AM18" i="2"/>
  <c r="AX15" i="2"/>
  <c r="BP15" i="2"/>
  <c r="BS14" i="2"/>
  <c r="AJ13" i="2"/>
  <c r="BO8" i="2"/>
  <c r="AT8" i="2"/>
  <c r="AN7" i="2"/>
</calcChain>
</file>

<file path=xl/sharedStrings.xml><?xml version="1.0" encoding="utf-8"?>
<sst xmlns="http://schemas.openxmlformats.org/spreadsheetml/2006/main" count="1128" uniqueCount="593">
  <si>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</si>
  <si>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</si>
  <si>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</si>
  <si>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</si>
  <si>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No.</t>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</si>
  <si>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</si>
  <si>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</si>
  <si>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</si>
  <si>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</si>
  <si>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代表者氏名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</si>
  <si>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</si>
  <si>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</si>
  <si>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</si>
  <si>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</si>
  <si>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</si>
  <si>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</si>
  <si>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</si>
  <si>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</si>
  <si>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</si>
  <si>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</si>
  <si>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</si>
  <si>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</si>
  <si>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</si>
  <si>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</si>
  <si>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</si>
  <si>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</si>
  <si>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</si>
  <si>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</si>
  <si>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</si>
  <si>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</si>
  <si>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</si>
  <si>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</si>
  <si>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</si>
  <si>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</si>
  <si>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</si>
  <si>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</si>
  <si>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</si>
  <si>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</si>
  <si>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</si>
  <si>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</si>
  <si>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</si>
  <si>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</si>
  <si>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</si>
  <si>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</si>
  <si>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</si>
  <si>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</si>
  <si>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</si>
  <si>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</si>
  <si>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</si>
  <si>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</si>
  <si>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</si>
  <si>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</si>
  <si>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</si>
  <si>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</si>
  <si>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</si>
  <si>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</si>
  <si>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</si>
  <si>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</si>
  <si>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電話</t>
    <rPh sb="0" eb="2">
      <t>デンワ</t>
    </rPh>
    <phoneticPr fontId="2"/>
  </si>
  <si>
    <t>(職名)</t>
    <rPh sb="1" eb="2">
      <t>ショク</t>
    </rPh>
    <rPh sb="2" eb="3">
      <t>メイ</t>
    </rPh>
    <phoneticPr fontId="2"/>
  </si>
  <si>
    <t>(氏名)</t>
    <rPh sb="1" eb="3">
      <t>シメイ</t>
    </rPh>
    <phoneticPr fontId="2"/>
  </si>
  <si>
    <t>回</t>
    <rPh sb="0" eb="1">
      <t>カイ</t>
    </rPh>
    <phoneticPr fontId="2"/>
  </si>
  <si>
    <t>合計</t>
    <rPh sb="0" eb="2">
      <t>ゴウケイ</t>
    </rPh>
    <phoneticPr fontId="2"/>
  </si>
  <si>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</si>
  <si>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</si>
  <si>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</si>
  <si>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</si>
  <si>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</si>
  <si>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</si>
  <si>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</si>
  <si>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</si>
  <si>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</si>
  <si>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</si>
  <si>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</si>
  <si>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</si>
  <si>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</si>
  <si>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</si>
  <si>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</si>
  <si>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</si>
  <si>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</si>
  <si>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</si>
  <si>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</si>
  <si>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</si>
  <si>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</si>
  <si>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</si>
  <si>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</si>
  <si>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</si>
  <si>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</si>
  <si>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</si>
  <si>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</si>
  <si>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</si>
  <si>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</si>
  <si>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</si>
  <si>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</si>
  <si>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職名</t>
    <rPh sb="0" eb="2">
      <t>ショクメイ</t>
    </rPh>
    <phoneticPr fontId="2"/>
  </si>
  <si>
    <t>氏名</t>
    <rPh sb="0" eb="2">
      <t>シメイ</t>
    </rPh>
    <phoneticPr fontId="2"/>
  </si>
  <si>
    <t>施設種別</t>
    <rPh sb="0" eb="2">
      <t>シセツ</t>
    </rPh>
    <rPh sb="2" eb="4">
      <t>シュベツ</t>
    </rPh>
    <phoneticPr fontId="2"/>
  </si>
  <si>
    <t>(栄養管理・給食部門</t>
    <rPh sb="1" eb="3">
      <t>エイヨウ</t>
    </rPh>
    <rPh sb="3" eb="5">
      <t>カンリ</t>
    </rPh>
    <rPh sb="6" eb="8">
      <t>キュウショク</t>
    </rPh>
    <rPh sb="8" eb="10">
      <t>ブモン</t>
    </rPh>
    <phoneticPr fontId="2"/>
  </si>
  <si>
    <t>の位置付け)</t>
    <rPh sb="1" eb="4">
      <t>イチヅ</t>
    </rPh>
    <phoneticPr fontId="2"/>
  </si>
  <si>
    <t>責任者</t>
    <rPh sb="0" eb="3">
      <t>セキニンシャ</t>
    </rPh>
    <phoneticPr fontId="2"/>
  </si>
  <si>
    <t>部　門</t>
    <rPh sb="0" eb="1">
      <t>ブ</t>
    </rPh>
    <rPh sb="2" eb="3">
      <t>モン</t>
    </rPh>
    <phoneticPr fontId="2"/>
  </si>
  <si>
    <t>組織図</t>
    <rPh sb="0" eb="3">
      <t>ソシキズ</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</si>
  <si>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</si>
  <si>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</si>
  <si>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</si>
  <si>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</si>
  <si>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備考</t>
    <rPh sb="0" eb="2">
      <t>ビコウ</t>
    </rPh>
    <phoneticPr fontId="2"/>
  </si>
  <si>
    <t>合　計</t>
    <rPh sb="0" eb="1">
      <t>ゴウ</t>
    </rPh>
    <rPh sb="2" eb="3">
      <t>ケイ</t>
    </rPh>
    <phoneticPr fontId="2"/>
  </si>
  <si>
    <t>栄養管理等について検討する
会議</t>
    <rPh sb="14" eb="16">
      <t>カイギ</t>
    </rPh>
    <phoneticPr fontId="2"/>
  </si>
  <si>
    <t>管理栄養士</t>
    <rPh sb="0" eb="2">
      <t>カンリ</t>
    </rPh>
    <rPh sb="2" eb="4">
      <t>エイヨウ</t>
    </rPh>
    <rPh sb="4" eb="5">
      <t>シ</t>
    </rPh>
    <phoneticPr fontId="2"/>
  </si>
  <si>
    <t>調理師又は調理員</t>
    <rPh sb="0" eb="3">
      <t>チョウリシ</t>
    </rPh>
    <rPh sb="3" eb="4">
      <t>マタ</t>
    </rPh>
    <rPh sb="5" eb="8">
      <t>チョウリイン</t>
    </rPh>
    <phoneticPr fontId="2"/>
  </si>
  <si>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2"/>
  </si>
  <si>
    <t>苦情の処理</t>
    <rPh sb="0" eb="2">
      <t>クジョウ</t>
    </rPh>
    <rPh sb="3" eb="5">
      <t>ショリ</t>
    </rPh>
    <phoneticPr fontId="2"/>
  </si>
  <si>
    <t>献立の検討</t>
    <rPh sb="0" eb="2">
      <t>コンダテ</t>
    </rPh>
    <rPh sb="3" eb="5">
      <t>ケントウ</t>
    </rPh>
    <phoneticPr fontId="2"/>
  </si>
  <si>
    <t>身体活動ﾚﾍﾞﾙ</t>
    <rPh sb="0" eb="2">
      <t>シンタイ</t>
    </rPh>
    <rPh sb="2" eb="4">
      <t>カツドウ</t>
    </rPh>
    <phoneticPr fontId="2"/>
  </si>
  <si>
    <t>性別</t>
    <rPh sb="0" eb="2">
      <t>セイベツ</t>
    </rPh>
    <phoneticPr fontId="2"/>
  </si>
  <si>
    <t>低　い</t>
    <rPh sb="0" eb="1">
      <t>ヒク</t>
    </rPh>
    <phoneticPr fontId="2"/>
  </si>
  <si>
    <t>普　通</t>
    <rPh sb="0" eb="1">
      <t>ススム</t>
    </rPh>
    <rPh sb="2" eb="3">
      <t>ツウ</t>
    </rPh>
    <phoneticPr fontId="2"/>
  </si>
  <si>
    <t>高　い</t>
    <rPh sb="0" eb="1">
      <t>タカ</t>
    </rPh>
    <phoneticPr fontId="2"/>
  </si>
  <si>
    <t>男</t>
    <rPh sb="0" eb="1">
      <t>オトコ</t>
    </rPh>
    <phoneticPr fontId="2"/>
  </si>
  <si>
    <t>女</t>
    <rPh sb="0" eb="1">
      <t>オンナ</t>
    </rPh>
    <phoneticPr fontId="2"/>
  </si>
  <si>
    <t>身体状況の把握</t>
    <rPh sb="0" eb="2">
      <t>シンタイ</t>
    </rPh>
    <rPh sb="2" eb="4">
      <t>ジョウキョウ</t>
    </rPh>
    <rPh sb="5" eb="7">
      <t>ハアク</t>
    </rPh>
    <phoneticPr fontId="2"/>
  </si>
  <si>
    <t>【身長の把握】</t>
    <rPh sb="1" eb="3">
      <t>シンチョウ</t>
    </rPh>
    <rPh sb="4" eb="6">
      <t>ハアク</t>
    </rPh>
    <phoneticPr fontId="2"/>
  </si>
  <si>
    <t>【体重の把握】</t>
    <rPh sb="1" eb="3">
      <t>タイジュウ</t>
    </rPh>
    <rPh sb="4" eb="6">
      <t>ハアク</t>
    </rPh>
    <phoneticPr fontId="2"/>
  </si>
  <si>
    <t>25以上(肥満)</t>
    <rPh sb="2" eb="4">
      <t>イジョウ</t>
    </rPh>
    <rPh sb="5" eb="7">
      <t>ヒマン</t>
    </rPh>
    <phoneticPr fontId="2"/>
  </si>
  <si>
    <t>%･18.5未満(やせ)</t>
    <rPh sb="6" eb="8">
      <t>ミマン</t>
    </rPh>
    <phoneticPr fontId="2"/>
  </si>
  <si>
    <r>
      <t>【体格指数(BMI)】　</t>
    </r>
    <r>
      <rPr>
        <sz val="9"/>
        <rFont val="ＭＳ Ｐ明朝"/>
        <family val="1"/>
        <charset val="128"/>
      </rPr>
      <t>体重(kg)÷身長(m)</t>
    </r>
    <r>
      <rPr>
        <vertAlign val="superscript"/>
        <sz val="9"/>
        <rFont val="ＭＳ Ｐ明朝"/>
        <family val="1"/>
        <charset val="128"/>
      </rPr>
      <t>2</t>
    </r>
    <rPh sb="1" eb="3">
      <t>タイカク</t>
    </rPh>
    <rPh sb="3" eb="5">
      <t>シスウ</t>
    </rPh>
    <rPh sb="12" eb="14">
      <t>タイジュウ</t>
    </rPh>
    <rPh sb="19" eb="21">
      <t>シンチョウ</t>
    </rPh>
    <phoneticPr fontId="2"/>
  </si>
  <si>
    <t>【疾病状況】</t>
    <rPh sb="1" eb="3">
      <t>シッペイ</t>
    </rPh>
    <rPh sb="3" eb="5">
      <t>ジョウキョウ</t>
    </rPh>
    <phoneticPr fontId="2"/>
  </si>
  <si>
    <t>給食の利用率</t>
    <rPh sb="0" eb="2">
      <t>キュウショク</t>
    </rPh>
    <rPh sb="3" eb="5">
      <t>リヨウ</t>
    </rPh>
    <rPh sb="5" eb="6">
      <t>リツ</t>
    </rPh>
    <phoneticPr fontId="2"/>
  </si>
  <si>
    <t>人／</t>
    <rPh sb="0" eb="1">
      <t>ニン</t>
    </rPh>
    <phoneticPr fontId="2"/>
  </si>
  <si>
    <t>人)</t>
    <rPh sb="0" eb="1">
      <t>ニン</t>
    </rPh>
    <phoneticPr fontId="2"/>
  </si>
  <si>
    <t>給食量の調整</t>
  </si>
  <si>
    <t>主食の量</t>
  </si>
  <si>
    <t>有(</t>
    <rPh sb="0" eb="1">
      <t>アリ</t>
    </rPh>
    <phoneticPr fontId="2"/>
  </si>
  <si>
    <t>種類)</t>
    <rPh sb="0" eb="2">
      <t>シュルイ</t>
    </rPh>
    <phoneticPr fontId="2"/>
  </si>
  <si>
    <t>無</t>
    <rPh sb="0" eb="1">
      <t>ナシ</t>
    </rPh>
    <phoneticPr fontId="2"/>
  </si>
  <si>
    <t>主菜</t>
    <rPh sb="0" eb="1">
      <t>シュ</t>
    </rPh>
    <rPh sb="1" eb="2">
      <t>サイ</t>
    </rPh>
    <phoneticPr fontId="2"/>
  </si>
  <si>
    <t>1人1日(</t>
    <rPh sb="1" eb="2">
      <t>ニン</t>
    </rPh>
    <rPh sb="3" eb="4">
      <t>ニチ</t>
    </rPh>
    <phoneticPr fontId="2"/>
  </si>
  <si>
    <t>)当たり</t>
    <rPh sb="1" eb="2">
      <t>ア</t>
    </rPh>
    <phoneticPr fontId="2"/>
  </si>
  <si>
    <t>集団
指導</t>
    <rPh sb="0" eb="2">
      <t>シュウダン</t>
    </rPh>
    <rPh sb="3" eb="5">
      <t>シドウ</t>
    </rPh>
    <phoneticPr fontId="2"/>
  </si>
  <si>
    <t>個別
指導</t>
    <rPh sb="0" eb="2">
      <t>コベツ</t>
    </rPh>
    <rPh sb="3" eb="5">
      <t>シドウ</t>
    </rPh>
    <phoneticPr fontId="2"/>
  </si>
  <si>
    <t>給食日誌</t>
    <rPh sb="0" eb="2">
      <t>キュウショク</t>
    </rPh>
    <rPh sb="2" eb="4">
      <t>ニッシ</t>
    </rPh>
    <phoneticPr fontId="2"/>
  </si>
  <si>
    <t>栄養成分表示</t>
    <rPh sb="0" eb="2">
      <t>エイヨウ</t>
    </rPh>
    <rPh sb="2" eb="4">
      <t>セイブン</t>
    </rPh>
    <rPh sb="4" eb="6">
      <t>ヒョウジ</t>
    </rPh>
    <phoneticPr fontId="2"/>
  </si>
  <si>
    <t>たんぱく質</t>
    <rPh sb="4" eb="5">
      <t>シツ</t>
    </rPh>
    <phoneticPr fontId="2"/>
  </si>
  <si>
    <t>脂質</t>
    <rPh sb="0" eb="2">
      <t>シシツ</t>
    </rPh>
    <phoneticPr fontId="2"/>
  </si>
  <si>
    <t>食塩相当量</t>
    <rPh sb="0" eb="2">
      <t>ショクエン</t>
    </rPh>
    <rPh sb="2" eb="4">
      <t>ソウトウ</t>
    </rPh>
    <rPh sb="4" eb="5">
      <t>リョウ</t>
    </rPh>
    <phoneticPr fontId="2"/>
  </si>
  <si>
    <t>テーマ献立の導入</t>
    <rPh sb="3" eb="5">
      <t>コンダテ</t>
    </rPh>
    <rPh sb="6" eb="8">
      <t>ドウニュウ</t>
    </rPh>
    <phoneticPr fontId="2"/>
  </si>
  <si>
    <t>疾病に配慮した献立</t>
    <rPh sb="0" eb="2">
      <t>シッペイ</t>
    </rPh>
    <rPh sb="3" eb="5">
      <t>ハイリョ</t>
    </rPh>
    <rPh sb="7" eb="9">
      <t>コンダテ</t>
    </rPh>
    <phoneticPr fontId="2"/>
  </si>
  <si>
    <t>行事食</t>
    <rPh sb="0" eb="2">
      <t>ギョウジ</t>
    </rPh>
    <rPh sb="2" eb="3">
      <t>ショク</t>
    </rPh>
    <phoneticPr fontId="2"/>
  </si>
  <si>
    <t>非常食糧等の備蓄</t>
    <rPh sb="0" eb="2">
      <t>ヒジョウ</t>
    </rPh>
    <rPh sb="2" eb="4">
      <t>ショクリョウ</t>
    </rPh>
    <rPh sb="4" eb="5">
      <t>トウ</t>
    </rPh>
    <rPh sb="6" eb="8">
      <t>ビチク</t>
    </rPh>
    <phoneticPr fontId="2"/>
  </si>
  <si>
    <t>)人分を(</t>
    <rPh sb="1" eb="3">
      <t>ニンブン</t>
    </rPh>
    <phoneticPr fontId="2"/>
  </si>
  <si>
    <t>)日分</t>
    <rPh sb="1" eb="3">
      <t>ニチブン</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</si>
  <si>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</si>
  <si>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</si>
  <si>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</si>
  <si>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</si>
  <si>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t>給食施設栄養管理報告書(事業所・寄宿舎・その他用)</t>
    <rPh sb="0" eb="2">
      <t>キュウショク</t>
    </rPh>
    <rPh sb="2" eb="4">
      <t>シセツ</t>
    </rPh>
    <rPh sb="4" eb="6">
      <t>エイヨウ</t>
    </rPh>
    <rPh sb="6" eb="8">
      <t>カンリ</t>
    </rPh>
    <rPh sb="8" eb="11">
      <t>ホウコクショ</t>
    </rPh>
    <rPh sb="12" eb="15">
      <t>ジギョウショ</t>
    </rPh>
    <rPh sb="16" eb="19">
      <t>キシュクシャ</t>
    </rPh>
    <rPh sb="22" eb="23">
      <t>タ</t>
    </rPh>
    <rPh sb="23" eb="24">
      <t>ヨウ</t>
    </rPh>
    <phoneticPr fontId="2"/>
  </si>
  <si>
    <t>)</t>
    <phoneticPr fontId="2"/>
  </si>
  <si>
    <t>%)</t>
    <phoneticPr fontId="2"/>
  </si>
  <si>
    <t>％</t>
    <phoneticPr fontId="2"/>
  </si>
  <si>
    <t>【方　　法】</t>
    <phoneticPr fontId="2"/>
  </si>
  <si>
    <t>エネルギー</t>
    <phoneticPr fontId="2"/>
  </si>
  <si>
    <t>その他（</t>
  </si>
  <si>
    <t>利用者の健康増進及び生活習慣病の予防を図る</t>
    <rPh sb="0" eb="3">
      <t>リヨウシャ</t>
    </rPh>
    <rPh sb="4" eb="6">
      <t>ケンコウ</t>
    </rPh>
    <rPh sb="6" eb="8">
      <t>ゾウシン</t>
    </rPh>
    <rPh sb="8" eb="9">
      <t>オヨ</t>
    </rPh>
    <rPh sb="10" eb="12">
      <t>セイカツ</t>
    </rPh>
    <rPh sb="12" eb="14">
      <t>シュウカン</t>
    </rPh>
    <rPh sb="14" eb="15">
      <t>ビョウ</t>
    </rPh>
    <rPh sb="16" eb="18">
      <t>ヨボウ</t>
    </rPh>
    <rPh sb="19" eb="20">
      <t>ハカ</t>
    </rPh>
    <phoneticPr fontId="2"/>
  </si>
  <si>
    <t>こころのゆとり、精神的安定を得る</t>
    <rPh sb="8" eb="11">
      <t>セイシンテキ</t>
    </rPh>
    <rPh sb="11" eb="13">
      <t>アンテイ</t>
    </rPh>
    <rPh sb="14" eb="15">
      <t>エ</t>
    </rPh>
    <phoneticPr fontId="2"/>
  </si>
  <si>
    <t>食費の軽減を図る</t>
    <rPh sb="0" eb="2">
      <t>ショクヒ</t>
    </rPh>
    <rPh sb="3" eb="5">
      <t>ケイゲン</t>
    </rPh>
    <rPh sb="6" eb="7">
      <t>ハカ</t>
    </rPh>
    <phoneticPr fontId="2"/>
  </si>
  <si>
    <t>組　　織</t>
    <phoneticPr fontId="2"/>
  </si>
  <si>
    <t>FAX</t>
    <phoneticPr fontId="2"/>
  </si>
  <si>
    <t>栄養管理部門責任者</t>
    <rPh sb="0" eb="2">
      <t>エイヨウ</t>
    </rPh>
    <rPh sb="2" eb="4">
      <t>カンリ</t>
    </rPh>
    <rPh sb="4" eb="6">
      <t>ブモン</t>
    </rPh>
    <rPh sb="6" eb="9">
      <t>セキニンシャ</t>
    </rPh>
    <phoneticPr fontId="2"/>
  </si>
  <si>
    <t>利用者</t>
    <rPh sb="0" eb="3">
      <t>リヨウシャ</t>
    </rPh>
    <phoneticPr fontId="2"/>
  </si>
  <si>
    <t>健康管理担当者</t>
    <rPh sb="0" eb="2">
      <t>ケンコウ</t>
    </rPh>
    <rPh sb="2" eb="4">
      <t>カンリ</t>
    </rPh>
    <rPh sb="4" eb="7">
      <t>タントウシャ</t>
    </rPh>
    <phoneticPr fontId="2"/>
  </si>
  <si>
    <t>その他(</t>
    <rPh sb="2" eb="3">
      <t>タ</t>
    </rPh>
    <phoneticPr fontId="2"/>
  </si>
  <si>
    <t>合計</t>
    <rPh sb="0" eb="2">
      <t>ゴウケイ</t>
    </rPh>
    <phoneticPr fontId="2"/>
  </si>
  <si>
    <t>人</t>
    <rPh sb="0" eb="1">
      <t>ニン</t>
    </rPh>
    <phoneticPr fontId="2"/>
  </si>
  <si>
    <t>1高血圧症(</t>
    <rPh sb="1" eb="4">
      <t>コウケツアツ</t>
    </rPh>
    <rPh sb="4" eb="5">
      <t>ショウ</t>
    </rPh>
    <phoneticPr fontId="2"/>
  </si>
  <si>
    <t>%) 3脂質異常症(</t>
    <rPh sb="4" eb="6">
      <t>シシツ</t>
    </rPh>
    <rPh sb="6" eb="8">
      <t>イジョウ</t>
    </rPh>
    <rPh sb="8" eb="9">
      <t>ショウ</t>
    </rPh>
    <phoneticPr fontId="2"/>
  </si>
  <si>
    <t>【実施回数】</t>
    <phoneticPr fontId="2"/>
  </si>
  <si>
    <t>(</t>
    <phoneticPr fontId="2"/>
  </si>
  <si>
    <t>【構　　成】</t>
    <phoneticPr fontId="2"/>
  </si>
  <si>
    <t>)</t>
    <phoneticPr fontId="2"/>
  </si>
  <si>
    <t>【目 　 的】</t>
    <phoneticPr fontId="2"/>
  </si>
  <si>
    <t>運 営 方 式</t>
    <phoneticPr fontId="2"/>
  </si>
  <si>
    <t>名称</t>
    <phoneticPr fontId="2"/>
  </si>
  <si>
    <t>所在地</t>
    <phoneticPr fontId="2"/>
  </si>
  <si>
    <t>施設担当責任者氏名</t>
    <phoneticPr fontId="2"/>
  </si>
  <si>
    <t>電話</t>
    <phoneticPr fontId="2"/>
  </si>
  <si>
    <t>【委託内容】</t>
    <phoneticPr fontId="2"/>
  </si>
  <si>
    <r>
      <t xml:space="preserve">食数
</t>
    </r>
    <r>
      <rPr>
        <sz val="9"/>
        <rFont val="ＭＳ Ｐ明朝"/>
        <family val="1"/>
        <charset val="128"/>
      </rPr>
      <t>(1日当たり平均食数)　(食)</t>
    </r>
    <rPh sb="0" eb="1">
      <t>ショク</t>
    </rPh>
    <rPh sb="1" eb="2">
      <t>スウ</t>
    </rPh>
    <rPh sb="5" eb="6">
      <t>ニチ</t>
    </rPh>
    <rPh sb="6" eb="7">
      <t>ア</t>
    </rPh>
    <rPh sb="9" eb="11">
      <t>ヘイキン</t>
    </rPh>
    <rPh sb="11" eb="12">
      <t>ショク</t>
    </rPh>
    <rPh sb="12" eb="13">
      <t>スウ</t>
    </rPh>
    <rPh sb="16" eb="17">
      <t>ショク</t>
    </rPh>
    <phoneticPr fontId="2"/>
  </si>
  <si>
    <t>%</t>
    <phoneticPr fontId="2"/>
  </si>
  <si>
    <t>4その他(</t>
    <rPh sb="3" eb="4">
      <t>タ</t>
    </rPh>
    <phoneticPr fontId="2"/>
  </si>
  <si>
    <t>:</t>
    <phoneticPr fontId="2"/>
  </si>
  <si>
    <t>・</t>
    <phoneticPr fontId="2"/>
  </si>
  <si>
    <t>給食形態</t>
    <rPh sb="0" eb="2">
      <t>キュウショク</t>
    </rPh>
    <rPh sb="2" eb="4">
      <t>ケイタイ</t>
    </rPh>
    <phoneticPr fontId="2"/>
  </si>
  <si>
    <t>単一定食(</t>
    <rPh sb="0" eb="2">
      <t>タンイチ</t>
    </rPh>
    <rPh sb="2" eb="4">
      <t>テイショク</t>
    </rPh>
    <phoneticPr fontId="2"/>
  </si>
  <si>
    <t>)食</t>
    <rPh sb="1" eb="2">
      <t>ショク</t>
    </rPh>
    <phoneticPr fontId="2"/>
  </si>
  <si>
    <t>複数定食(</t>
    <rPh sb="0" eb="2">
      <t>フクスウ</t>
    </rPh>
    <rPh sb="2" eb="4">
      <t>テイショク</t>
    </rPh>
    <phoneticPr fontId="2"/>
  </si>
  <si>
    <t>)種類</t>
    <rPh sb="1" eb="3">
      <t>シュルイ</t>
    </rPh>
    <phoneticPr fontId="2"/>
  </si>
  <si>
    <t>(</t>
    <phoneticPr fontId="2"/>
  </si>
  <si>
    <t>アラカルト(</t>
    <phoneticPr fontId="2"/>
  </si>
  <si>
    <t>麺類</t>
    <rPh sb="0" eb="2">
      <t>メンルイ</t>
    </rPh>
    <phoneticPr fontId="2"/>
  </si>
  <si>
    <t>丼物</t>
    <rPh sb="0" eb="1">
      <t>ドン</t>
    </rPh>
    <rPh sb="1" eb="2">
      <t>モノ</t>
    </rPh>
    <phoneticPr fontId="2"/>
  </si>
  <si>
    <t>主食(</t>
    <rPh sb="0" eb="2">
      <t>シュショク</t>
    </rPh>
    <phoneticPr fontId="2"/>
  </si>
  <si>
    <t>品</t>
    <rPh sb="0" eb="1">
      <t>シナ</t>
    </rPh>
    <phoneticPr fontId="2"/>
  </si>
  <si>
    <t>食)</t>
    <rPh sb="0" eb="1">
      <t>ショク</t>
    </rPh>
    <phoneticPr fontId="2"/>
  </si>
  <si>
    <t>副食(</t>
    <rPh sb="0" eb="2">
      <t>フクショク</t>
    </rPh>
    <phoneticPr fontId="2"/>
  </si>
  <si>
    <t>主菜(</t>
    <rPh sb="0" eb="1">
      <t>シュ</t>
    </rPh>
    <rPh sb="1" eb="2">
      <t>サイ</t>
    </rPh>
    <phoneticPr fontId="2"/>
  </si>
  <si>
    <t>・副菜(</t>
    <rPh sb="1" eb="2">
      <t>フク</t>
    </rPh>
    <rPh sb="2" eb="3">
      <t>サイ</t>
    </rPh>
    <phoneticPr fontId="2"/>
  </si>
  <si>
    <t>食))</t>
    <rPh sb="0" eb="1">
      <t>ショク</t>
    </rPh>
    <phoneticPr fontId="2"/>
  </si>
  <si>
    <t>施設側</t>
    <rPh sb="0" eb="2">
      <t>シセツ</t>
    </rPh>
    <rPh sb="2" eb="3">
      <t>ガワ</t>
    </rPh>
    <phoneticPr fontId="2"/>
  </si>
  <si>
    <t>受託側</t>
    <rPh sb="0" eb="2">
      <t>ジュタク</t>
    </rPh>
    <rPh sb="2" eb="3">
      <t>ガワ</t>
    </rPh>
    <phoneticPr fontId="2"/>
  </si>
  <si>
    <t>カレー</t>
    <phoneticPr fontId="2"/>
  </si>
  <si>
    <t>))</t>
    <phoneticPr fontId="2"/>
  </si>
  <si>
    <t>カフェテリア</t>
    <phoneticPr fontId="2"/>
  </si>
  <si>
    <t>1人(</t>
    <phoneticPr fontId="2"/>
  </si>
  <si>
    <t>献立表掲示</t>
    <rPh sb="0" eb="2">
      <t>コンダテ</t>
    </rPh>
    <rPh sb="2" eb="3">
      <t>ヒョウ</t>
    </rPh>
    <rPh sb="3" eb="5">
      <t>ケイジ</t>
    </rPh>
    <phoneticPr fontId="2"/>
  </si>
  <si>
    <t>ポスター</t>
    <phoneticPr fontId="2"/>
  </si>
  <si>
    <t>リーフレット</t>
    <phoneticPr fontId="2"/>
  </si>
  <si>
    <t>食卓メモ</t>
    <rPh sb="0" eb="2">
      <t>ショクタク</t>
    </rPh>
    <phoneticPr fontId="2"/>
  </si>
  <si>
    <t>部門名</t>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</si>
  <si>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</si>
  <si>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栄養管理部門の理念・方針</t>
    <rPh sb="0" eb="2">
      <t>エイヨウ</t>
    </rPh>
    <rPh sb="2" eb="4">
      <t>カンリ</t>
    </rPh>
    <rPh sb="4" eb="6">
      <t>ブモン</t>
    </rPh>
    <rPh sb="7" eb="9">
      <t>リネン</t>
    </rPh>
    <rPh sb="10" eb="12">
      <t>ホウシン</t>
    </rPh>
    <phoneticPr fontId="2"/>
  </si>
  <si>
    <t>・目標</t>
    <rPh sb="1" eb="3">
      <t>モクヒョウ</t>
    </rPh>
    <phoneticPr fontId="2"/>
  </si>
  <si>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2"/>
  </si>
  <si>
    <t>乳　　　　　類</t>
    <phoneticPr fontId="2"/>
  </si>
  <si>
    <t>【健康・栄養情報の提供方法】</t>
    <rPh sb="1" eb="3">
      <t>ケンコウ</t>
    </rPh>
    <rPh sb="4" eb="6">
      <t>エイヨウ</t>
    </rPh>
    <rPh sb="6" eb="8">
      <t>ジョウホウ</t>
    </rPh>
    <rPh sb="9" eb="11">
      <t>テイキョウ</t>
    </rPh>
    <rPh sb="11" eb="13">
      <t>ホウホウ</t>
    </rPh>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</si>
  <si>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</si>
  <si>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</si>
  <si>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</si>
  <si>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</si>
  <si>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</si>
  <si>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</si>
  <si>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有/無</t>
    <rPh sb="0" eb="1">
      <t>アリ</t>
    </rPh>
    <rPh sb="2" eb="3">
      <t>ナシ</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</si>
  <si>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</si>
  <si>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</si>
  <si>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</si>
  <si>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</si>
  <si>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</si>
  <si>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</si>
  <si>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</si>
  <si>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</si>
  <si>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</si>
  <si>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</si>
  <si>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</si>
  <si>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</si>
  <si>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</si>
  <si>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</si>
  <si>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</si>
  <si>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</si>
  <si>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</si>
  <si>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</si>
  <si>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</si>
  <si>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</si>
  <si>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</si>
  <si>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</si>
  <si>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</si>
  <si>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</si>
  <si>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</si>
  <si>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</si>
  <si>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</si>
  <si>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</si>
  <si>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</si>
  <si>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</si>
  <si>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</si>
  <si>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合計(1日の提供食数総計)</t>
    <rPh sb="0" eb="2">
      <t>ゴウケイ</t>
    </rPh>
    <rPh sb="4" eb="5">
      <t>ニチ</t>
    </rPh>
    <rPh sb="6" eb="8">
      <t>テイキョウ</t>
    </rPh>
    <rPh sb="8" eb="9">
      <t>ショク</t>
    </rPh>
    <rPh sb="9" eb="10">
      <t>スウ</t>
    </rPh>
    <rPh sb="10" eb="12">
      <t>ソウケイ</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</si>
  <si>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</si>
  <si>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</si>
  <si>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</si>
  <si>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</si>
  <si>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身長の把握の有/無</t>
    <rPh sb="0" eb="2">
      <t>シンチョウ</t>
    </rPh>
    <rPh sb="3" eb="5">
      <t>ハアク</t>
    </rPh>
    <phoneticPr fontId="2"/>
  </si>
  <si>
    <t>体重の把握の有/無</t>
    <rPh sb="0" eb="2">
      <t>タイジュウ</t>
    </rPh>
    <rPh sb="3" eb="5">
      <t>ハアク</t>
    </rPh>
    <phoneticPr fontId="2"/>
  </si>
  <si>
    <t>肥満に該当する者の割合</t>
    <rPh sb="0" eb="2">
      <t>ヒマン</t>
    </rPh>
    <rPh sb="3" eb="5">
      <t>ガイトウ</t>
    </rPh>
    <rPh sb="7" eb="8">
      <t>モノ</t>
    </rPh>
    <rPh sb="9" eb="11">
      <t>ワリアイ</t>
    </rPh>
    <phoneticPr fontId="2"/>
  </si>
  <si>
    <t>やせに該当する者の割合</t>
    <rPh sb="3" eb="5">
      <t>ガイトウ</t>
    </rPh>
    <rPh sb="7" eb="8">
      <t>モノ</t>
    </rPh>
    <rPh sb="9" eb="11">
      <t>ワリアイ</t>
    </rPh>
    <phoneticPr fontId="2"/>
  </si>
  <si>
    <t>脂質異常症に該当する者の割合</t>
    <rPh sb="0" eb="2">
      <t>シシツ</t>
    </rPh>
    <rPh sb="2" eb="4">
      <t>イジョウ</t>
    </rPh>
    <rPh sb="4" eb="5">
      <t>ショウ</t>
    </rPh>
    <rPh sb="6" eb="8">
      <t>ガイトウ</t>
    </rPh>
    <rPh sb="10" eb="11">
      <t>モノ</t>
    </rPh>
    <rPh sb="12" eb="14">
      <t>ワリアイ</t>
    </rPh>
    <phoneticPr fontId="2"/>
  </si>
  <si>
    <t>高血圧症に該当する者の割合</t>
    <rPh sb="0" eb="4">
      <t>コウケツアツショウ</t>
    </rPh>
    <rPh sb="5" eb="7">
      <t>ガイトウ</t>
    </rPh>
    <rPh sb="9" eb="10">
      <t>モノ</t>
    </rPh>
    <rPh sb="11" eb="13">
      <t>ワリアイ</t>
    </rPh>
    <phoneticPr fontId="2"/>
  </si>
  <si>
    <t>糖尿病に該当する者の割合</t>
    <rPh sb="0" eb="3">
      <t>トウニョウビョウ</t>
    </rPh>
    <rPh sb="4" eb="6">
      <t>ガイトウ</t>
    </rPh>
    <rPh sb="8" eb="9">
      <t>モノ</t>
    </rPh>
    <rPh sb="10" eb="12">
      <t>ワリアイ</t>
    </rPh>
    <phoneticPr fontId="2"/>
  </si>
  <si>
    <t>その他の疾病状況(内容)</t>
    <rPh sb="2" eb="3">
      <t>タ</t>
    </rPh>
    <rPh sb="4" eb="6">
      <t>シッペイ</t>
    </rPh>
    <rPh sb="6" eb="8">
      <t>ジョウキョウ</t>
    </rPh>
    <rPh sb="9" eb="11">
      <t>ナイヨウ</t>
    </rPh>
    <phoneticPr fontId="2"/>
  </si>
  <si>
    <t>その他の疾病に該当する者の割合</t>
    <rPh sb="2" eb="3">
      <t>タ</t>
    </rPh>
    <rPh sb="4" eb="6">
      <t>シッペイ</t>
    </rPh>
    <rPh sb="7" eb="9">
      <t>ガイトウ</t>
    </rPh>
    <rPh sb="11" eb="12">
      <t>モノ</t>
    </rPh>
    <rPh sb="13" eb="15">
      <t>ワリアイ</t>
    </rPh>
    <phoneticPr fontId="2"/>
  </si>
  <si>
    <t>給食の利用率</t>
    <rPh sb="0" eb="2">
      <t>キュウショク</t>
    </rPh>
    <rPh sb="3" eb="6">
      <t>リヨウリツ</t>
    </rPh>
    <phoneticPr fontId="2"/>
  </si>
  <si>
    <t>利用率</t>
    <rPh sb="0" eb="3">
      <t>リヨウリツ</t>
    </rPh>
    <phoneticPr fontId="2"/>
  </si>
  <si>
    <t>利用者数</t>
    <rPh sb="0" eb="3">
      <t>リヨウシャ</t>
    </rPh>
    <rPh sb="3" eb="4">
      <t>スウ</t>
    </rPh>
    <phoneticPr fontId="2"/>
  </si>
  <si>
    <t>対象者数</t>
    <rPh sb="0" eb="3">
      <t>タイショウシャ</t>
    </rPh>
    <rPh sb="3" eb="4">
      <t>スウ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</si>
  <si>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</si>
  <si>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</si>
  <si>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</si>
  <si>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</si>
  <si>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</si>
  <si>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給食形態等</t>
    <rPh sb="0" eb="2">
      <t>キュウショク</t>
    </rPh>
    <rPh sb="2" eb="4">
      <t>ケイタイ</t>
    </rPh>
    <rPh sb="4" eb="5">
      <t>トウ</t>
    </rPh>
    <phoneticPr fontId="2"/>
  </si>
  <si>
    <t>単一定食(有/無)</t>
    <rPh sb="0" eb="2">
      <t>タンイツ</t>
    </rPh>
    <rPh sb="2" eb="4">
      <t>テイショク</t>
    </rPh>
    <rPh sb="5" eb="6">
      <t>アリ</t>
    </rPh>
    <rPh sb="7" eb="8">
      <t>ナシ</t>
    </rPh>
    <phoneticPr fontId="2"/>
  </si>
  <si>
    <t>複数定食(有/無)</t>
    <rPh sb="0" eb="2">
      <t>フクスウ</t>
    </rPh>
    <rPh sb="2" eb="4">
      <t>テイショク</t>
    </rPh>
    <rPh sb="5" eb="6">
      <t>アリ</t>
    </rPh>
    <rPh sb="7" eb="8">
      <t>ナシ</t>
    </rPh>
    <phoneticPr fontId="2"/>
  </si>
  <si>
    <t>アラカルト(有/無)</t>
    <rPh sb="6" eb="7">
      <t>アリ</t>
    </rPh>
    <rPh sb="8" eb="9">
      <t>ナシ</t>
    </rPh>
    <phoneticPr fontId="2"/>
  </si>
  <si>
    <t>カフェテリア(有/無)</t>
    <rPh sb="7" eb="8">
      <t>アリ</t>
    </rPh>
    <rPh sb="9" eb="10">
      <t>ナシ</t>
    </rPh>
    <phoneticPr fontId="2"/>
  </si>
  <si>
    <t>給食量の調整</t>
    <rPh sb="0" eb="2">
      <t>キュウショク</t>
    </rPh>
    <rPh sb="2" eb="3">
      <t>リョウ</t>
    </rPh>
    <rPh sb="4" eb="6">
      <t>チョウセイ</t>
    </rPh>
    <phoneticPr fontId="2"/>
  </si>
  <si>
    <t>主食量の調整の有/無</t>
    <rPh sb="0" eb="2">
      <t>シュショク</t>
    </rPh>
    <rPh sb="2" eb="3">
      <t>リョウ</t>
    </rPh>
    <rPh sb="4" eb="6">
      <t>チョウセイ</t>
    </rPh>
    <phoneticPr fontId="2"/>
  </si>
  <si>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2"/>
  </si>
  <si>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2"/>
  </si>
  <si>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</si>
  <si>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</si>
  <si>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</si>
  <si>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</si>
  <si>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</si>
  <si>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</si>
  <si>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</si>
  <si>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</si>
  <si>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</si>
  <si>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</si>
  <si>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</si>
  <si>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</si>
  <si>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</si>
  <si>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</si>
  <si>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</si>
  <si>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</si>
  <si>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</si>
  <si>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</si>
  <si>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カルシウム</t>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</si>
  <si>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</si>
  <si>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</si>
  <si>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</si>
  <si>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</si>
  <si>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</si>
  <si>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</si>
  <si>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</si>
  <si>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</si>
  <si>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</si>
  <si>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</si>
  <si>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</si>
  <si>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</si>
  <si>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</si>
  <si>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</si>
  <si>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その他の内容</t>
    <rPh sb="2" eb="3">
      <t>タ</t>
    </rPh>
    <rPh sb="4" eb="6">
      <t>ナイヨウ</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</si>
  <si>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</si>
  <si>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</si>
  <si>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集団指導(施設側)の回数</t>
    <rPh sb="0" eb="2">
      <t>シュウダン</t>
    </rPh>
    <rPh sb="2" eb="4">
      <t>シドウ</t>
    </rPh>
    <rPh sb="5" eb="7">
      <t>シセツ</t>
    </rPh>
    <rPh sb="7" eb="8">
      <t>ガワ</t>
    </rPh>
    <rPh sb="10" eb="12">
      <t>カイスウ</t>
    </rPh>
    <phoneticPr fontId="2"/>
  </si>
  <si>
    <t>集団指導(受託側)の回数</t>
    <rPh sb="0" eb="2">
      <t>シュウダン</t>
    </rPh>
    <rPh sb="2" eb="4">
      <t>シドウ</t>
    </rPh>
    <rPh sb="5" eb="7">
      <t>ジュタク</t>
    </rPh>
    <rPh sb="7" eb="8">
      <t>ガワ</t>
    </rPh>
    <rPh sb="10" eb="12">
      <t>カイスウ</t>
    </rPh>
    <phoneticPr fontId="2"/>
  </si>
  <si>
    <t>健康・栄養情報の提供方法</t>
    <rPh sb="0" eb="2">
      <t>ケンコウ</t>
    </rPh>
    <rPh sb="3" eb="5">
      <t>エイヨウ</t>
    </rPh>
    <rPh sb="5" eb="7">
      <t>ジョウホウ</t>
    </rPh>
    <rPh sb="8" eb="10">
      <t>テイキョウ</t>
    </rPh>
    <rPh sb="10" eb="12">
      <t>ホウホウ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</si>
  <si>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</si>
  <si>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</si>
  <si>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</si>
  <si>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</si>
  <si>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</si>
  <si>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テーマ献立導入の有無</t>
    <rPh sb="3" eb="5">
      <t>コンダテ</t>
    </rPh>
    <rPh sb="5" eb="7">
      <t>ドウニュウ</t>
    </rPh>
    <rPh sb="8" eb="10">
      <t>ウム</t>
    </rPh>
    <phoneticPr fontId="2"/>
  </si>
  <si>
    <t>テーマ献立の内容</t>
    <rPh sb="3" eb="5">
      <t>コンダテ</t>
    </rPh>
    <rPh sb="6" eb="8">
      <t>ナイヨウ</t>
    </rPh>
    <phoneticPr fontId="2"/>
  </si>
  <si>
    <t>疾病に配慮した献立の有/無</t>
    <rPh sb="0" eb="2">
      <t>シッペイ</t>
    </rPh>
    <rPh sb="3" eb="5">
      <t>ハイリョ</t>
    </rPh>
    <rPh sb="7" eb="9">
      <t>コンダテ</t>
    </rPh>
    <rPh sb="10" eb="11">
      <t>アリ</t>
    </rPh>
    <rPh sb="12" eb="13">
      <t>ナシ</t>
    </rPh>
    <phoneticPr fontId="2"/>
  </si>
  <si>
    <t>行事食の有/無</t>
    <rPh sb="0" eb="2">
      <t>ギョウジ</t>
    </rPh>
    <rPh sb="2" eb="3">
      <t>ショク</t>
    </rPh>
    <rPh sb="4" eb="5">
      <t>アリ</t>
    </rPh>
    <rPh sb="6" eb="7">
      <t>ナシ</t>
    </rPh>
    <phoneticPr fontId="2"/>
  </si>
  <si>
    <t>給食日誌の有無</t>
    <rPh sb="0" eb="2">
      <t>キュウショク</t>
    </rPh>
    <rPh sb="2" eb="4">
      <t>ニッシ</t>
    </rPh>
    <rPh sb="5" eb="7">
      <t>ウム</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</si>
  <si>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</si>
  <si>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</si>
  <si>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</si>
  <si>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</si>
  <si>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</si>
  <si>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</si>
  <si>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</si>
  <si>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</si>
  <si>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</si>
  <si>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 xml:space="preserve"> いも及びでんぷん類</t>
    <phoneticPr fontId="2"/>
  </si>
  <si>
    <t xml:space="preserve"> 砂糖及び甘味類</t>
    <phoneticPr fontId="2"/>
  </si>
  <si>
    <t xml:space="preserve"> 豆　　　　 類</t>
    <phoneticPr fontId="2"/>
  </si>
  <si>
    <t>管理栄養士又は
栄養士の氏名</t>
    <rPh sb="8" eb="10">
      <t>エイヨウ</t>
    </rPh>
    <rPh sb="10" eb="11">
      <t>シ</t>
    </rPh>
    <rPh sb="12" eb="14">
      <t>シメイ</t>
    </rPh>
    <phoneticPr fontId="2"/>
  </si>
  <si>
    <t>免許の種類
及び番号</t>
    <rPh sb="6" eb="7">
      <t>オヨ</t>
    </rPh>
    <rPh sb="8" eb="10">
      <t>バンゴウ</t>
    </rPh>
    <phoneticPr fontId="2"/>
  </si>
  <si>
    <t xml:space="preserve">施設の名称 </t>
    <rPh sb="0" eb="2">
      <t>シセツ</t>
    </rPh>
    <rPh sb="3" eb="5">
      <t>メイショウ</t>
    </rPh>
    <phoneticPr fontId="2"/>
  </si>
  <si>
    <t xml:space="preserve">所　在　地 </t>
    <rPh sb="0" eb="1">
      <t>ショ</t>
    </rPh>
    <rPh sb="2" eb="3">
      <t>ザイ</t>
    </rPh>
    <rPh sb="4" eb="5">
      <t>チ</t>
    </rPh>
    <phoneticPr fontId="2"/>
  </si>
  <si>
    <t xml:space="preserve">管　理　者 </t>
    <rPh sb="0" eb="1">
      <t>カン</t>
    </rPh>
    <rPh sb="2" eb="3">
      <t>リ</t>
    </rPh>
    <rPh sb="4" eb="5">
      <t>シャ</t>
    </rPh>
    <phoneticPr fontId="2"/>
  </si>
  <si>
    <t>その他の食数</t>
    <rPh sb="2" eb="3">
      <t>タ</t>
    </rPh>
    <rPh sb="4" eb="5">
      <t>ショク</t>
    </rPh>
    <rPh sb="5" eb="6">
      <t>スウ</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</si>
  <si>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</si>
  <si>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</si>
  <si>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個別指導(施設側)の人数</t>
    <rPh sb="0" eb="2">
      <t>コベツ</t>
    </rPh>
    <rPh sb="2" eb="4">
      <t>シドウ</t>
    </rPh>
    <rPh sb="5" eb="7">
      <t>シセツ</t>
    </rPh>
    <rPh sb="7" eb="8">
      <t>ガワ</t>
    </rPh>
    <rPh sb="10" eb="12">
      <t>ニンズウ</t>
    </rPh>
    <phoneticPr fontId="2"/>
  </si>
  <si>
    <t>有/無</t>
    <phoneticPr fontId="2"/>
  </si>
  <si>
    <t>パン</t>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</si>
  <si>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</si>
  <si>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</si>
  <si>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</si>
  <si>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エネルギーの有/無</t>
    <rPh sb="6" eb="7">
      <t>アリ</t>
    </rPh>
    <rPh sb="8" eb="9">
      <t>ナシ</t>
    </rPh>
    <phoneticPr fontId="2"/>
  </si>
  <si>
    <r>
      <t>ビタミンB</t>
    </r>
    <r>
      <rPr>
        <vertAlign val="subscript"/>
        <sz val="10"/>
        <rFont val="ＭＳ 明朝"/>
        <family val="1"/>
        <charset val="128"/>
      </rPr>
      <t>2</t>
    </r>
    <phoneticPr fontId="2"/>
  </si>
  <si>
    <t>ビタミンC</t>
    <phoneticPr fontId="2"/>
  </si>
  <si>
    <t>名前⇒</t>
    <rPh sb="0" eb="2">
      <t>ナマエ</t>
    </rPh>
    <phoneticPr fontId="2"/>
  </si>
  <si>
    <t>勤務形態</t>
    <rPh sb="0" eb="2">
      <t>キンム</t>
    </rPh>
    <rPh sb="2" eb="4">
      <t>ケイタイ</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</si>
  <si>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</si>
  <si>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</si>
  <si>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</si>
  <si>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</si>
  <si>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</si>
  <si>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福利厚生部門</t>
    <rPh sb="0" eb="2">
      <t>フクリ</t>
    </rPh>
    <rPh sb="2" eb="4">
      <t>コウセイ</t>
    </rPh>
    <rPh sb="4" eb="6">
      <t>ブモン</t>
    </rPh>
    <phoneticPr fontId="2"/>
  </si>
  <si>
    <t>直営</t>
    <rPh sb="0" eb="2">
      <t>チョクエイ</t>
    </rPh>
    <phoneticPr fontId="2"/>
  </si>
  <si>
    <t>専任</t>
    <rPh sb="0" eb="2">
      <t>センニン</t>
    </rPh>
    <phoneticPr fontId="2"/>
  </si>
  <si>
    <t>1食</t>
    <rPh sb="1" eb="2">
      <t>ショク</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</si>
  <si>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</si>
  <si>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</si>
  <si>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総務部門</t>
    <rPh sb="0" eb="2">
      <t>ソウム</t>
    </rPh>
    <rPh sb="2" eb="4">
      <t>ブモン</t>
    </rPh>
    <phoneticPr fontId="2"/>
  </si>
  <si>
    <t>委託</t>
    <rPh sb="0" eb="2">
      <t>イタク</t>
    </rPh>
    <phoneticPr fontId="2"/>
  </si>
  <si>
    <t>兼任</t>
    <rPh sb="0" eb="2">
      <t>ケンニン</t>
    </rPh>
    <phoneticPr fontId="2"/>
  </si>
  <si>
    <t>2食</t>
    <rPh sb="1" eb="2">
      <t>ショク</t>
    </rPh>
    <phoneticPr fontId="2"/>
  </si>
  <si>
    <t>小田原</t>
    <rPh sb="0" eb="3">
      <t>オダワラ</t>
    </rPh>
    <phoneticPr fontId="2"/>
  </si>
  <si>
    <t>庶務部門</t>
    <rPh sb="0" eb="2">
      <t>ショム</t>
    </rPh>
    <rPh sb="2" eb="4">
      <t>ブモン</t>
    </rPh>
    <phoneticPr fontId="2"/>
  </si>
  <si>
    <t>1日</t>
    <rPh sb="1" eb="2">
      <t>ニチ</t>
    </rPh>
    <phoneticPr fontId="2"/>
  </si>
  <si>
    <t>厚木</t>
    <rPh sb="0" eb="2">
      <t>アツギ</t>
    </rPh>
    <phoneticPr fontId="2"/>
  </si>
  <si>
    <t>部門</t>
    <rPh sb="0" eb="2">
      <t>ブモン</t>
    </rPh>
    <phoneticPr fontId="2"/>
  </si>
  <si>
    <t>施設種別</t>
    <rPh sb="0" eb="2">
      <t>シセツ</t>
    </rPh>
    <rPh sb="2" eb="4">
      <t>シュベツ</t>
    </rPh>
    <phoneticPr fontId="2"/>
  </si>
  <si>
    <t>事業所</t>
    <rPh sb="0" eb="3">
      <t>ジギョウショ</t>
    </rPh>
    <phoneticPr fontId="2"/>
  </si>
  <si>
    <t>寄宿舎</t>
    <rPh sb="0" eb="3">
      <t>キシュクシャ</t>
    </rPh>
    <phoneticPr fontId="2"/>
  </si>
  <si>
    <t>その他</t>
    <rPh sb="2" eb="3">
      <t>タ</t>
    </rPh>
    <phoneticPr fontId="2"/>
  </si>
  <si>
    <t>入力方法</t>
    <rPh sb="0" eb="2">
      <t>ニュウリョク</t>
    </rPh>
    <rPh sb="2" eb="4">
      <t>ホウホウ</t>
    </rPh>
    <phoneticPr fontId="2"/>
  </si>
  <si>
    <t>値入力</t>
    <rPh sb="0" eb="1">
      <t>アタイ</t>
    </rPh>
    <rPh sb="1" eb="3">
      <t>ニュウリョク</t>
    </rPh>
    <phoneticPr fontId="2"/>
  </si>
  <si>
    <t>副食(主菜)量の調整の有/無</t>
    <rPh sb="0" eb="2">
      <t>フクショク</t>
    </rPh>
    <rPh sb="3" eb="4">
      <t>シュ</t>
    </rPh>
    <rPh sb="4" eb="5">
      <t>ナ</t>
    </rPh>
    <rPh sb="6" eb="7">
      <t>リョウ</t>
    </rPh>
    <rPh sb="8" eb="10">
      <t>チョウセイ</t>
    </rPh>
    <phoneticPr fontId="2"/>
  </si>
  <si>
    <t>副食(副菜)量の調整の有/無</t>
    <rPh sb="0" eb="2">
      <t>フクショク</t>
    </rPh>
    <rPh sb="3" eb="4">
      <t>フク</t>
    </rPh>
    <rPh sb="4" eb="5">
      <t>ナ</t>
    </rPh>
    <rPh sb="6" eb="7">
      <t>リョウ</t>
    </rPh>
    <rPh sb="8" eb="10">
      <t>チョウセイ</t>
    </rPh>
    <phoneticPr fontId="2"/>
  </si>
  <si>
    <t>例：夜食、補食</t>
    <rPh sb="0" eb="1">
      <t>レイ</t>
    </rPh>
    <rPh sb="2" eb="4">
      <t>ヤショク</t>
    </rPh>
    <rPh sb="5" eb="7">
      <t>ホショク</t>
    </rPh>
    <phoneticPr fontId="2"/>
  </si>
  <si>
    <t>リスト</t>
    <phoneticPr fontId="2"/>
  </si>
  <si>
    <t>リスト</t>
    <phoneticPr fontId="2"/>
  </si>
  <si>
    <t>具体的に入力してください。</t>
    <phoneticPr fontId="2"/>
  </si>
  <si>
    <t>具体的に入力してください。</t>
    <phoneticPr fontId="2"/>
  </si>
  <si>
    <t>年間の実施回数を入力してください。</t>
    <rPh sb="0" eb="2">
      <t>ネンカン</t>
    </rPh>
    <rPh sb="3" eb="5">
      <t>ジッシ</t>
    </rPh>
    <rPh sb="5" eb="7">
      <t>カイスウ</t>
    </rPh>
    <rPh sb="8" eb="10">
      <t>ニュウリョク</t>
    </rPh>
    <phoneticPr fontId="2"/>
  </si>
  <si>
    <t>同一職種は複数参加でも１とします。</t>
    <rPh sb="0" eb="2">
      <t>ドウイツ</t>
    </rPh>
    <rPh sb="2" eb="4">
      <t>ショクシュ</t>
    </rPh>
    <rPh sb="5" eb="7">
      <t>フクスウ</t>
    </rPh>
    <rPh sb="7" eb="9">
      <t>サンカ</t>
    </rPh>
    <phoneticPr fontId="2"/>
  </si>
  <si>
    <t>委託には一部委託も含みます。</t>
    <rPh sb="0" eb="2">
      <t>イタク</t>
    </rPh>
    <rPh sb="4" eb="6">
      <t>イチブ</t>
    </rPh>
    <rPh sb="6" eb="8">
      <t>イタク</t>
    </rPh>
    <rPh sb="9" eb="10">
      <t>フク</t>
    </rPh>
    <phoneticPr fontId="2"/>
  </si>
  <si>
    <t>※自動計算されます。</t>
    <rPh sb="1" eb="3">
      <t>ジドウ</t>
    </rPh>
    <rPh sb="3" eb="5">
      <t>ケイサン</t>
    </rPh>
    <phoneticPr fontId="2"/>
  </si>
  <si>
    <t>※全従業員数</t>
    <rPh sb="1" eb="2">
      <t>ゼン</t>
    </rPh>
    <rPh sb="2" eb="5">
      <t>ジュウギョウイン</t>
    </rPh>
    <rPh sb="5" eb="6">
      <t>スウ</t>
    </rPh>
    <phoneticPr fontId="2"/>
  </si>
  <si>
    <t>※1人1日(朝食/昼食/夕食)当たり</t>
    <phoneticPr fontId="2"/>
  </si>
  <si>
    <t>ごはん、パン、麺（ゆで）については、１食の平均量を入力してください。</t>
    <phoneticPr fontId="2"/>
  </si>
  <si>
    <t>※目標栄養量に入力した栄養素が反映されます。</t>
    <rPh sb="7" eb="9">
      <t>ニュウリョク</t>
    </rPh>
    <rPh sb="15" eb="17">
      <t>ハンエイ</t>
    </rPh>
    <phoneticPr fontId="2"/>
  </si>
  <si>
    <t>※１人（1食/2食/1日)当たり</t>
    <phoneticPr fontId="2"/>
  </si>
  <si>
    <t>所在地
(施設所在地と異なる場合)</t>
    <rPh sb="0" eb="3">
      <t>ショザイチ</t>
    </rPh>
    <rPh sb="5" eb="7">
      <t>シセツ</t>
    </rPh>
    <rPh sb="7" eb="10">
      <t>ショザイチ</t>
    </rPh>
    <rPh sb="11" eb="12">
      <t>コト</t>
    </rPh>
    <rPh sb="14" eb="16">
      <t>バアイ</t>
    </rPh>
    <phoneticPr fontId="2"/>
  </si>
  <si>
    <t>その他(内容)　</t>
    <rPh sb="2" eb="3">
      <t>タ</t>
    </rPh>
    <rPh sb="4" eb="6">
      <t>ナイヨウ</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</si>
  <si>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</si>
  <si>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</si>
  <si>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その他栄養素①(内容(単位))</t>
    <rPh sb="2" eb="3">
      <t>タ</t>
    </rPh>
    <rPh sb="3" eb="6">
      <t>エイヨウソ</t>
    </rPh>
    <rPh sb="8" eb="10">
      <t>ナイヨウ</t>
    </rPh>
    <rPh sb="11" eb="13">
      <t>タンイ</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</si>
  <si>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</si>
  <si>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</si>
  <si>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</si>
  <si>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</si>
  <si>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</si>
  <si>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</si>
  <si>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</si>
  <si>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</si>
  <si>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</si>
  <si>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</si>
  <si>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</si>
  <si>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</si>
  <si>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</si>
  <si>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</si>
  <si>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</si>
  <si>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</si>
  <si>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</si>
  <si>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</si>
  <si>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</si>
  <si>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(備考)</t>
    <rPh sb="3" eb="5">
      <t>ビコウ</t>
    </rPh>
    <phoneticPr fontId="2"/>
  </si>
  <si>
    <t>身体活動ﾚﾍﾞﾙ低い・男
　(～29歳の人数)</t>
    <rPh sb="0" eb="2">
      <t>シンタイ</t>
    </rPh>
    <rPh sb="2" eb="4">
      <t>カツドウ</t>
    </rPh>
    <rPh sb="11" eb="12">
      <t>オトコ</t>
    </rPh>
    <rPh sb="20" eb="22">
      <t>ニンズウ</t>
    </rPh>
    <phoneticPr fontId="2"/>
  </si>
  <si>
    <t>　(30～49歳の人数)</t>
    <rPh sb="9" eb="11">
      <t>ニンズウ</t>
    </rPh>
    <phoneticPr fontId="2"/>
  </si>
  <si>
    <t>　(人数合計)</t>
    <rPh sb="2" eb="4">
      <t>ニンズウ</t>
    </rPh>
    <rPh sb="4" eb="6">
      <t>ゴウケイ</t>
    </rPh>
    <phoneticPr fontId="2"/>
  </si>
  <si>
    <t>身体活動ﾚﾍﾞﾙ低い・女
　(～29歳の人数)</t>
    <rPh sb="0" eb="2">
      <t>シンタイ</t>
    </rPh>
    <rPh sb="2" eb="4">
      <t>カツドウ</t>
    </rPh>
    <rPh sb="20" eb="22">
      <t>ニンズウ</t>
    </rPh>
    <phoneticPr fontId="2"/>
  </si>
  <si>
    <t>身体活動ﾚﾍﾞﾙ普通・男
　(～29歳の人数)</t>
    <rPh sb="0" eb="2">
      <t>シンタイ</t>
    </rPh>
    <rPh sb="2" eb="4">
      <t>カツドウ</t>
    </rPh>
    <rPh sb="11" eb="12">
      <t>オトコ</t>
    </rPh>
    <rPh sb="20" eb="22">
      <t>ニンズウ</t>
    </rPh>
    <phoneticPr fontId="2"/>
  </si>
  <si>
    <t>身体活動ﾚﾍﾞﾙ普通・女
　(～29歳の人数)</t>
    <rPh sb="0" eb="2">
      <t>シンタイ</t>
    </rPh>
    <rPh sb="2" eb="4">
      <t>カツドウ</t>
    </rPh>
    <rPh sb="20" eb="22">
      <t>ニンズウ</t>
    </rPh>
    <phoneticPr fontId="2"/>
  </si>
  <si>
    <t>身体活動ﾚﾍﾞﾙ高い・男
　(～29歳の人数)</t>
    <rPh sb="0" eb="2">
      <t>シンタイ</t>
    </rPh>
    <rPh sb="2" eb="4">
      <t>カツドウ</t>
    </rPh>
    <rPh sb="11" eb="12">
      <t>オトコ</t>
    </rPh>
    <rPh sb="20" eb="22">
      <t>ニンズウ</t>
    </rPh>
    <phoneticPr fontId="2"/>
  </si>
  <si>
    <t>身体活動ﾚﾍﾞﾙ高い・女
　(～29歳の人数)</t>
    <rPh sb="0" eb="2">
      <t>シンタイ</t>
    </rPh>
    <rPh sb="2" eb="4">
      <t>カツドウ</t>
    </rPh>
    <rPh sb="20" eb="22">
      <t>ニンズウ</t>
    </rPh>
    <phoneticPr fontId="2"/>
  </si>
  <si>
    <t>身体活動ﾚﾍﾞﾙその他・男
　(～29歳の人数)</t>
    <rPh sb="0" eb="2">
      <t>シンタイ</t>
    </rPh>
    <rPh sb="2" eb="4">
      <t>カツドウ</t>
    </rPh>
    <rPh sb="12" eb="13">
      <t>オトコ</t>
    </rPh>
    <rPh sb="21" eb="23">
      <t>ニンズウ</t>
    </rPh>
    <phoneticPr fontId="2"/>
  </si>
  <si>
    <t>身体活動ﾚﾍﾞﾙその他・女
　(～29歳の人数)</t>
    <rPh sb="0" eb="2">
      <t>シンタイ</t>
    </rPh>
    <rPh sb="2" eb="4">
      <t>カツドウ</t>
    </rPh>
    <rPh sb="21" eb="23">
      <t>ニンズウ</t>
    </rPh>
    <phoneticPr fontId="2"/>
  </si>
  <si>
    <t>合計(～29歳の人数)</t>
    <rPh sb="0" eb="2">
      <t>ゴウケイ</t>
    </rPh>
    <rPh sb="6" eb="7">
      <t>サイ</t>
    </rPh>
    <rPh sb="8" eb="10">
      <t>ニンズウ</t>
    </rPh>
    <phoneticPr fontId="2"/>
  </si>
  <si>
    <t>　　(30～49歳の人数)</t>
    <rPh sb="8" eb="9">
      <t>サイ</t>
    </rPh>
    <rPh sb="10" eb="12">
      <t>ニンズウ</t>
    </rPh>
    <phoneticPr fontId="2"/>
  </si>
  <si>
    <t>　　(対象者(利用者)数)</t>
    <rPh sb="3" eb="6">
      <t>タイショウシャ</t>
    </rPh>
    <rPh sb="7" eb="10">
      <t>リヨウシャ</t>
    </rPh>
    <rPh sb="11" eb="12">
      <t>スウ</t>
    </rPh>
    <phoneticPr fontId="2"/>
  </si>
  <si>
    <t>　　　　(食数)</t>
    <rPh sb="5" eb="6">
      <t>ショク</t>
    </rPh>
    <rPh sb="6" eb="7">
      <t>スウ</t>
    </rPh>
    <phoneticPr fontId="2"/>
  </si>
  <si>
    <t>　　　　(種類数)</t>
    <rPh sb="5" eb="7">
      <t>シュルイ</t>
    </rPh>
    <rPh sb="7" eb="8">
      <t>スウ</t>
    </rPh>
    <phoneticPr fontId="2"/>
  </si>
  <si>
    <t>　　　　(合計食数)</t>
    <rPh sb="5" eb="7">
      <t>ゴウケイ</t>
    </rPh>
    <rPh sb="7" eb="8">
      <t>ショク</t>
    </rPh>
    <rPh sb="8" eb="9">
      <t>スウ</t>
    </rPh>
    <phoneticPr fontId="2"/>
  </si>
  <si>
    <t>　　　　　(種類数)</t>
    <rPh sb="6" eb="9">
      <t>シュルイスウ</t>
    </rPh>
    <phoneticPr fontId="2"/>
  </si>
  <si>
    <t>　　　　　(合計食数)</t>
    <rPh sb="6" eb="8">
      <t>ゴウケイ</t>
    </rPh>
    <rPh sb="8" eb="9">
      <t>ショク</t>
    </rPh>
    <rPh sb="9" eb="10">
      <t>スウ</t>
    </rPh>
    <phoneticPr fontId="2"/>
  </si>
  <si>
    <t>　　　　　(カレー・有/無)</t>
    <rPh sb="10" eb="11">
      <t>アリ</t>
    </rPh>
    <rPh sb="12" eb="13">
      <t>ナシ</t>
    </rPh>
    <phoneticPr fontId="2"/>
  </si>
  <si>
    <t>　　　　　(麺類・有/無)</t>
    <rPh sb="6" eb="8">
      <t>メンルイ</t>
    </rPh>
    <rPh sb="9" eb="10">
      <t>アリ</t>
    </rPh>
    <rPh sb="11" eb="12">
      <t>ナシ</t>
    </rPh>
    <phoneticPr fontId="2"/>
  </si>
  <si>
    <t>　　　　　(丼物・有/無)</t>
    <rPh sb="6" eb="7">
      <t>ドン</t>
    </rPh>
    <rPh sb="7" eb="8">
      <t>モノ</t>
    </rPh>
    <rPh sb="9" eb="10">
      <t>アリ</t>
    </rPh>
    <rPh sb="11" eb="12">
      <t>ナシ</t>
    </rPh>
    <phoneticPr fontId="2"/>
  </si>
  <si>
    <t>　　　　　(その他・内容)</t>
    <rPh sb="8" eb="9">
      <t>タ</t>
    </rPh>
    <rPh sb="10" eb="12">
      <t>ナイヨウ</t>
    </rPh>
    <phoneticPr fontId="2"/>
  </si>
  <si>
    <t>　　　　　　(主食の種類数)</t>
    <rPh sb="7" eb="9">
      <t>シュショク</t>
    </rPh>
    <rPh sb="10" eb="13">
      <t>シュルイスウ</t>
    </rPh>
    <phoneticPr fontId="2"/>
  </si>
  <si>
    <t>　　　　　　(主食の食数)</t>
    <rPh sb="7" eb="9">
      <t>シュショク</t>
    </rPh>
    <rPh sb="10" eb="11">
      <t>ショク</t>
    </rPh>
    <rPh sb="11" eb="12">
      <t>スウ</t>
    </rPh>
    <phoneticPr fontId="2"/>
  </si>
  <si>
    <t>　　　　　　(主菜の種類数)</t>
    <rPh sb="7" eb="8">
      <t>シュ</t>
    </rPh>
    <rPh sb="8" eb="9">
      <t>サイ</t>
    </rPh>
    <rPh sb="10" eb="13">
      <t>シュルイスウ</t>
    </rPh>
    <phoneticPr fontId="2"/>
  </si>
  <si>
    <t>　　　　　　(主菜の食数)</t>
    <rPh sb="7" eb="8">
      <t>シュ</t>
    </rPh>
    <rPh sb="8" eb="9">
      <t>サイ</t>
    </rPh>
    <rPh sb="10" eb="11">
      <t>ショク</t>
    </rPh>
    <rPh sb="11" eb="12">
      <t>スウ</t>
    </rPh>
    <phoneticPr fontId="2"/>
  </si>
  <si>
    <t>　　　　　　(副菜の種類数)</t>
    <rPh sb="7" eb="9">
      <t>フクサイ</t>
    </rPh>
    <rPh sb="10" eb="13">
      <t>シュルイスウ</t>
    </rPh>
    <phoneticPr fontId="2"/>
  </si>
  <si>
    <t>　　　　　　(副菜の食数)</t>
    <rPh sb="7" eb="9">
      <t>フクサイ</t>
    </rPh>
    <rPh sb="10" eb="11">
      <t>ショク</t>
    </rPh>
    <rPh sb="11" eb="12">
      <t>スウ</t>
    </rPh>
    <phoneticPr fontId="2"/>
  </si>
  <si>
    <t>　　　　　(その他の種類数)</t>
    <rPh sb="8" eb="9">
      <t>タ</t>
    </rPh>
    <rPh sb="10" eb="13">
      <t>シュルイスウ</t>
    </rPh>
    <phoneticPr fontId="2"/>
  </si>
  <si>
    <t>　　　　　　(その他の食数)</t>
    <rPh sb="9" eb="10">
      <t>タ</t>
    </rPh>
    <rPh sb="11" eb="12">
      <t>ショク</t>
    </rPh>
    <rPh sb="12" eb="13">
      <t>スウ</t>
    </rPh>
    <phoneticPr fontId="2"/>
  </si>
  <si>
    <t>ごはん</t>
    <phoneticPr fontId="2"/>
  </si>
  <si>
    <r>
      <t>ビタミンB</t>
    </r>
    <r>
      <rPr>
        <vertAlign val="subscript"/>
        <sz val="10"/>
        <rFont val="ＭＳ 明朝"/>
        <family val="1"/>
        <charset val="128"/>
      </rPr>
      <t>1</t>
    </r>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</si>
  <si>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</si>
  <si>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</si>
  <si>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</si>
  <si>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</si>
  <si>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(受託側)の人数</t>
    <rPh sb="5" eb="7">
      <t>ジュタク</t>
    </rPh>
    <rPh sb="7" eb="8">
      <t>ガワ</t>
    </rPh>
    <rPh sb="10" eb="12">
      <t>ニンズウ</t>
    </rPh>
    <phoneticPr fontId="2"/>
  </si>
  <si>
    <t>　　　　　　　　　人数</t>
    <rPh sb="9" eb="11">
      <t>ニンズウ</t>
    </rPh>
    <phoneticPr fontId="2"/>
  </si>
  <si>
    <t>ポスター</t>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</si>
  <si>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</si>
  <si>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</si>
  <si>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t>
    <rPh sb="0" eb="2">
      <t>キニュウ</t>
    </rPh>
    <rPh sb="2" eb="3">
      <t>レイ</t>
    </rPh>
    <rPh sb="4" eb="6">
      <t>レイワ</t>
    </rPh>
    <rPh sb="7" eb="8">
      <t>ネン</t>
    </rPh>
    <rPh sb="9" eb="10">
      <t>ガツ</t>
    </rPh>
    <phoneticPr fontId="2"/>
  </si>
  <si>
    <t>ビタミンA(ﾚﾁﾉｰﾙ活性当量)</t>
    <rPh sb="11" eb="13">
      <t>カッセイ</t>
    </rPh>
    <rPh sb="13" eb="15">
      <t>トウリョウ</t>
    </rPh>
    <phoneticPr fontId="2"/>
  </si>
  <si>
    <t>たんぱく質　 　　　　　 (g)</t>
    <phoneticPr fontId="2"/>
  </si>
  <si>
    <t>カルシウム　 　　　　  (mg)</t>
    <phoneticPr fontId="2"/>
  </si>
  <si>
    <t>ビタミンＣ　　 　　　　　(mg)</t>
    <phoneticPr fontId="2"/>
  </si>
  <si>
    <t>食物繊維　　　　　  　　　 　(ｇ)</t>
    <phoneticPr fontId="2"/>
  </si>
  <si>
    <t>脂質ｴﾈﾙｷﾞｰ比 　　　　(％)</t>
    <phoneticPr fontId="2"/>
  </si>
  <si>
    <t>　(50～64歳の人数)</t>
    <rPh sb="7" eb="8">
      <t>サイ</t>
    </rPh>
    <rPh sb="9" eb="11">
      <t>ニンズウ</t>
    </rPh>
    <phoneticPr fontId="2"/>
  </si>
  <si>
    <t>　(65～74歳の人数)</t>
    <rPh sb="7" eb="8">
      <t>サイ</t>
    </rPh>
    <rPh sb="9" eb="11">
      <t>ニンズウ</t>
    </rPh>
    <phoneticPr fontId="2"/>
  </si>
  <si>
    <t>　(75歳～の人数)</t>
    <rPh sb="4" eb="5">
      <t>サイ</t>
    </rPh>
    <rPh sb="7" eb="9">
      <t>ニンズウ</t>
    </rPh>
    <phoneticPr fontId="2"/>
  </si>
  <si>
    <t>～29歳(人)</t>
    <rPh sb="3" eb="4">
      <t>サイ</t>
    </rPh>
    <rPh sb="5" eb="6">
      <t>ニン</t>
    </rPh>
    <phoneticPr fontId="2"/>
  </si>
  <si>
    <t>30～49歳(人)</t>
    <rPh sb="5" eb="6">
      <t>サイ</t>
    </rPh>
    <rPh sb="7" eb="8">
      <t>ニン</t>
    </rPh>
    <phoneticPr fontId="2"/>
  </si>
  <si>
    <t>50～64歳(人)</t>
    <rPh sb="5" eb="6">
      <t>サイ</t>
    </rPh>
    <rPh sb="7" eb="8">
      <t>ニン</t>
    </rPh>
    <phoneticPr fontId="2"/>
  </si>
  <si>
    <t>65～74歳(人)</t>
    <rPh sb="5" eb="6">
      <t>サイ</t>
    </rPh>
    <rPh sb="7" eb="8">
      <t>ニン</t>
    </rPh>
    <phoneticPr fontId="2"/>
  </si>
  <si>
    <t>75歳～(人)</t>
    <rPh sb="2" eb="3">
      <t>サイ</t>
    </rPh>
    <rPh sb="5" eb="6">
      <t>ニン</t>
    </rPh>
    <phoneticPr fontId="2"/>
  </si>
  <si>
    <t>（</t>
    <phoneticPr fontId="2"/>
  </si>
  <si>
    <t>　　(50～64歳の人数)</t>
    <rPh sb="8" eb="9">
      <t>サイ</t>
    </rPh>
    <rPh sb="10" eb="12">
      <t>ニンズウ</t>
    </rPh>
    <phoneticPr fontId="2"/>
  </si>
  <si>
    <t>　　(65～74歳の人数)</t>
    <rPh sb="8" eb="9">
      <t>サイ</t>
    </rPh>
    <rPh sb="10" eb="12">
      <t>ニンズウ</t>
    </rPh>
    <phoneticPr fontId="2"/>
  </si>
  <si>
    <t>　　(75歳～の人数)</t>
    <rPh sb="5" eb="6">
      <t>サイ</t>
    </rPh>
    <rPh sb="8" eb="10">
      <t>ニンズウ</t>
    </rPh>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</si>
  <si>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</si>
  <si>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</si>
  <si>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</si>
  <si>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従事者</t>
    </r>
    <r>
      <rPr>
        <sz val="9"/>
        <rFont val="ＭＳ Ｐ明朝"/>
        <family val="1"/>
        <charset val="128"/>
      </rPr>
      <t>（管理栄養士がいる施設にあつては管理栄養士、栄養士のみがいる施設にあつては栄養士１名の氏名及び登録番号を記入してください。)</t>
    </r>
    <phoneticPr fontId="2"/>
  </si>
  <si>
    <r>
      <t>ビタミンＢ</t>
    </r>
    <r>
      <rPr>
        <vertAlign val="subscript"/>
        <sz val="10"/>
        <rFont val="ＭＳ Ｐ明朝"/>
        <family val="1"/>
        <charset val="128"/>
      </rPr>
      <t>１</t>
    </r>
    <r>
      <rPr>
        <sz val="10"/>
        <rFont val="ＭＳ Ｐ明朝"/>
        <family val="1"/>
        <charset val="128"/>
      </rPr>
      <t>　　　  　　(mg)</t>
    </r>
    <phoneticPr fontId="2"/>
  </si>
  <si>
    <r>
      <t>ビタミンＢ</t>
    </r>
    <r>
      <rPr>
        <vertAlign val="subscript"/>
        <sz val="10"/>
        <rFont val="ＭＳ Ｐ明朝"/>
        <family val="1"/>
        <charset val="128"/>
      </rPr>
      <t>２</t>
    </r>
    <r>
      <rPr>
        <sz val="10"/>
        <rFont val="ＭＳ Ｐ明朝"/>
        <family val="1"/>
        <charset val="128"/>
      </rPr>
      <t>　　 　 　　(mg)</t>
    </r>
    <phoneticPr fontId="2"/>
  </si>
  <si>
    <r>
      <t>所在地</t>
    </r>
    <r>
      <rPr>
        <sz val="9"/>
        <rFont val="ＭＳ 明朝"/>
        <family val="1"/>
        <charset val="128"/>
      </rPr>
      <t>（施設の所在地と異なる場合に記入してください。）</t>
    </r>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</si>
  <si>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</si>
  <si>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平均提供食品量・平均栄養量の単位</t>
    <phoneticPr fontId="2"/>
  </si>
  <si>
    <t>朝食</t>
    <phoneticPr fontId="2"/>
  </si>
  <si>
    <t>昼食</t>
    <phoneticPr fontId="2"/>
  </si>
  <si>
    <t>夕食</t>
    <phoneticPr fontId="2"/>
  </si>
  <si>
    <t>朝食・昼食</t>
    <phoneticPr fontId="2"/>
  </si>
  <si>
    <t>朝食・夕食</t>
    <phoneticPr fontId="2"/>
  </si>
  <si>
    <t>昼食・夕食</t>
    <phoneticPr fontId="2"/>
  </si>
  <si>
    <t>朝食・昼食・夕食</t>
    <phoneticPr fontId="2"/>
  </si>
  <si>
    <t>（宛先）茅ヶ崎市保健所長</t>
    <rPh sb="1" eb="3">
      <t>アテサキ</t>
    </rPh>
    <rPh sb="4" eb="8">
      <t>チガサキシ</t>
    </rPh>
    <rPh sb="8" eb="11">
      <t>ホケンジョ</t>
    </rPh>
    <rPh sb="11" eb="12">
      <t>チョウ</t>
    </rPh>
    <phoneticPr fontId="2"/>
  </si>
  <si>
    <t>茅ヶ崎市給食施設における栄養管理に関する規則第４条により、次のとおり栄養管理状況を報告します。</t>
    <rPh sb="0" eb="4">
      <t>チガサキシ</t>
    </rPh>
    <rPh sb="4" eb="6">
      <t>キュウショク</t>
    </rPh>
    <rPh sb="6" eb="8">
      <t>シセツ</t>
    </rPh>
    <rPh sb="12" eb="14">
      <t>エイヨウ</t>
    </rPh>
    <rPh sb="14" eb="16">
      <t>カンリ</t>
    </rPh>
    <rPh sb="17" eb="18">
      <t>カン</t>
    </rPh>
    <rPh sb="20" eb="22">
      <t>キソク</t>
    </rPh>
    <rPh sb="22" eb="23">
      <t>ダイ</t>
    </rPh>
    <rPh sb="24" eb="25">
      <t>ジョウ</t>
    </rPh>
    <rPh sb="29" eb="30">
      <t>ツギ</t>
    </rPh>
    <rPh sb="34" eb="36">
      <t>エイヨウ</t>
    </rPh>
    <rPh sb="36" eb="38">
      <t>カンリ</t>
    </rPh>
    <rPh sb="38" eb="40">
      <t>ジョウキョウ</t>
    </rPh>
    <rPh sb="41" eb="43">
      <t>ホウコク</t>
    </rPh>
    <phoneticPr fontId="2"/>
  </si>
  <si>
    <t>該当のものを選択してください。</t>
    <rPh sb="0" eb="2">
      <t>ガイトウノ</t>
    </rPh>
    <rPh sb="3" eb="8">
      <t>ヲセンタク</t>
    </rPh>
    <phoneticPr fontId="2"/>
  </si>
  <si>
    <t>該当のものを選択してください。</t>
    <rPh sb="0" eb="2">
      <t>ガイトウノ</t>
    </rPh>
    <rPh sb="3" eb="8">
      <t>ヲセンタク</t>
    </rPh>
    <phoneticPr fontId="2"/>
  </si>
  <si>
    <t>〒</t>
    <phoneticPr fontId="2"/>
  </si>
  <si>
    <t>(職名)</t>
    <phoneticPr fontId="2"/>
  </si>
  <si>
    <t>(氏名)</t>
    <phoneticPr fontId="2"/>
  </si>
  <si>
    <t>内線</t>
    <rPh sb="0" eb="2">
      <t>ナイセン</t>
    </rPh>
    <phoneticPr fontId="2"/>
  </si>
  <si>
    <t>%) 2糖尿病(</t>
  </si>
  <si>
    <r>
      <t xml:space="preserve">※自動計算されます。
</t>
    </r>
    <r>
      <rPr>
        <sz val="9"/>
        <rFont val="ＭＳ 明朝"/>
        <family val="1"/>
        <charset val="128"/>
      </rPr>
      <t/>
    </r>
    <rPh sb="1" eb="3">
      <t>ジドウ</t>
    </rPh>
    <rPh sb="3" eb="5">
      <t>ケイサン</t>
    </rPh>
    <phoneticPr fontId="2"/>
  </si>
  <si>
    <t xml:space="preserve">※自動計算されます
</t>
    <rPh sb="1" eb="3">
      <t>ジドウ</t>
    </rPh>
    <rPh sb="3" eb="5">
      <t>ケイサン</t>
    </rPh>
    <phoneticPr fontId="2"/>
  </si>
  <si>
    <t>施設の正式名称を入力</t>
    <phoneticPr fontId="2"/>
  </si>
  <si>
    <t>施設の所在地を入力</t>
    <rPh sb="7" eb="9">
      <t>ニュウリョク</t>
    </rPh>
    <phoneticPr fontId="2"/>
  </si>
  <si>
    <t>部門責任者の職名と氏名を入力してください。</t>
    <rPh sb="0" eb="2">
      <t>ブモン</t>
    </rPh>
    <rPh sb="2" eb="5">
      <t>セキニンシャ</t>
    </rPh>
    <rPh sb="6" eb="8">
      <t>ショクメイ</t>
    </rPh>
    <rPh sb="9" eb="11">
      <t>シメイ</t>
    </rPh>
    <rPh sb="12" eb="14">
      <t>ニュウリョク</t>
    </rPh>
    <phoneticPr fontId="2"/>
  </si>
  <si>
    <t>施設における給食関係会議の有無について入力してください（打ち合わせ、朝礼等は含まない）。</t>
    <rPh sb="13" eb="15">
      <t>ウム</t>
    </rPh>
    <rPh sb="19" eb="21">
      <t>ニュウリョク</t>
    </rPh>
    <phoneticPr fontId="2"/>
  </si>
  <si>
    <t>上記代表者について入力してください。</t>
    <rPh sb="0" eb="2">
      <t>ジョウキ</t>
    </rPh>
    <rPh sb="2" eb="5">
      <t>ダイヒョウシャ</t>
    </rPh>
    <rPh sb="9" eb="11">
      <t>ニュウリョク</t>
    </rPh>
    <phoneticPr fontId="2"/>
  </si>
  <si>
    <t>管理栄養士の場合は管理栄養士の免許番号のみ入力してください。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ニュウリョク</t>
    </rPh>
    <rPh sb="32" eb="34">
      <t>エイヨウ</t>
    </rPh>
    <rPh sb="34" eb="35">
      <t>シ</t>
    </rPh>
    <rPh sb="36" eb="38">
      <t>メンキョ</t>
    </rPh>
    <rPh sb="38" eb="40">
      <t>バンゴウ</t>
    </rPh>
    <rPh sb="41" eb="43">
      <t>フヨウ</t>
    </rPh>
    <phoneticPr fontId="2"/>
  </si>
  <si>
    <t>残菜量の確認を行う調査です。</t>
    <rPh sb="4" eb="6">
      <t>カクニン</t>
    </rPh>
    <phoneticPr fontId="2"/>
  </si>
  <si>
    <t>主食・副食量から摂取量を把握する調査です。</t>
    <rPh sb="8" eb="10">
      <t>セッシュ</t>
    </rPh>
    <rPh sb="10" eb="11">
      <t>リョウ</t>
    </rPh>
    <rPh sb="12" eb="14">
      <t>ハアク</t>
    </rPh>
    <phoneticPr fontId="2"/>
  </si>
  <si>
    <t>栄養量を考慮し、調整するものについて入力してください。
※いずれかを調整している場合は、種類数を入力してください。</t>
    <rPh sb="18" eb="20">
      <t>ニュウリョク</t>
    </rPh>
    <phoneticPr fontId="2"/>
  </si>
  <si>
    <t>上記以外に算出している栄養素がありましたら栄養素名(括弧書きで単位)と目標栄養量を入力してください。
例：マグネシウム（ｍｇ）</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rPh sb="51" eb="52">
      <t>レイ</t>
    </rPh>
    <phoneticPr fontId="2"/>
  </si>
  <si>
    <t>厨房で使用する調理の指示書・詳細献立等の計画書を指します。</t>
    <rPh sb="0" eb="2">
      <t>チュウボウ</t>
    </rPh>
    <rPh sb="3" eb="5">
      <t>シヨウ</t>
    </rPh>
    <rPh sb="7" eb="9">
      <t>チョウリ</t>
    </rPh>
    <rPh sb="10" eb="13">
      <t>シジショ</t>
    </rPh>
    <rPh sb="14" eb="16">
      <t>ショウサイ</t>
    </rPh>
    <rPh sb="16" eb="18">
      <t>コンダテ</t>
    </rPh>
    <rPh sb="18" eb="19">
      <t>トウ</t>
    </rPh>
    <rPh sb="20" eb="23">
      <t>ケイカクショ</t>
    </rPh>
    <rPh sb="24" eb="25">
      <t>サ</t>
    </rPh>
    <phoneticPr fontId="2"/>
  </si>
  <si>
    <t>施設側の報告担当者の部門名、職名、氏名を入力してください。
所在地については、報告担当者の所在地が施設の所在地と違う場合に入力してください。</t>
    <rPh sb="0" eb="2">
      <t>シセツ</t>
    </rPh>
    <rPh sb="2" eb="3">
      <t>ガワ</t>
    </rPh>
    <rPh sb="4" eb="6">
      <t>ホウコク</t>
    </rPh>
    <rPh sb="6" eb="9">
      <t>タントウシャ</t>
    </rPh>
    <rPh sb="10" eb="12">
      <t>ブモン</t>
    </rPh>
    <rPh sb="12" eb="13">
      <t>メイ</t>
    </rPh>
    <rPh sb="14" eb="16">
      <t>ショクメイ</t>
    </rPh>
    <rPh sb="17" eb="19">
      <t>シメイ</t>
    </rPh>
    <rPh sb="20" eb="22">
      <t>ニュウリョク</t>
    </rPh>
    <rPh sb="30" eb="33">
      <t>ショザイチ</t>
    </rPh>
    <rPh sb="39" eb="44">
      <t>ホウコクタントウシャ</t>
    </rPh>
    <rPh sb="62" eb="63">
      <t>チカラ</t>
    </rPh>
    <phoneticPr fontId="2"/>
  </si>
  <si>
    <t>記入例：令和○年○月○日
当該年（１月～１２月）の内容について、１年分の内容を御報告ください。提出日は１月末日までです。</t>
    <rPh sb="0" eb="2">
      <t>キニュウ</t>
    </rPh>
    <rPh sb="2" eb="3">
      <t>レイ</t>
    </rPh>
    <rPh sb="4" eb="6">
      <t>レイワ</t>
    </rPh>
    <rPh sb="7" eb="8">
      <t>ネン</t>
    </rPh>
    <rPh sb="9" eb="10">
      <t>ガツ</t>
    </rPh>
    <rPh sb="11" eb="12">
      <t>ニチ</t>
    </rPh>
    <phoneticPr fontId="2"/>
  </si>
  <si>
    <t>施設の管理者の職名と氏名を入力してください。給食を委託している場合も施設側である管理者が報告してください。</t>
    <rPh sb="0" eb="2">
      <t>シセツ</t>
    </rPh>
    <rPh sb="3" eb="6">
      <t>カンリシャ</t>
    </rPh>
    <rPh sb="7" eb="9">
      <t>ショクメイ</t>
    </rPh>
    <rPh sb="10" eb="12">
      <t>シメイ</t>
    </rPh>
    <rPh sb="13" eb="15">
      <t>ニュウリョク</t>
    </rPh>
    <rPh sb="34" eb="36">
      <t>シセツ</t>
    </rPh>
    <rPh sb="36" eb="37">
      <t>ガワ</t>
    </rPh>
    <phoneticPr fontId="2"/>
  </si>
  <si>
    <t>該当者は有を選択し、その他には、具体的な職種を入力してください。</t>
    <rPh sb="12" eb="13">
      <t>タ</t>
    </rPh>
    <rPh sb="20" eb="22">
      <t>ショクシュ</t>
    </rPh>
    <phoneticPr fontId="2"/>
  </si>
  <si>
    <t>①</t>
    <phoneticPr fontId="2"/>
  </si>
  <si>
    <t>②</t>
    <phoneticPr fontId="2"/>
  </si>
  <si>
    <t>③</t>
    <phoneticPr fontId="2"/>
  </si>
  <si>
    <t>④</t>
    <phoneticPr fontId="2"/>
  </si>
  <si>
    <r>
      <rPr>
        <b/>
        <u/>
        <sz val="14"/>
        <rFont val="BIZ UDPゴシック"/>
        <family val="3"/>
        <charset val="128"/>
      </rPr>
      <t>印刷する際は、印刷用シートのみを印刷</t>
    </r>
    <r>
      <rPr>
        <b/>
        <sz val="14"/>
        <rFont val="BIZ UDPゴシック"/>
        <family val="3"/>
        <charset val="128"/>
      </rPr>
      <t>してください。</t>
    </r>
    <rPh sb="0" eb="2">
      <t>インサツ</t>
    </rPh>
    <rPh sb="4" eb="5">
      <t>サイ</t>
    </rPh>
    <rPh sb="7" eb="9">
      <t>インサツ</t>
    </rPh>
    <rPh sb="9" eb="10">
      <t>ヨウ</t>
    </rPh>
    <rPh sb="16" eb="18">
      <t>インサツ</t>
    </rPh>
    <phoneticPr fontId="2"/>
  </si>
  <si>
    <t>１回100食以上又は１日250食以上の食事を提供している場合は特定給食施設、1回50食以上又は1日100食以上の食事を提供する施設は、小規模特定給食施設に該当します。</t>
    <phoneticPr fontId="2"/>
  </si>
  <si>
    <r>
      <t>管理栄養士がいる施設にあっては管理栄養士、栄養士のみがいる施設にあっては栄養士の代表１名の氏名</t>
    </r>
    <r>
      <rPr>
        <sz val="10"/>
        <color rgb="FFFF0000"/>
        <rFont val="ＭＳ 明朝"/>
        <family val="1"/>
        <charset val="128"/>
      </rPr>
      <t>（常勤者のみ）</t>
    </r>
    <rPh sb="0" eb="2">
      <t>カンリ</t>
    </rPh>
    <rPh sb="2" eb="5">
      <t>エイヨウシ</t>
    </rPh>
    <rPh sb="8" eb="10">
      <t>シセツ</t>
    </rPh>
    <rPh sb="15" eb="17">
      <t>カンリ</t>
    </rPh>
    <rPh sb="17" eb="20">
      <t>エイヨウシ</t>
    </rPh>
    <rPh sb="21" eb="24">
      <t>エイヨウシ</t>
    </rPh>
    <rPh sb="29" eb="31">
      <t>シセツ</t>
    </rPh>
    <rPh sb="36" eb="39">
      <t>エイヨウシ</t>
    </rPh>
    <rPh sb="40" eb="42">
      <t>ダイヒョウ</t>
    </rPh>
    <rPh sb="43" eb="44">
      <t>メイ</t>
    </rPh>
    <rPh sb="45" eb="47">
      <t>シメイ</t>
    </rPh>
    <rPh sb="48" eb="51">
      <t>ジョウキンシャ</t>
    </rPh>
    <phoneticPr fontId="2"/>
  </si>
  <si>
    <r>
      <t xml:space="preserve">１人１日（あるいは1食、2食）当たりの提供栄養量の平均を入力してください。
</t>
    </r>
    <r>
      <rPr>
        <sz val="10"/>
        <color rgb="FFFF0000"/>
        <rFont val="ＭＳ 明朝"/>
        <family val="1"/>
        <charset val="128"/>
      </rPr>
      <t>※１月～１２月の平均値でご入力ください。</t>
    </r>
    <rPh sb="15" eb="16">
      <t>ア</t>
    </rPh>
    <rPh sb="19" eb="21">
      <t>テイキョウ</t>
    </rPh>
    <rPh sb="21" eb="23">
      <t>エイヨウ</t>
    </rPh>
    <rPh sb="23" eb="24">
      <t>リョウ</t>
    </rPh>
    <rPh sb="25" eb="27">
      <t>ヘイキン</t>
    </rPh>
    <rPh sb="28" eb="30">
      <t>ニュウリョク</t>
    </rPh>
    <rPh sb="40" eb="41">
      <t>ガツ</t>
    </rPh>
    <rPh sb="51" eb="53">
      <t>ニュウリョク</t>
    </rPh>
    <phoneticPr fontId="2"/>
  </si>
  <si>
    <r>
      <t xml:space="preserve">推定摂取量については、残食の調査又は摂取量の調査から算出し、１人１日（あるいは1食、2食）当たりの平均を入力してください。
</t>
    </r>
    <r>
      <rPr>
        <sz val="10"/>
        <color rgb="FFFF0000"/>
        <rFont val="ＭＳ 明朝"/>
        <family val="1"/>
        <charset val="128"/>
      </rPr>
      <t>※１月～１２月の平均値でご入力ください。</t>
    </r>
    <rPh sb="11" eb="13">
      <t>ザンショク</t>
    </rPh>
    <rPh sb="14" eb="16">
      <t>チョウサ</t>
    </rPh>
    <rPh sb="16" eb="17">
      <t>マタ</t>
    </rPh>
    <rPh sb="45" eb="46">
      <t>ア</t>
    </rPh>
    <rPh sb="49" eb="51">
      <t>ヘイキン</t>
    </rPh>
    <rPh sb="52" eb="54">
      <t>ニュウリョク</t>
    </rPh>
    <rPh sb="64" eb="65">
      <t>ガツ</t>
    </rPh>
    <rPh sb="75" eb="77">
      <t>ニュウリョク</t>
    </rPh>
    <phoneticPr fontId="2"/>
  </si>
  <si>
    <t>１人１日（あるいは1食、2食）の給食費として設定している金額を入力してください。</t>
    <rPh sb="1" eb="2">
      <t>ニン</t>
    </rPh>
    <rPh sb="3" eb="4">
      <t>ニチ</t>
    </rPh>
    <rPh sb="10" eb="11">
      <t>ショク</t>
    </rPh>
    <rPh sb="13" eb="14">
      <t>ショク</t>
    </rPh>
    <rPh sb="16" eb="18">
      <t>キュウショク</t>
    </rPh>
    <rPh sb="18" eb="19">
      <t>ヒ</t>
    </rPh>
    <rPh sb="22" eb="24">
      <t>セッテイ</t>
    </rPh>
    <rPh sb="28" eb="30">
      <t>キンガク</t>
    </rPh>
    <rPh sb="31" eb="33">
      <t>ニュウリョク</t>
    </rPh>
    <phoneticPr fontId="2"/>
  </si>
  <si>
    <r>
      <t xml:space="preserve">１人１日（あるいは1食、2食）当たりの目標栄養量の平均を入力してください。
※エネルギー比を自動計算しますので、○～○ｇではなく、中央値を入力してください。
</t>
    </r>
    <r>
      <rPr>
        <sz val="10"/>
        <color rgb="FFFF0000"/>
        <rFont val="ＭＳ 明朝"/>
        <family val="1"/>
        <charset val="128"/>
      </rPr>
      <t>※１月～１２月の平均値でご入力ください。</t>
    </r>
    <rPh sb="15" eb="16">
      <t>ア</t>
    </rPh>
    <rPh sb="19" eb="21">
      <t>モクヒョウ</t>
    </rPh>
    <rPh sb="21" eb="23">
      <t>エイヨウ</t>
    </rPh>
    <rPh sb="23" eb="24">
      <t>リョウ</t>
    </rPh>
    <rPh sb="25" eb="27">
      <t>ヘイキン</t>
    </rPh>
    <rPh sb="28" eb="30">
      <t>ニュウリョク</t>
    </rPh>
    <rPh sb="44" eb="45">
      <t>ヒ</t>
    </rPh>
    <rPh sb="46" eb="48">
      <t>ジドウ</t>
    </rPh>
    <rPh sb="48" eb="50">
      <t>ケイサン</t>
    </rPh>
    <rPh sb="65" eb="67">
      <t>チュウオウ</t>
    </rPh>
    <rPh sb="67" eb="68">
      <t>アタイ</t>
    </rPh>
    <rPh sb="69" eb="71">
      <t>ニュウリョク</t>
    </rPh>
    <rPh sb="81" eb="82">
      <t>ガツ</t>
    </rPh>
    <rPh sb="92" eb="94">
      <t>ニュウリョク</t>
    </rPh>
    <phoneticPr fontId="2"/>
  </si>
  <si>
    <t>例：1234（56）7891</t>
    <rPh sb="0" eb="1">
      <t>レイ</t>
    </rPh>
    <phoneticPr fontId="2"/>
  </si>
  <si>
    <r>
      <t>以下の食品は１人１</t>
    </r>
    <r>
      <rPr>
        <sz val="10"/>
        <rFont val="ＭＳ 明朝"/>
        <family val="1"/>
        <charset val="128"/>
      </rPr>
      <t>日（あるいは1食、2食）</t>
    </r>
    <r>
      <rPr>
        <sz val="10"/>
        <color theme="1"/>
        <rFont val="ＭＳ 明朝"/>
        <family val="1"/>
        <charset val="128"/>
      </rPr>
      <t xml:space="preserve">当たりの平均量を入力してください。
きのこ類は「その他の野菜」に含めてください。
</t>
    </r>
    <r>
      <rPr>
        <sz val="10"/>
        <color rgb="FFFF0000"/>
        <rFont val="ＭＳ 明朝"/>
        <family val="1"/>
        <charset val="128"/>
      </rPr>
      <t>※使用していない食品群がある場合は0を入力してください。</t>
    </r>
    <r>
      <rPr>
        <sz val="10"/>
        <color theme="1"/>
        <rFont val="ＭＳ 明朝"/>
        <family val="1"/>
        <charset val="128"/>
      </rPr>
      <t xml:space="preserve">
※</t>
    </r>
    <r>
      <rPr>
        <sz val="10"/>
        <color rgb="FFFF0000"/>
        <rFont val="ＭＳ 明朝"/>
        <family val="1"/>
        <charset val="128"/>
      </rPr>
      <t>１月～１２月の平均値でご入力ください。</t>
    </r>
    <rPh sb="0" eb="2">
      <t>イカ</t>
    </rPh>
    <rPh sb="3" eb="5">
      <t>ショクヒン</t>
    </rPh>
    <rPh sb="7" eb="8">
      <t>ニン</t>
    </rPh>
    <rPh sb="9" eb="10">
      <t>ヒ</t>
    </rPh>
    <rPh sb="16" eb="17">
      <t>ショク</t>
    </rPh>
    <rPh sb="19" eb="20">
      <t>ショク</t>
    </rPh>
    <rPh sb="21" eb="22">
      <t>ア</t>
    </rPh>
    <rPh sb="25" eb="27">
      <t>ヘイキン</t>
    </rPh>
    <rPh sb="27" eb="28">
      <t>リョウ</t>
    </rPh>
    <rPh sb="29" eb="31">
      <t>ニュウリョク</t>
    </rPh>
    <rPh sb="47" eb="48">
      <t>タ</t>
    </rPh>
    <rPh sb="49" eb="51">
      <t>ヤサイ</t>
    </rPh>
    <rPh sb="72" eb="73">
      <t>グン</t>
    </rPh>
    <rPh sb="93" eb="94">
      <t>ガツ</t>
    </rPh>
    <rPh sb="104" eb="106">
      <t>ニュウリョク</t>
    </rPh>
    <phoneticPr fontId="2"/>
  </si>
  <si>
    <t>副食(</t>
  </si>
  <si>
    <t>)の量</t>
  </si>
  <si>
    <t>副菜</t>
  </si>
  <si>
    <r>
      <rPr>
        <b/>
        <u/>
        <sz val="14"/>
        <rFont val="BIZ UDPゴシック"/>
        <family val="3"/>
        <charset val="128"/>
      </rPr>
      <t>D列</t>
    </r>
    <r>
      <rPr>
        <b/>
        <sz val="14"/>
        <rFont val="BIZ UDPゴシック"/>
        <family val="3"/>
        <charset val="128"/>
      </rPr>
      <t>に報告内容を入力してください。</t>
    </r>
    <rPh sb="1" eb="2">
      <t>レツ</t>
    </rPh>
    <rPh sb="3" eb="5">
      <t>ホウコク</t>
    </rPh>
    <rPh sb="5" eb="7">
      <t>ナイヨウ</t>
    </rPh>
    <rPh sb="8" eb="10">
      <t>ニュウリョク</t>
    </rPh>
    <phoneticPr fontId="2"/>
  </si>
  <si>
    <t>←黄色の部分については、該当する項目のみ入力をお願いします。</t>
    <rPh sb="1" eb="3">
      <t>キイロ</t>
    </rPh>
    <rPh sb="4" eb="6">
      <t>ブブン</t>
    </rPh>
    <rPh sb="12" eb="14">
      <t>ガイトウ</t>
    </rPh>
    <rPh sb="16" eb="18">
      <t>コウモク</t>
    </rPh>
    <rPh sb="20" eb="22">
      <t>ニュウリョク</t>
    </rPh>
    <rPh sb="24" eb="25">
      <t>ネガ</t>
    </rPh>
    <phoneticPr fontId="2"/>
  </si>
  <si>
    <t>茅ヶ崎市保健所長に管理栄養士配置施設と指定されている場合は有を選択してください。</t>
    <rPh sb="0" eb="8">
      <t>チガサキシホケンジョチョウ</t>
    </rPh>
    <rPh sb="26" eb="28">
      <t>バアイ</t>
    </rPh>
    <rPh sb="29" eb="30">
      <t>アリ</t>
    </rPh>
    <rPh sb="31" eb="33">
      <t>センタク</t>
    </rPh>
    <phoneticPr fontId="2"/>
  </si>
  <si>
    <r>
      <t xml:space="preserve">施設側、受託側それぞれに常勤、非常勤別、職種別に人数を入力してください。
管理栄養士・栄養士・調理師の資格を併せ持っている場合は、いずれか主な業務の資格について入力してください。
</t>
    </r>
    <r>
      <rPr>
        <sz val="10"/>
        <color rgb="FFFF0000"/>
        <rFont val="ＭＳ 明朝"/>
        <family val="1"/>
        <charset val="128"/>
      </rPr>
      <t>※直営・委託関わらず、対象がいない場合は０を入力してください。</t>
    </r>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rPh sb="101" eb="103">
      <t>タイショウ</t>
    </rPh>
    <phoneticPr fontId="2"/>
  </si>
  <si>
    <r>
      <t xml:space="preserve">１日当たりの平均食数。カフェテリア方式の場合は利用実人員を入力してください。
</t>
    </r>
    <r>
      <rPr>
        <sz val="10"/>
        <color rgb="FFFF0000"/>
        <rFont val="ＭＳ 明朝"/>
        <family val="1"/>
        <charset val="128"/>
      </rPr>
      <t>該当がない場合は、“０”を入力してください。</t>
    </r>
    <rPh sb="1" eb="2">
      <t>ニチ</t>
    </rPh>
    <rPh sb="2" eb="3">
      <t>ア</t>
    </rPh>
    <rPh sb="6" eb="8">
      <t>ヘイキン</t>
    </rPh>
    <rPh sb="8" eb="9">
      <t>ショク</t>
    </rPh>
    <rPh sb="9" eb="10">
      <t>スウ</t>
    </rPh>
    <rPh sb="17" eb="19">
      <t>ホウシキ</t>
    </rPh>
    <rPh sb="20" eb="22">
      <t>バアイ</t>
    </rPh>
    <rPh sb="23" eb="25">
      <t>リヨウ</t>
    </rPh>
    <rPh sb="25" eb="26">
      <t>ジツ</t>
    </rPh>
    <rPh sb="26" eb="28">
      <t>ジンイン</t>
    </rPh>
    <rPh sb="29" eb="31">
      <t>ニュウリョク</t>
    </rPh>
    <rPh sb="39" eb="41">
      <t>ガイトウ</t>
    </rPh>
    <rPh sb="44" eb="46">
      <t>バアイ</t>
    </rPh>
    <rPh sb="52" eb="54">
      <t>ニュウリョク</t>
    </rPh>
    <phoneticPr fontId="2"/>
  </si>
  <si>
    <r>
      <t xml:space="preserve">※身体活動レベルが低い男性の人数
・自宅にいてほとんど外出しない者。
・高齢者施設で自立に近い状態で過ごしている者にも適用。
(年齢区分ごとに入力)
</t>
    </r>
    <r>
      <rPr>
        <sz val="10"/>
        <color rgb="FFFF0000"/>
        <rFont val="ＭＳ 明朝"/>
        <family val="1"/>
        <charset val="128"/>
      </rPr>
      <t>対象者がいない場合は、“０”を入力してください。</t>
    </r>
    <rPh sb="1" eb="3">
      <t>シンタイ</t>
    </rPh>
    <rPh sb="3" eb="5">
      <t>カツドウ</t>
    </rPh>
    <rPh sb="9" eb="11">
      <t>フツウ</t>
    </rPh>
    <rPh sb="12" eb="14">
      <t>ジョセイ</t>
    </rPh>
    <rPh sb="15" eb="17">
      <t>ニンズウ</t>
    </rPh>
    <rPh sb="72" eb="74">
      <t>ネンレイクブンニュウリョク</t>
    </rPh>
    <rPh sb="75" eb="78">
      <t>タイショウシャ</t>
    </rPh>
    <rPh sb="82" eb="84">
      <t>バアイ</t>
    </rPh>
    <rPh sb="90" eb="92">
      <t>ニュウリョク</t>
    </rPh>
    <phoneticPr fontId="2"/>
  </si>
  <si>
    <r>
      <t xml:space="preserve">※身体活動レベルが低い女性の人数
・自宅にいてほとんど外出しない者。
・高齢者施設で自立に近い状態で過ごしている者にも適用。
(年齢区分ごとに入力)
</t>
    </r>
    <r>
      <rPr>
        <sz val="10"/>
        <color rgb="FFFF0000"/>
        <rFont val="ＭＳ 明朝"/>
        <family val="1"/>
        <charset val="128"/>
      </rPr>
      <t>対象者がいない場合は、“０”を入力してください。</t>
    </r>
    <rPh sb="1" eb="3">
      <t>シンタイ</t>
    </rPh>
    <rPh sb="3" eb="5">
      <t>カツドウ</t>
    </rPh>
    <rPh sb="9" eb="10">
      <t>ヒク</t>
    </rPh>
    <rPh sb="11" eb="13">
      <t>ジョセイ</t>
    </rPh>
    <rPh sb="14" eb="16">
      <t>ニンズウ</t>
    </rPh>
    <rPh sb="64" eb="66">
      <t>ネンレイ</t>
    </rPh>
    <rPh sb="66" eb="68">
      <t>クブン</t>
    </rPh>
    <rPh sb="71" eb="73">
      <t>ニュウリョク</t>
    </rPh>
    <phoneticPr fontId="2"/>
  </si>
  <si>
    <r>
      <t xml:space="preserve">※身体活動レベルが普通の男性の人数
・座位中心の仕事だが、職場内での移動や立位での作業等あるいは通勤・買い物・家事・軽いスポーツ等を含む者。
(年齢区分ごとに入力)
</t>
    </r>
    <r>
      <rPr>
        <sz val="10"/>
        <color rgb="FFFF0000"/>
        <rFont val="ＭＳ 明朝"/>
        <family val="1"/>
        <charset val="128"/>
      </rPr>
      <t>対象者がいない場合は、“０”を入力してください。</t>
    </r>
    <rPh sb="1" eb="3">
      <t>シンタイ</t>
    </rPh>
    <rPh sb="3" eb="5">
      <t>カツドウ</t>
    </rPh>
    <rPh sb="9" eb="11">
      <t>フツウ</t>
    </rPh>
    <rPh sb="12" eb="14">
      <t>ダンセイ</t>
    </rPh>
    <rPh sb="15" eb="17">
      <t>ニンズウ</t>
    </rPh>
    <rPh sb="72" eb="74">
      <t>ネンレイ</t>
    </rPh>
    <rPh sb="74" eb="76">
      <t>クブン</t>
    </rPh>
    <rPh sb="79" eb="81">
      <t>ニュウリョク</t>
    </rPh>
    <phoneticPr fontId="2"/>
  </si>
  <si>
    <r>
      <t xml:space="preserve">※身体活動レベルが普通の女性の人数
・座位中心の仕事だが、職場内での移動や立位での作業等あるいは通勤・買い物・家事・軽いスポーツ等を含む者。
(年齢区分ごとに入力)
</t>
    </r>
    <r>
      <rPr>
        <sz val="10"/>
        <color rgb="FFFF0000"/>
        <rFont val="ＭＳ 明朝"/>
        <family val="1"/>
        <charset val="128"/>
      </rPr>
      <t>対象者がいない場合は、“０”を入力してください。</t>
    </r>
    <rPh sb="1" eb="3">
      <t>シンタイ</t>
    </rPh>
    <rPh sb="3" eb="5">
      <t>カツドウ</t>
    </rPh>
    <rPh sb="9" eb="11">
      <t>フツウ</t>
    </rPh>
    <rPh sb="12" eb="14">
      <t>ジョセイ</t>
    </rPh>
    <rPh sb="15" eb="17">
      <t>ニンズウ</t>
    </rPh>
    <rPh sb="72" eb="74">
      <t>ネンレイ</t>
    </rPh>
    <rPh sb="74" eb="76">
      <t>クブン</t>
    </rPh>
    <rPh sb="79" eb="81">
      <t>ニュウリョク</t>
    </rPh>
    <phoneticPr fontId="2"/>
  </si>
  <si>
    <r>
      <t xml:space="preserve">※身体活動レベルが高い男性の人数
・移動や立位の多い仕事への従事者。あるいは、スポーツなど余暇における活発な運動習慣を持っている者。
(年齢区分ごとに入力)
</t>
    </r>
    <r>
      <rPr>
        <sz val="10"/>
        <color rgb="FFFF0000"/>
        <rFont val="ＭＳ 明朝"/>
        <family val="1"/>
        <charset val="128"/>
      </rPr>
      <t>対象者がいない場合は、“０”を入力してください。</t>
    </r>
    <rPh sb="1" eb="3">
      <t>シンタイ</t>
    </rPh>
    <rPh sb="3" eb="5">
      <t>カツドウ</t>
    </rPh>
    <rPh sb="9" eb="10">
      <t>タカ</t>
    </rPh>
    <rPh sb="11" eb="13">
      <t>ダンセイ</t>
    </rPh>
    <rPh sb="14" eb="16">
      <t>ニンズウ</t>
    </rPh>
    <rPh sb="68" eb="70">
      <t>ネンレイ</t>
    </rPh>
    <rPh sb="70" eb="72">
      <t>クブン</t>
    </rPh>
    <rPh sb="75" eb="77">
      <t>ニュウリョク</t>
    </rPh>
    <phoneticPr fontId="2"/>
  </si>
  <si>
    <r>
      <t xml:space="preserve">※身体活動レベルが高い女性の人数
・移動や立位の多い仕事への従事者。あるいは、スポーツなど余暇における活発な運動習慣を持っている者。
(年齢区分ごとに入力)
</t>
    </r>
    <r>
      <rPr>
        <sz val="10"/>
        <color rgb="FFFF0000"/>
        <rFont val="ＭＳ 明朝"/>
        <family val="1"/>
        <charset val="128"/>
      </rPr>
      <t>対象者がいない場合は、“０”を入力してください。</t>
    </r>
    <rPh sb="1" eb="3">
      <t>シンタイ</t>
    </rPh>
    <rPh sb="3" eb="5">
      <t>カツドウ</t>
    </rPh>
    <rPh sb="9" eb="10">
      <t>タカ</t>
    </rPh>
    <rPh sb="11" eb="13">
      <t>ジョセイ</t>
    </rPh>
    <rPh sb="14" eb="16">
      <t>ニンズウ</t>
    </rPh>
    <rPh sb="68" eb="70">
      <t>ネンレイ</t>
    </rPh>
    <rPh sb="70" eb="72">
      <t>クブン</t>
    </rPh>
    <rPh sb="75" eb="77">
      <t>ニュウリョク</t>
    </rPh>
    <phoneticPr fontId="2"/>
  </si>
  <si>
    <r>
      <t xml:space="preserve">※身体活動レベルがその他(低い・普通・高い)以外の男性の人数
(年齢区分ごとに入力)
</t>
    </r>
    <r>
      <rPr>
        <sz val="10"/>
        <color rgb="FFFF0000"/>
        <rFont val="ＭＳ 明朝"/>
        <family val="1"/>
        <charset val="128"/>
      </rPr>
      <t>対象者がいない場合は、“０”を入力してください。</t>
    </r>
    <rPh sb="1" eb="3">
      <t>シンタイ</t>
    </rPh>
    <rPh sb="3" eb="5">
      <t>カツドウ</t>
    </rPh>
    <rPh sb="11" eb="12">
      <t>タ</t>
    </rPh>
    <rPh sb="13" eb="14">
      <t>ヒク</t>
    </rPh>
    <rPh sb="16" eb="18">
      <t>フツウ</t>
    </rPh>
    <rPh sb="19" eb="20">
      <t>タカ</t>
    </rPh>
    <rPh sb="22" eb="24">
      <t>イガイ</t>
    </rPh>
    <rPh sb="25" eb="27">
      <t>ダンセイ</t>
    </rPh>
    <rPh sb="28" eb="30">
      <t>ニンズウ</t>
    </rPh>
    <rPh sb="32" eb="34">
      <t>ネンレイ</t>
    </rPh>
    <rPh sb="34" eb="35">
      <t>ク</t>
    </rPh>
    <rPh sb="35" eb="36">
      <t>ブン</t>
    </rPh>
    <rPh sb="39" eb="41">
      <t>ニュウリョク</t>
    </rPh>
    <phoneticPr fontId="2"/>
  </si>
  <si>
    <r>
      <t xml:space="preserve">※身体活動レベルがその他(低い・普通・高い)以外の女性の人数
(年齢区分ごとに入力)
</t>
    </r>
    <r>
      <rPr>
        <sz val="10"/>
        <color rgb="FFFF0000"/>
        <rFont val="ＭＳ 明朝"/>
        <family val="1"/>
        <charset val="128"/>
      </rPr>
      <t>対象者がいない場合は、“０”を入力してください。</t>
    </r>
    <rPh sb="1" eb="3">
      <t>シンタイ</t>
    </rPh>
    <rPh sb="3" eb="5">
      <t>カツドウ</t>
    </rPh>
    <rPh sb="11" eb="12">
      <t>タ</t>
    </rPh>
    <rPh sb="13" eb="14">
      <t>ヒク</t>
    </rPh>
    <rPh sb="16" eb="18">
      <t>フツウ</t>
    </rPh>
    <rPh sb="19" eb="20">
      <t>タカ</t>
    </rPh>
    <rPh sb="22" eb="24">
      <t>イガイ</t>
    </rPh>
    <rPh sb="25" eb="27">
      <t>ジョセイ</t>
    </rPh>
    <rPh sb="28" eb="30">
      <t>ニンズウ</t>
    </rPh>
    <rPh sb="32" eb="34">
      <t>ネンレイ</t>
    </rPh>
    <rPh sb="34" eb="36">
      <t>クブン</t>
    </rPh>
    <rPh sb="39" eb="41">
      <t>ニュウリョク</t>
    </rPh>
    <phoneticPr fontId="2"/>
  </si>
  <si>
    <t xml:space="preserve">いわゆる単品献立を指します。
</t>
    <rPh sb="4" eb="6">
      <t>タンピン</t>
    </rPh>
    <rPh sb="6" eb="8">
      <t>コンダテ</t>
    </rPh>
    <rPh sb="9" eb="10">
      <t>サ</t>
    </rPh>
    <phoneticPr fontId="2"/>
  </si>
  <si>
    <t>無</t>
  </si>
  <si>
    <t>種類)</t>
  </si>
  <si>
    <t>有(</t>
  </si>
  <si>
    <t>鉄　　　　　 　  (mg)</t>
    <phoneticPr fontId="2"/>
  </si>
  <si>
    <t>栄養管理部門責任者</t>
  </si>
  <si>
    <r>
      <t xml:space="preserve">ビタミンＡ(ﾚﾁﾉｰﾙ活性当量) 　 </t>
    </r>
    <r>
      <rPr>
        <sz val="9"/>
        <rFont val="ＭＳ Ｐ明朝"/>
        <family val="1"/>
        <charset val="128"/>
      </rPr>
      <t>(μgRAE)</t>
    </r>
    <rPh sb="11" eb="13">
      <t>カッセイ</t>
    </rPh>
    <phoneticPr fontId="2"/>
  </si>
  <si>
    <r>
      <t xml:space="preserve">主食・主菜・副菜・汁物・デザートなどをそれぞれ複数用意し、利用者が自由に組み合わせる方式を指します。
</t>
    </r>
    <r>
      <rPr>
        <sz val="10"/>
        <color rgb="FFFF0000"/>
        <rFont val="ＭＳ 明朝"/>
        <family val="1"/>
        <charset val="128"/>
      </rPr>
      <t>カフェテリア「有」を選択した場合、該当がないものについては“０”を入力してください。</t>
    </r>
    <rPh sb="23" eb="25">
      <t>フクスウ</t>
    </rPh>
    <rPh sb="25" eb="27">
      <t>ヨウイ</t>
    </rPh>
    <rPh sb="29" eb="32">
      <t>リヨウシャ</t>
    </rPh>
    <rPh sb="36" eb="37">
      <t>ク</t>
    </rPh>
    <rPh sb="38" eb="39">
      <t>ア</t>
    </rPh>
    <rPh sb="45" eb="46">
      <t>サ</t>
    </rPh>
    <rPh sb="58" eb="59">
      <t>ア</t>
    </rPh>
    <rPh sb="61" eb="63">
      <t>センタク</t>
    </rPh>
    <rPh sb="65" eb="67">
      <t>バアイ</t>
    </rPh>
    <rPh sb="68" eb="70">
      <t>ガイトウ</t>
    </rPh>
    <rPh sb="84" eb="86">
      <t>ニュウリョク</t>
    </rPh>
    <phoneticPr fontId="2"/>
  </si>
  <si>
    <t>「有」該当がない場合、該当がないものについては“０”を入力してください。</t>
    <rPh sb="1" eb="2">
      <t>ア</t>
    </rPh>
    <rPh sb="3" eb="5">
      <t>ガイトウ</t>
    </rPh>
    <rPh sb="8" eb="10">
      <t>バアイ</t>
    </rPh>
    <rPh sb="11" eb="13">
      <t>ガイトウ</t>
    </rPh>
    <rPh sb="27" eb="29">
      <t>ニュウリョク</t>
    </rPh>
    <phoneticPr fontId="2"/>
  </si>
  <si>
    <t>（</t>
    <phoneticPr fontId="2"/>
  </si>
  <si>
    <t>氏名</t>
  </si>
  <si>
    <t>職名</t>
  </si>
  <si>
    <t>←網掛け部分が無くなるよう入力をお願いします。</t>
    <rPh sb="7" eb="8">
      <t>ナ</t>
    </rPh>
    <phoneticPr fontId="2"/>
  </si>
  <si>
    <r>
      <rPr>
        <b/>
        <u/>
        <sz val="14"/>
        <rFont val="BIZ UDPゴシック"/>
        <family val="3"/>
        <charset val="128"/>
      </rPr>
      <t>メールにて提出する際は、印刷用ページをPDFに変換</t>
    </r>
    <r>
      <rPr>
        <b/>
        <sz val="14"/>
        <rFont val="BIZ UDPゴシック"/>
        <family val="3"/>
        <charset val="128"/>
      </rPr>
      <t>し提出をお願いします。</t>
    </r>
    <rPh sb="5" eb="7">
      <t>テイシュツ</t>
    </rPh>
    <rPh sb="9" eb="10">
      <t>サイ</t>
    </rPh>
    <rPh sb="12" eb="14">
      <t>インサツ</t>
    </rPh>
    <rPh sb="14" eb="15">
      <t>ヨウ</t>
    </rPh>
    <rPh sb="23" eb="25">
      <t>ヘンカン</t>
    </rPh>
    <rPh sb="26" eb="28">
      <t>テイシュツ</t>
    </rPh>
    <rPh sb="30" eb="31">
      <t>ネガ</t>
    </rPh>
    <phoneticPr fontId="2"/>
  </si>
  <si>
    <t>※下記の留意事項を確認の上、入力をお願いします。</t>
    <rPh sb="1" eb="3">
      <t>カキ</t>
    </rPh>
    <rPh sb="4" eb="6">
      <t>リュウイ</t>
    </rPh>
    <rPh sb="6" eb="8">
      <t>ジコウ</t>
    </rPh>
    <rPh sb="9" eb="11">
      <t>カクニン</t>
    </rPh>
    <rPh sb="12" eb="13">
      <t>ウエ</t>
    </rPh>
    <rPh sb="14" eb="16">
      <t>ニュウリョク</t>
    </rPh>
    <rPh sb="18" eb="19">
      <t>ネガ</t>
    </rPh>
    <phoneticPr fontId="2"/>
  </si>
  <si>
    <t>２０２４（令和６）年１1月作成（Excel）</t>
    <rPh sb="13" eb="15">
      <t>サクセイ</t>
    </rPh>
    <phoneticPr fontId="2"/>
  </si>
  <si>
    <r>
      <t xml:space="preserve">疾病状況は、全従業員に対する割合(％)を入力してください。
(単位(％)は入力しないでください)
</t>
    </r>
    <r>
      <rPr>
        <sz val="10"/>
        <color rgb="FFFF0000"/>
        <rFont val="ＭＳ 明朝"/>
        <family val="1"/>
        <charset val="128"/>
      </rPr>
      <t>該当者がいない場合は“０”、把握していない場合は空欄のまま網掛けが残った状態で差し支えありません。</t>
    </r>
    <rPh sb="0" eb="2">
      <t>シッペイ</t>
    </rPh>
    <rPh sb="2" eb="4">
      <t>ジョウキョウ</t>
    </rPh>
    <rPh sb="6" eb="7">
      <t>ゼン</t>
    </rPh>
    <rPh sb="7" eb="10">
      <t>ジュウギョウイン</t>
    </rPh>
    <rPh sb="11" eb="12">
      <t>タイ</t>
    </rPh>
    <rPh sb="14" eb="16">
      <t>ワリアイ</t>
    </rPh>
    <rPh sb="20" eb="22">
      <t>ニュウリョク</t>
    </rPh>
    <rPh sb="50" eb="53">
      <t>ガイトウシャ</t>
    </rPh>
    <rPh sb="57" eb="59">
      <t>バアイ</t>
    </rPh>
    <rPh sb="64" eb="66">
      <t>ハアク</t>
    </rPh>
    <rPh sb="71" eb="73">
      <t>バアイ</t>
    </rPh>
    <rPh sb="74" eb="76">
      <t>クウラン</t>
    </rPh>
    <rPh sb="79" eb="81">
      <t>アミカ</t>
    </rPh>
    <rPh sb="83" eb="84">
      <t>ノコ</t>
    </rPh>
    <rPh sb="86" eb="88">
      <t>ジョウタイ</t>
    </rPh>
    <rPh sb="89" eb="90">
      <t>サ</t>
    </rPh>
    <rPh sb="91" eb="92">
      <t>ツカ</t>
    </rPh>
    <phoneticPr fontId="2"/>
  </si>
  <si>
    <t>回</t>
  </si>
  <si>
    <t>)</t>
  </si>
  <si>
    <t>【使い方】(事業所・寄宿舎・その他用)</t>
    <rPh sb="1" eb="2">
      <t>ツカ</t>
    </rPh>
    <rPh sb="3" eb="4">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</si>
</sst>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_ "/>
    <numFmt numFmtId="178" formatCode="[$-411]ggge&quot;年&quot;m&quot;月&quot;"/>
    <numFmt numFmtId="179" formatCode="0.00_ "/>
  </numFmts>
  <fonts count="29" x14ac:knownFonts="1">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0"/>
      <name val="ＭＳ Ｐ明朝"/>
      <family val="1"/>
      <charset val="128"/>
    </font>
    <font>
      <sz val="9"/>
      <name val="ＭＳ 明朝"/>
      <family val="1"/>
      <charset val="128"/>
    </font>
    <font>
      <sz val="9"/>
      <name val="ＭＳ Ｐ明朝"/>
      <family val="1"/>
      <charset val="128"/>
    </font>
    <font>
      <vertAlign val="superscript"/>
      <sz val="9"/>
      <name val="ＭＳ Ｐ明朝"/>
      <family val="1"/>
      <charset val="128"/>
    </font>
    <font>
      <vertAlign val="subscript"/>
      <sz val="10"/>
      <name val="ＭＳ 明朝"/>
      <family val="1"/>
      <charset val="128"/>
    </font>
    <font>
      <sz val="8"/>
      <name val="ＭＳ 明朝"/>
      <family val="1"/>
      <charset val="128"/>
    </font>
    <font>
      <sz val="10"/>
      <name val="Century"/>
      <family val="1"/>
    </font>
    <font>
      <sz val="10"/>
      <color theme="1"/>
      <name val="ＭＳ 明朝"/>
      <family val="1"/>
      <charset val="128"/>
    </font>
    <font>
      <sz val="11"/>
      <name val="ＭＳ 明朝"/>
      <family val="2"/>
      <charset val="128"/>
    </font>
    <font>
      <sz val="11"/>
      <name val="ＭＳ 明朝"/>
      <family val="1"/>
      <charset val="128"/>
    </font>
    <font>
      <sz val="9"/>
      <color theme="1"/>
      <name val="ＭＳ 明朝"/>
      <family val="1"/>
      <charset val="128"/>
    </font>
    <font>
      <sz val="11"/>
      <color theme="1"/>
      <name val="ＭＳ 明朝"/>
      <family val="1"/>
      <charset val="128"/>
    </font>
    <font>
      <vertAlign val="subscript"/>
      <sz val="10"/>
      <name val="ＭＳ Ｐ明朝"/>
      <family val="1"/>
      <charset val="128"/>
    </font>
    <font>
      <sz val="12"/>
      <name val="ＭＳ 明朝"/>
      <family val="2"/>
      <charset val="128"/>
    </font>
    <font>
      <sz val="10"/>
      <color theme="1"/>
      <name val="ＭＳ 明朝"/>
      <family val="2"/>
      <charset val="128"/>
    </font>
    <font>
      <sz val="10"/>
      <color rgb="FFFF0000"/>
      <name val="ＭＳ 明朝"/>
      <family val="1"/>
      <charset val="128"/>
    </font>
    <font>
      <b/>
      <sz val="12"/>
      <name val="BIZ UDPゴシック"/>
      <family val="3"/>
      <charset val="128"/>
    </font>
    <font>
      <b/>
      <sz val="12"/>
      <color theme="1"/>
      <name val="BIZ UDPゴシック"/>
      <family val="3"/>
      <charset val="128"/>
    </font>
    <font>
      <b/>
      <sz val="14"/>
      <color theme="1"/>
      <name val="BIZ UDPゴシック"/>
      <family val="3"/>
      <charset val="128"/>
    </font>
    <font>
      <b/>
      <sz val="20"/>
      <name val="BIZ UDPゴシック"/>
      <family val="3"/>
      <charset val="128"/>
    </font>
    <font>
      <b/>
      <sz val="14"/>
      <name val="BIZ UDPゴシック"/>
      <family val="3"/>
      <charset val="128"/>
    </font>
    <font>
      <b/>
      <u/>
      <sz val="14"/>
      <name val="BIZ UDPゴシック"/>
      <family val="3"/>
      <charset val="128"/>
    </font>
    <font>
      <b/>
      <sz val="10"/>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gray125">
        <bgColor theme="8" tint="0.79995117038483843"/>
      </patternFill>
    </fill>
    <fill>
      <patternFill patternType="solid">
        <fgColor rgb="FFFFFF66"/>
        <bgColor indexed="64"/>
      </patternFill>
    </fill>
  </fills>
  <borders count="76">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style="hair">
        <color indexed="64"/>
      </right>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diagonal/>
    </border>
    <border>
      <left/>
      <right style="thin">
        <color indexed="64"/>
      </right>
      <top style="hair">
        <color auto="1"/>
      </top>
      <bottom/>
      <diagonal/>
    </border>
    <border>
      <left style="medium">
        <color indexed="64"/>
      </left>
      <right/>
      <top/>
      <bottom/>
      <diagonal/>
    </border>
    <border>
      <left style="medium">
        <color indexed="64"/>
      </left>
      <right/>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right style="hair">
        <color auto="1"/>
      </right>
      <top style="hair">
        <color auto="1"/>
      </top>
      <bottom style="hair">
        <color auto="1"/>
      </bottom>
      <diagonal/>
    </border>
    <border>
      <left style="medium">
        <color indexed="64"/>
      </left>
      <right style="hair">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hair">
        <color indexed="64"/>
      </right>
      <top style="hair">
        <color auto="1"/>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indexed="64"/>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auto="1"/>
      </bottom>
      <diagonal/>
    </border>
    <border>
      <left style="thin">
        <color indexed="64"/>
      </left>
      <right style="hair">
        <color auto="1"/>
      </right>
      <top/>
      <bottom style="thin">
        <color indexed="64"/>
      </bottom>
      <diagonal/>
    </border>
    <border>
      <left style="hair">
        <color auto="1"/>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medium">
        <color indexed="64"/>
      </left>
      <right/>
      <top style="hair">
        <color auto="1"/>
      </top>
      <bottom style="thin">
        <color indexed="64"/>
      </bottom>
      <diagonal/>
    </border>
    <border>
      <left style="thin">
        <color indexed="64"/>
      </left>
      <right style="hair">
        <color auto="1"/>
      </right>
      <top style="hair">
        <color auto="1"/>
      </top>
      <bottom/>
      <diagonal/>
    </border>
    <border>
      <left style="medium">
        <color indexed="64"/>
      </left>
      <right style="medium">
        <color indexed="64"/>
      </right>
      <top/>
      <bottom/>
      <diagonal/>
    </border>
  </borders>
  <cellStyleXfs count="1">
    <xf numFmtId="0" fontId="0" fillId="0" borderId="0">
      <alignment vertical="center"/>
    </xf>
  </cellStyleXfs>
  <cellXfs count="463">
    <xf numFmtId="0" fontId="0" fillId="0" borderId="0" xfId="0">
      <alignment vertical="center"/>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25" xfId="0" applyFont="1" applyFill="1" applyBorder="1" applyAlignment="1">
      <alignment vertical="center"/>
    </xf>
    <xf numFmtId="0" fontId="4" fillId="0" borderId="22" xfId="0" applyFont="1" applyFill="1" applyBorder="1" applyAlignment="1">
      <alignment vertical="top"/>
    </xf>
    <xf numFmtId="0" fontId="4" fillId="0" borderId="23" xfId="0" applyFont="1" applyFill="1" applyBorder="1" applyAlignment="1">
      <alignment vertical="top"/>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wrapText="1"/>
    </xf>
    <xf numFmtId="0" fontId="6" fillId="0" borderId="8" xfId="0" applyFont="1" applyFill="1" applyBorder="1" applyAlignment="1">
      <alignment vertical="center"/>
    </xf>
    <xf numFmtId="0" fontId="4" fillId="0" borderId="24" xfId="0" applyFont="1" applyFill="1" applyBorder="1" applyAlignment="1">
      <alignment vertical="center"/>
    </xf>
    <xf numFmtId="0" fontId="5" fillId="0" borderId="2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vertical="top"/>
    </xf>
    <xf numFmtId="0" fontId="4" fillId="0" borderId="22" xfId="0" applyFont="1" applyFill="1" applyBorder="1" applyAlignment="1">
      <alignment vertical="center"/>
    </xf>
    <xf numFmtId="0" fontId="4" fillId="0" borderId="19" xfId="0" applyFont="1" applyFill="1" applyBorder="1" applyAlignment="1">
      <alignment vertical="center"/>
    </xf>
    <xf numFmtId="0" fontId="4" fillId="0" borderId="0" xfId="0" applyFont="1" applyFill="1" applyAlignment="1">
      <alignment vertical="center"/>
    </xf>
    <xf numFmtId="0" fontId="5" fillId="0" borderId="21" xfId="0" applyFont="1" applyFill="1" applyBorder="1" applyAlignment="1">
      <alignment horizontal="left" vertical="center"/>
    </xf>
    <xf numFmtId="0" fontId="5" fillId="0" borderId="23" xfId="0" applyFont="1" applyFill="1" applyBorder="1" applyAlignment="1">
      <alignment horizontal="left" vertical="center"/>
    </xf>
    <xf numFmtId="0" fontId="1" fillId="3" borderId="6" xfId="0" applyFont="1" applyFill="1" applyBorder="1">
      <alignment vertical="center"/>
    </xf>
    <xf numFmtId="0" fontId="1" fillId="0" borderId="28" xfId="0" applyFont="1" applyBorder="1">
      <alignment vertical="center"/>
    </xf>
    <xf numFmtId="0" fontId="14" fillId="0" borderId="28" xfId="0" applyFont="1" applyBorder="1">
      <alignment vertical="center"/>
    </xf>
    <xf numFmtId="0" fontId="15" fillId="0" borderId="6" xfId="0" applyFont="1" applyFill="1" applyBorder="1" applyAlignment="1">
      <alignment horizontal="center" vertical="top" wrapText="1"/>
    </xf>
    <xf numFmtId="0" fontId="15" fillId="0" borderId="0" xfId="0" applyFont="1" applyAlignment="1">
      <alignment vertical="top" wrapText="1"/>
    </xf>
    <xf numFmtId="0" fontId="5" fillId="0" borderId="17" xfId="0" applyFont="1" applyFill="1" applyBorder="1" applyAlignment="1">
      <alignment vertical="center"/>
    </xf>
    <xf numFmtId="0" fontId="5" fillId="0" borderId="20" xfId="0" applyFont="1" applyFill="1" applyBorder="1" applyAlignment="1">
      <alignment vertical="center"/>
    </xf>
    <xf numFmtId="0" fontId="4" fillId="0" borderId="16" xfId="0" applyFont="1" applyFill="1" applyBorder="1" applyAlignment="1">
      <alignment vertical="center"/>
    </xf>
    <xf numFmtId="0" fontId="4" fillId="0" borderId="15"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4" fillId="0" borderId="14" xfId="0" applyFont="1" applyFill="1" applyBorder="1" applyAlignment="1">
      <alignment vertical="center"/>
    </xf>
    <xf numFmtId="0" fontId="4" fillId="0" borderId="18" xfId="0" applyFont="1" applyFill="1" applyBorder="1" applyAlignment="1">
      <alignment vertical="center"/>
    </xf>
    <xf numFmtId="0" fontId="5" fillId="0" borderId="25" xfId="0" applyFont="1" applyFill="1" applyBorder="1" applyAlignment="1">
      <alignment vertical="center"/>
    </xf>
    <xf numFmtId="0" fontId="5" fillId="0" borderId="21" xfId="0"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horizontal="left" vertical="center"/>
    </xf>
    <xf numFmtId="0" fontId="4" fillId="0" borderId="8" xfId="0" applyFont="1" applyFill="1" applyBorder="1" applyAlignment="1">
      <alignment vertical="center"/>
    </xf>
    <xf numFmtId="0" fontId="11" fillId="0" borderId="15" xfId="0" applyFont="1" applyFill="1" applyBorder="1" applyAlignment="1">
      <alignment vertical="center"/>
    </xf>
    <xf numFmtId="0" fontId="4" fillId="0" borderId="25" xfId="0" applyFont="1" applyFill="1" applyBorder="1" applyAlignment="1">
      <alignment vertical="center" wrapText="1"/>
    </xf>
    <xf numFmtId="0" fontId="5" fillId="0" borderId="17" xfId="0" applyFont="1" applyFill="1" applyBorder="1" applyAlignment="1">
      <alignment horizontal="left" vertical="center"/>
    </xf>
    <xf numFmtId="0" fontId="12" fillId="0" borderId="0" xfId="0" applyFont="1" applyFill="1" applyAlignment="1">
      <alignment vertical="center"/>
    </xf>
    <xf numFmtId="0" fontId="4" fillId="0" borderId="10" xfId="0" applyFont="1" applyFill="1" applyBorder="1" applyAlignment="1">
      <alignment vertical="top" wrapText="1"/>
    </xf>
    <xf numFmtId="0" fontId="14" fillId="0" borderId="5"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3" xfId="0" applyFont="1" applyFill="1" applyBorder="1" applyAlignment="1">
      <alignment vertical="top" wrapText="1"/>
    </xf>
    <xf numFmtId="0" fontId="4" fillId="0" borderId="29" xfId="0" applyFont="1" applyBorder="1" applyAlignment="1">
      <alignment vertical="top" wrapText="1"/>
    </xf>
    <xf numFmtId="0" fontId="15" fillId="0" borderId="2" xfId="0" applyFont="1" applyFill="1" applyBorder="1" applyAlignment="1">
      <alignment vertical="top" wrapText="1"/>
    </xf>
    <xf numFmtId="0" fontId="13" fillId="0" borderId="10" xfId="0" applyFont="1" applyFill="1" applyBorder="1" applyAlignment="1">
      <alignment vertical="top" wrapText="1"/>
    </xf>
    <xf numFmtId="0" fontId="4" fillId="0" borderId="30" xfId="0" applyFont="1" applyBorder="1" applyAlignment="1">
      <alignment vertical="top" wrapText="1"/>
    </xf>
    <xf numFmtId="0" fontId="15" fillId="0" borderId="0" xfId="0" applyFont="1" applyFill="1" applyAlignment="1">
      <alignment vertical="top" wrapText="1"/>
    </xf>
    <xf numFmtId="0" fontId="4" fillId="0" borderId="0" xfId="0" applyFont="1" applyAlignment="1">
      <alignment vertical="top" wrapText="1"/>
    </xf>
    <xf numFmtId="0" fontId="13" fillId="0" borderId="38" xfId="0" applyFont="1" applyBorder="1" applyAlignment="1">
      <alignment vertical="top" wrapText="1"/>
    </xf>
    <xf numFmtId="0" fontId="4" fillId="0" borderId="39" xfId="0" applyFont="1" applyFill="1" applyBorder="1" applyAlignment="1">
      <alignment horizontal="center" vertical="top" wrapText="1"/>
    </xf>
    <xf numFmtId="0" fontId="13" fillId="0" borderId="25" xfId="0" applyFont="1" applyBorder="1" applyAlignment="1">
      <alignment vertical="center" wrapText="1"/>
    </xf>
    <xf numFmtId="0" fontId="13" fillId="0" borderId="40" xfId="0" applyFont="1" applyBorder="1" applyAlignment="1">
      <alignment vertical="center" wrapText="1"/>
    </xf>
    <xf numFmtId="0" fontId="15" fillId="0" borderId="41" xfId="0" applyFont="1" applyFill="1" applyBorder="1" applyAlignment="1">
      <alignment vertical="top" wrapText="1"/>
    </xf>
    <xf numFmtId="0" fontId="4" fillId="0" borderId="43" xfId="0" applyFont="1" applyFill="1" applyBorder="1" applyAlignment="1">
      <alignment vertical="top" wrapText="1" shrinkToFit="1"/>
    </xf>
    <xf numFmtId="0" fontId="4" fillId="0" borderId="44" xfId="0" applyFont="1" applyBorder="1" applyAlignment="1">
      <alignment vertical="top" wrapText="1"/>
    </xf>
    <xf numFmtId="0" fontId="15" fillId="0" borderId="12" xfId="0" applyFont="1" applyBorder="1" applyAlignment="1" applyProtection="1">
      <alignment vertical="top" wrapText="1"/>
      <protection locked="0"/>
    </xf>
    <xf numFmtId="0" fontId="15" fillId="0" borderId="13" xfId="0" applyFont="1" applyBorder="1" applyAlignment="1" applyProtection="1">
      <alignment vertical="top" wrapText="1"/>
      <protection locked="0"/>
    </xf>
    <xf numFmtId="0" fontId="17" fillId="0" borderId="13" xfId="0" applyFont="1" applyFill="1" applyBorder="1" applyAlignment="1" applyProtection="1">
      <alignment vertical="top"/>
      <protection locked="0"/>
    </xf>
    <xf numFmtId="0" fontId="17" fillId="0" borderId="13" xfId="0" applyFont="1" applyBorder="1" applyAlignment="1" applyProtection="1">
      <alignment vertical="top" wrapText="1"/>
      <protection locked="0"/>
    </xf>
    <xf numFmtId="0" fontId="15" fillId="0" borderId="46" xfId="0" applyFont="1" applyBorder="1" applyAlignment="1" applyProtection="1">
      <alignment vertical="top" wrapText="1"/>
      <protection locked="0"/>
    </xf>
    <xf numFmtId="0" fontId="15" fillId="2" borderId="13" xfId="0" applyFont="1" applyFill="1" applyBorder="1" applyAlignment="1" applyProtection="1">
      <alignment vertical="top" wrapText="1"/>
    </xf>
    <xf numFmtId="177" fontId="15" fillId="2" borderId="13" xfId="0" applyNumberFormat="1" applyFont="1" applyFill="1" applyBorder="1" applyAlignment="1" applyProtection="1">
      <alignment vertical="top" wrapText="1"/>
    </xf>
    <xf numFmtId="0" fontId="4" fillId="0" borderId="47" xfId="0" applyFont="1" applyFill="1" applyBorder="1" applyAlignment="1">
      <alignment vertical="top" wrapText="1" shrinkToFit="1"/>
    </xf>
    <xf numFmtId="0" fontId="4" fillId="0" borderId="1" xfId="0" applyFont="1" applyFill="1" applyBorder="1" applyAlignment="1">
      <alignment vertical="top" wrapText="1"/>
    </xf>
    <xf numFmtId="0" fontId="4" fillId="0" borderId="49" xfId="0" applyFont="1" applyFill="1" applyBorder="1" applyAlignment="1">
      <alignment vertical="top" wrapText="1" shrinkToFit="1"/>
    </xf>
    <xf numFmtId="0" fontId="4" fillId="0" borderId="50" xfId="0" applyFont="1" applyFill="1" applyBorder="1" applyAlignment="1">
      <alignment vertical="top" wrapText="1" shrinkToFit="1"/>
    </xf>
    <xf numFmtId="58" fontId="15" fillId="0" borderId="12" xfId="0" applyNumberFormat="1" applyFont="1" applyBorder="1" applyAlignment="1" applyProtection="1">
      <alignment vertical="top" wrapText="1"/>
      <protection locked="0"/>
    </xf>
    <xf numFmtId="58" fontId="4" fillId="0" borderId="29" xfId="0" applyNumberFormat="1" applyFont="1" applyBorder="1" applyAlignment="1">
      <alignment vertical="top" wrapText="1"/>
    </xf>
    <xf numFmtId="0" fontId="13" fillId="0" borderId="9" xfId="0" applyFont="1" applyFill="1" applyBorder="1" applyAlignment="1">
      <alignment vertical="top" wrapText="1"/>
    </xf>
    <xf numFmtId="0" fontId="15" fillId="0" borderId="5" xfId="0" applyFont="1" applyFill="1" applyBorder="1" applyAlignment="1">
      <alignment vertical="top" wrapText="1"/>
    </xf>
    <xf numFmtId="0" fontId="4" fillId="0" borderId="6" xfId="0" applyFont="1" applyFill="1" applyBorder="1" applyAlignment="1">
      <alignment horizontal="left" vertical="top" wrapText="1" shrinkToFit="1"/>
    </xf>
    <xf numFmtId="0" fontId="4" fillId="0" borderId="51" xfId="0" applyFont="1" applyFill="1" applyBorder="1" applyAlignment="1">
      <alignment vertical="top" wrapText="1" shrinkToFit="1"/>
    </xf>
    <xf numFmtId="0" fontId="15" fillId="0" borderId="52" xfId="0" applyFont="1" applyBorder="1" applyAlignment="1" applyProtection="1">
      <alignment vertical="top" wrapText="1"/>
      <protection locked="0"/>
    </xf>
    <xf numFmtId="0" fontId="4" fillId="0" borderId="39" xfId="0" applyFont="1" applyBorder="1" applyAlignment="1">
      <alignment vertical="top" wrapText="1"/>
    </xf>
    <xf numFmtId="0" fontId="4" fillId="0" borderId="9" xfId="0" applyFont="1" applyFill="1" applyBorder="1" applyAlignment="1">
      <alignment vertical="top" wrapText="1"/>
    </xf>
    <xf numFmtId="0" fontId="4" fillId="0" borderId="53" xfId="0" applyFont="1" applyFill="1" applyBorder="1" applyAlignment="1">
      <alignment vertical="top" wrapText="1" shrinkToFit="1"/>
    </xf>
    <xf numFmtId="0" fontId="15" fillId="0" borderId="54" xfId="0" applyFont="1" applyBorder="1" applyAlignment="1" applyProtection="1">
      <alignment vertical="top" wrapText="1"/>
      <protection locked="0"/>
    </xf>
    <xf numFmtId="0" fontId="4" fillId="0" borderId="28" xfId="0" applyFont="1" applyFill="1" applyBorder="1" applyAlignment="1">
      <alignment vertical="top" wrapText="1" shrinkToFit="1"/>
    </xf>
    <xf numFmtId="0" fontId="15" fillId="0" borderId="56" xfId="0" applyFont="1" applyFill="1" applyBorder="1" applyAlignment="1">
      <alignment vertical="top" wrapText="1"/>
    </xf>
    <xf numFmtId="0" fontId="4" fillId="0" borderId="58" xfId="0" applyFont="1" applyFill="1" applyBorder="1" applyAlignment="1">
      <alignment vertical="top" wrapText="1" shrinkToFit="1"/>
    </xf>
    <xf numFmtId="0" fontId="15" fillId="0" borderId="59" xfId="0" applyFont="1" applyBorder="1" applyAlignment="1" applyProtection="1">
      <alignment vertical="top" wrapText="1"/>
      <protection locked="0"/>
    </xf>
    <xf numFmtId="0" fontId="4" fillId="0" borderId="60" xfId="0" applyFont="1" applyBorder="1" applyAlignment="1">
      <alignment vertical="top" wrapText="1"/>
    </xf>
    <xf numFmtId="0" fontId="4" fillId="0" borderId="61" xfId="0" applyFont="1" applyFill="1" applyBorder="1" applyAlignment="1">
      <alignment vertical="top" wrapText="1"/>
    </xf>
    <xf numFmtId="0" fontId="4" fillId="0" borderId="55" xfId="0" applyFont="1" applyFill="1" applyBorder="1" applyAlignment="1">
      <alignment vertical="top" wrapText="1"/>
    </xf>
    <xf numFmtId="0" fontId="13" fillId="0" borderId="55" xfId="0" applyFont="1" applyFill="1" applyBorder="1" applyAlignment="1">
      <alignment vertical="top" wrapText="1"/>
    </xf>
    <xf numFmtId="0" fontId="15" fillId="2" borderId="54" xfId="0" applyFont="1" applyFill="1" applyBorder="1" applyAlignment="1" applyProtection="1">
      <alignment vertical="top" wrapText="1"/>
    </xf>
    <xf numFmtId="0" fontId="15" fillId="2" borderId="12" xfId="0" applyFont="1" applyFill="1" applyBorder="1" applyAlignment="1" applyProtection="1">
      <alignment vertical="top" wrapText="1"/>
    </xf>
    <xf numFmtId="0" fontId="4" fillId="0" borderId="43" xfId="0" applyFont="1" applyFill="1" applyBorder="1" applyAlignment="1">
      <alignment vertical="top" wrapText="1"/>
    </xf>
    <xf numFmtId="178" fontId="15" fillId="0" borderId="54" xfId="0" applyNumberFormat="1" applyFont="1" applyBorder="1" applyAlignment="1" applyProtection="1">
      <alignment vertical="top" wrapText="1"/>
      <protection locked="0"/>
    </xf>
    <xf numFmtId="177" fontId="15" fillId="2" borderId="12" xfId="0" applyNumberFormat="1" applyFont="1" applyFill="1" applyBorder="1" applyAlignment="1" applyProtection="1">
      <alignment vertical="top" wrapText="1"/>
    </xf>
    <xf numFmtId="177" fontId="15" fillId="2" borderId="59" xfId="0" applyNumberFormat="1" applyFont="1" applyFill="1" applyBorder="1" applyAlignment="1" applyProtection="1">
      <alignment vertical="top" wrapText="1"/>
    </xf>
    <xf numFmtId="0" fontId="15" fillId="0" borderId="67" xfId="0" applyFont="1" applyFill="1" applyBorder="1" applyAlignment="1">
      <alignment vertical="top" wrapText="1"/>
    </xf>
    <xf numFmtId="0" fontId="4" fillId="0" borderId="68" xfId="0" applyFont="1" applyFill="1" applyBorder="1" applyAlignment="1">
      <alignment vertical="top" wrapText="1" shrinkToFit="1"/>
    </xf>
    <xf numFmtId="0" fontId="15" fillId="0" borderId="69" xfId="0" applyFont="1" applyBorder="1" applyAlignment="1" applyProtection="1">
      <alignment vertical="top" wrapText="1"/>
      <protection locked="0"/>
    </xf>
    <xf numFmtId="0" fontId="4" fillId="0" borderId="70" xfId="0" applyFont="1" applyBorder="1" applyAlignment="1">
      <alignment vertical="top" wrapText="1"/>
    </xf>
    <xf numFmtId="0" fontId="4" fillId="0" borderId="23" xfId="0" applyFont="1" applyFill="1" applyBorder="1" applyAlignment="1">
      <alignment vertical="top" wrapText="1"/>
    </xf>
    <xf numFmtId="0" fontId="17" fillId="0" borderId="59" xfId="0" applyFont="1" applyFill="1" applyBorder="1" applyAlignment="1" applyProtection="1">
      <alignment vertical="top"/>
      <protection locked="0"/>
    </xf>
    <xf numFmtId="0" fontId="13" fillId="0" borderId="71" xfId="0" applyFont="1" applyBorder="1" applyAlignment="1">
      <alignment vertical="top" wrapText="1"/>
    </xf>
    <xf numFmtId="0" fontId="17" fillId="0" borderId="54" xfId="0" applyFont="1" applyBorder="1" applyAlignment="1" applyProtection="1">
      <alignment vertical="top" wrapText="1"/>
      <protection locked="0"/>
    </xf>
    <xf numFmtId="0" fontId="13" fillId="0" borderId="72" xfId="0" applyFont="1" applyBorder="1" applyAlignment="1">
      <alignment vertical="top" wrapText="1"/>
    </xf>
    <xf numFmtId="0" fontId="16" fillId="0" borderId="55" xfId="0" applyFont="1" applyFill="1" applyBorder="1" applyAlignment="1">
      <alignment vertical="top" wrapText="1"/>
    </xf>
    <xf numFmtId="0" fontId="4" fillId="0" borderId="8" xfId="0" applyFont="1" applyFill="1" applyBorder="1" applyAlignment="1">
      <alignment vertical="top" wrapText="1"/>
    </xf>
    <xf numFmtId="0" fontId="15" fillId="0" borderId="74" xfId="0" applyFont="1" applyFill="1" applyBorder="1" applyAlignment="1">
      <alignment vertical="top" wrapText="1"/>
    </xf>
    <xf numFmtId="0" fontId="4" fillId="0" borderId="28" xfId="0" applyFont="1" applyFill="1" applyBorder="1" applyAlignment="1">
      <alignment horizontal="left" vertical="top" wrapText="1" shrinkToFit="1"/>
    </xf>
    <xf numFmtId="0" fontId="4" fillId="0" borderId="57" xfId="0" applyFont="1" applyFill="1" applyBorder="1" applyAlignment="1">
      <alignment horizontal="left" vertical="top" wrapText="1" shrinkToFit="1"/>
    </xf>
    <xf numFmtId="0" fontId="4" fillId="0" borderId="42"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27" xfId="0" applyFont="1" applyFill="1" applyBorder="1" applyAlignment="1">
      <alignment horizontal="left" vertical="top" wrapText="1" shrinkToFi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24" xfId="0" applyFont="1" applyFill="1" applyBorder="1" applyAlignment="1">
      <alignment horizontal="left"/>
    </xf>
    <xf numFmtId="0" fontId="4" fillId="0" borderId="0" xfId="0" applyFont="1" applyFill="1" applyBorder="1" applyAlignment="1">
      <alignment horizontal="left"/>
    </xf>
    <xf numFmtId="0" fontId="4" fillId="0" borderId="25" xfId="0" applyFont="1" applyFill="1" applyBorder="1" applyAlignment="1">
      <alignment horizontal="left"/>
    </xf>
    <xf numFmtId="0" fontId="4" fillId="0" borderId="0" xfId="0" applyFont="1" applyFill="1" applyBorder="1" applyAlignment="1">
      <alignment horizontal="left" vertical="center"/>
    </xf>
    <xf numFmtId="0" fontId="5" fillId="0" borderId="22" xfId="0" applyFont="1" applyFill="1" applyBorder="1" applyAlignment="1">
      <alignment horizontal="left" vertical="center"/>
    </xf>
    <xf numFmtId="0" fontId="4" fillId="0" borderId="22"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left"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1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17" xfId="0" applyFont="1" applyFill="1" applyBorder="1" applyAlignment="1">
      <alignment vertical="center"/>
    </xf>
    <xf numFmtId="0" fontId="6" fillId="0" borderId="22" xfId="0" applyFont="1" applyFill="1" applyBorder="1" applyAlignment="1">
      <alignment horizontal="left" vertical="center"/>
    </xf>
    <xf numFmtId="0" fontId="4" fillId="0" borderId="17" xfId="0" applyFont="1" applyFill="1" applyBorder="1" applyAlignment="1">
      <alignment horizontal="left"/>
    </xf>
    <xf numFmtId="0" fontId="5" fillId="0" borderId="0" xfId="0" applyFont="1" applyFill="1" applyBorder="1" applyAlignment="1">
      <alignment horizontal="center" vertical="center"/>
    </xf>
    <xf numFmtId="0" fontId="4" fillId="0" borderId="62" xfId="0" applyFont="1" applyFill="1" applyBorder="1" applyAlignment="1">
      <alignment vertical="top" wrapText="1"/>
    </xf>
    <xf numFmtId="0" fontId="4" fillId="0" borderId="4" xfId="0" applyFont="1" applyFill="1" applyBorder="1" applyAlignment="1">
      <alignment vertical="top" wrapText="1"/>
    </xf>
    <xf numFmtId="176" fontId="5" fillId="0" borderId="0" xfId="0" applyNumberFormat="1" applyFont="1" applyFill="1" applyAlignment="1">
      <alignment vertical="center"/>
    </xf>
    <xf numFmtId="0" fontId="20" fillId="0" borderId="0" xfId="0" applyFont="1" applyFill="1" applyAlignment="1">
      <alignment vertical="center"/>
    </xf>
    <xf numFmtId="0" fontId="4" fillId="0" borderId="0" xfId="0" applyFont="1" applyFill="1" applyAlignment="1">
      <alignment vertical="center" shrinkToFit="1"/>
    </xf>
    <xf numFmtId="0" fontId="21" fillId="0" borderId="10" xfId="0" applyFont="1" applyFill="1" applyBorder="1" applyAlignment="1">
      <alignment vertical="top" wrapText="1"/>
    </xf>
    <xf numFmtId="0" fontId="4" fillId="0" borderId="65" xfId="0" applyFont="1" applyFill="1" applyBorder="1" applyAlignment="1">
      <alignment vertical="top" wrapText="1"/>
    </xf>
    <xf numFmtId="0" fontId="4" fillId="0" borderId="20" xfId="0" applyFont="1" applyBorder="1" applyAlignment="1">
      <alignment vertical="top" wrapText="1"/>
    </xf>
    <xf numFmtId="0" fontId="4" fillId="0" borderId="8" xfId="0" applyFont="1" applyBorder="1" applyAlignment="1">
      <alignment vertical="center" wrapText="1"/>
    </xf>
    <xf numFmtId="0" fontId="22" fillId="0" borderId="0" xfId="0" applyFont="1" applyFill="1" applyAlignment="1">
      <alignment horizontal="left" vertical="top"/>
    </xf>
    <xf numFmtId="0" fontId="22" fillId="0" borderId="0" xfId="0" applyFont="1" applyFill="1" applyAlignment="1">
      <alignment vertical="top" wrapText="1"/>
    </xf>
    <xf numFmtId="0" fontId="23" fillId="0" borderId="0" xfId="0" applyFont="1" applyFill="1" applyAlignment="1">
      <alignment vertical="top" wrapText="1"/>
    </xf>
    <xf numFmtId="0" fontId="23" fillId="0" borderId="0" xfId="0" applyFont="1" applyAlignment="1">
      <alignment vertical="top" wrapText="1"/>
    </xf>
    <xf numFmtId="0" fontId="24" fillId="0" borderId="0" xfId="0" applyFont="1" applyAlignment="1">
      <alignment vertical="top"/>
    </xf>
    <xf numFmtId="0" fontId="22" fillId="0" borderId="0" xfId="0" applyFont="1" applyFill="1" applyAlignment="1">
      <alignment horizontal="left" vertical="top" wrapText="1"/>
    </xf>
    <xf numFmtId="0" fontId="25" fillId="0" borderId="0" xfId="0" applyFont="1" applyFill="1" applyAlignment="1">
      <alignment vertical="top"/>
    </xf>
    <xf numFmtId="0" fontId="23" fillId="0" borderId="0" xfId="0" applyFont="1" applyFill="1" applyBorder="1" applyAlignment="1">
      <alignment vertical="top"/>
    </xf>
    <xf numFmtId="0" fontId="26" fillId="0" borderId="0" xfId="0" applyFont="1" applyFill="1" applyAlignment="1">
      <alignment horizontal="right" vertical="top"/>
    </xf>
    <xf numFmtId="0" fontId="26" fillId="0" borderId="0" xfId="0" applyFont="1" applyFill="1" applyAlignment="1">
      <alignment vertical="top"/>
    </xf>
    <xf numFmtId="0" fontId="26" fillId="0" borderId="0" xfId="0" applyFont="1" applyFill="1" applyAlignment="1">
      <alignment horizontal="left" vertical="top"/>
    </xf>
    <xf numFmtId="0" fontId="24" fillId="0" borderId="0" xfId="0" applyFont="1" applyFill="1" applyAlignment="1">
      <alignment vertical="top" wrapText="1"/>
    </xf>
    <xf numFmtId="0" fontId="24" fillId="0" borderId="0" xfId="0" applyFont="1" applyFill="1" applyBorder="1" applyAlignment="1">
      <alignment vertical="top"/>
    </xf>
    <xf numFmtId="0" fontId="24" fillId="0" borderId="0" xfId="0" applyFont="1" applyAlignment="1">
      <alignment vertical="top" wrapText="1"/>
    </xf>
    <xf numFmtId="0" fontId="26" fillId="4" borderId="0" xfId="0" applyFont="1" applyFill="1" applyAlignment="1">
      <alignment vertical="top"/>
    </xf>
    <xf numFmtId="0" fontId="24" fillId="5" borderId="0" xfId="0" applyFont="1" applyFill="1" applyBorder="1" applyAlignment="1">
      <alignment vertical="top"/>
    </xf>
    <xf numFmtId="0" fontId="26" fillId="0" borderId="0" xfId="0" applyFont="1" applyFill="1" applyAlignment="1">
      <alignment horizontal="left" vertical="top" wrapText="1"/>
    </xf>
    <xf numFmtId="0" fontId="26" fillId="0" borderId="0" xfId="0" applyFont="1" applyFill="1" applyAlignment="1">
      <alignment horizontal="right" vertical="top" wrapText="1"/>
    </xf>
    <xf numFmtId="0" fontId="28" fillId="0" borderId="8" xfId="0" applyFont="1" applyFill="1" applyBorder="1" applyAlignment="1">
      <alignment horizontal="center" vertical="top" wrapText="1"/>
    </xf>
    <xf numFmtId="0" fontId="13" fillId="0" borderId="20" xfId="0" applyFont="1" applyBorder="1" applyAlignment="1">
      <alignment vertical="top" wrapText="1"/>
    </xf>
    <xf numFmtId="0" fontId="4" fillId="0" borderId="16" xfId="0" applyFont="1" applyFill="1" applyBorder="1" applyAlignment="1">
      <alignment vertical="center"/>
    </xf>
    <xf numFmtId="0" fontId="15" fillId="0" borderId="13" xfId="0" applyFont="1" applyBorder="1" applyAlignment="1" applyProtection="1">
      <alignment vertical="top" wrapText="1"/>
      <protection locked="0"/>
    </xf>
    <xf numFmtId="0" fontId="15" fillId="0" borderId="54" xfId="0" applyFont="1" applyBorder="1" applyAlignment="1" applyProtection="1">
      <alignment vertical="top" wrapText="1"/>
      <protection locked="0"/>
    </xf>
    <xf numFmtId="0" fontId="4" fillId="0" borderId="16" xfId="0" applyFont="1" applyFill="1" applyBorder="1" applyAlignment="1">
      <alignment vertical="center" shrinkToFit="1"/>
    </xf>
    <xf numFmtId="0" fontId="4" fillId="0" borderId="22"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shrinkToFit="1"/>
    </xf>
    <xf numFmtId="0" fontId="6" fillId="0" borderId="0" xfId="0" applyFont="1" applyFill="1" applyBorder="1" applyAlignment="1">
      <alignment vertical="center"/>
    </xf>
    <xf numFmtId="0" fontId="15" fillId="0" borderId="75" xfId="0" applyFont="1" applyBorder="1" applyAlignment="1" applyProtection="1">
      <alignment vertical="top" wrapText="1"/>
      <protection locked="0"/>
    </xf>
    <xf numFmtId="0" fontId="4" fillId="0" borderId="0" xfId="0" applyFont="1" applyFill="1" applyBorder="1" applyAlignment="1">
      <alignment vertical="center"/>
    </xf>
    <xf numFmtId="0" fontId="4" fillId="0" borderId="63" xfId="0" applyFont="1" applyFill="1" applyBorder="1" applyAlignment="1">
      <alignment horizontal="left" vertical="top" wrapText="1"/>
    </xf>
    <xf numFmtId="0" fontId="4" fillId="0" borderId="37" xfId="0" applyFont="1" applyFill="1" applyBorder="1" applyAlignment="1">
      <alignment horizontal="left" vertical="top" wrapText="1"/>
    </xf>
    <xf numFmtId="0" fontId="4" fillId="0" borderId="36" xfId="0" applyFont="1" applyFill="1" applyBorder="1" applyAlignment="1">
      <alignment horizontal="left" vertical="top" wrapText="1"/>
    </xf>
    <xf numFmtId="0" fontId="13" fillId="0" borderId="63"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36" xfId="0" applyFont="1" applyFill="1" applyBorder="1" applyAlignment="1">
      <alignment horizontal="left" vertical="top" wrapText="1"/>
    </xf>
    <xf numFmtId="0" fontId="4" fillId="2" borderId="73" xfId="0" applyFont="1" applyFill="1" applyBorder="1" applyAlignment="1">
      <alignment horizontal="left" vertical="top" wrapText="1"/>
    </xf>
    <xf numFmtId="0" fontId="4" fillId="2" borderId="55" xfId="0" applyFont="1" applyFill="1" applyBorder="1" applyAlignment="1">
      <alignment horizontal="left" vertical="top"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5" xfId="0" applyFont="1" applyFill="1" applyBorder="1" applyAlignment="1">
      <alignment horizontal="left" vertical="top" wrapText="1"/>
    </xf>
    <xf numFmtId="0" fontId="13" fillId="0" borderId="63" xfId="0" applyFont="1" applyBorder="1" applyAlignment="1">
      <alignment horizontal="left" vertical="top" wrapText="1"/>
    </xf>
    <xf numFmtId="0" fontId="13" fillId="0" borderId="37" xfId="0" applyFont="1" applyBorder="1" applyAlignment="1">
      <alignment horizontal="left" vertical="top" wrapText="1"/>
    </xf>
    <xf numFmtId="0" fontId="13" fillId="0" borderId="45" xfId="0" applyFont="1" applyBorder="1" applyAlignment="1">
      <alignment horizontal="left" vertical="top" wrapText="1"/>
    </xf>
    <xf numFmtId="0" fontId="13" fillId="0" borderId="35" xfId="0" applyFont="1" applyBorder="1" applyAlignment="1">
      <alignment horizontal="left" vertical="top" wrapText="1"/>
    </xf>
    <xf numFmtId="0" fontId="13" fillId="0" borderId="36" xfId="0" applyFont="1" applyBorder="1" applyAlignment="1">
      <alignment horizontal="left" vertical="top" wrapText="1"/>
    </xf>
    <xf numFmtId="0" fontId="4" fillId="0" borderId="57" xfId="0" applyFont="1" applyFill="1" applyBorder="1" applyAlignment="1">
      <alignment horizontal="left" vertical="top" wrapText="1" shrinkToFit="1"/>
    </xf>
    <xf numFmtId="0" fontId="4" fillId="0" borderId="42" xfId="0" applyFont="1" applyFill="1" applyBorder="1" applyAlignment="1">
      <alignment horizontal="left" vertical="top" wrapText="1" shrinkToFit="1"/>
    </xf>
    <xf numFmtId="0" fontId="4" fillId="0" borderId="63" xfId="0" applyFont="1" applyFill="1" applyBorder="1" applyAlignment="1">
      <alignment vertical="top" wrapText="1"/>
    </xf>
    <xf numFmtId="0" fontId="4" fillId="0" borderId="37" xfId="0" applyFont="1" applyFill="1" applyBorder="1" applyAlignment="1">
      <alignment vertical="top" wrapText="1"/>
    </xf>
    <xf numFmtId="0" fontId="4" fillId="0" borderId="36" xfId="0" applyFont="1" applyFill="1" applyBorder="1" applyAlignment="1">
      <alignment vertical="top" wrapText="1"/>
    </xf>
    <xf numFmtId="0" fontId="4" fillId="0" borderId="27" xfId="0" applyFont="1" applyFill="1" applyBorder="1" applyAlignment="1">
      <alignment horizontal="left" vertical="top" wrapText="1" shrinkToFit="1"/>
    </xf>
    <xf numFmtId="0" fontId="4" fillId="0" borderId="28" xfId="0" applyFont="1" applyFill="1" applyBorder="1" applyAlignment="1">
      <alignment horizontal="left" vertical="top" wrapText="1" shrinkToFit="1"/>
    </xf>
    <xf numFmtId="0" fontId="4" fillId="2" borderId="33"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64"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0" borderId="4" xfId="0" applyFont="1" applyFill="1" applyBorder="1" applyAlignment="1">
      <alignment horizontal="left" vertical="top" wrapText="1" shrinkToFit="1"/>
    </xf>
    <xf numFmtId="0" fontId="13" fillId="0" borderId="37" xfId="0" applyFont="1" applyBorder="1" applyAlignment="1">
      <alignment vertical="top" wrapText="1"/>
    </xf>
    <xf numFmtId="0" fontId="13" fillId="0" borderId="45" xfId="0" applyFont="1" applyBorder="1" applyAlignment="1">
      <alignment vertical="top" wrapText="1"/>
    </xf>
    <xf numFmtId="0" fontId="13" fillId="0" borderId="45"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xf>
    <xf numFmtId="0" fontId="13" fillId="2" borderId="33" xfId="0" applyFont="1" applyFill="1" applyBorder="1" applyAlignment="1">
      <alignment horizontal="left" vertical="top"/>
    </xf>
    <xf numFmtId="0" fontId="13" fillId="2" borderId="25" xfId="0" applyFont="1" applyFill="1" applyBorder="1" applyAlignment="1">
      <alignment horizontal="left" vertical="top"/>
    </xf>
    <xf numFmtId="0" fontId="13" fillId="2" borderId="34" xfId="0" applyFont="1" applyFill="1" applyBorder="1" applyAlignment="1">
      <alignment horizontal="left" vertical="top"/>
    </xf>
    <xf numFmtId="0" fontId="13" fillId="2" borderId="9" xfId="0" applyFont="1" applyFill="1" applyBorder="1" applyAlignment="1">
      <alignment horizontal="left" vertical="top"/>
    </xf>
    <xf numFmtId="0" fontId="13" fillId="0" borderId="63" xfId="0" applyFont="1" applyBorder="1" applyAlignment="1">
      <alignment vertical="top" wrapText="1"/>
    </xf>
    <xf numFmtId="0" fontId="13" fillId="0" borderId="35" xfId="0" applyFont="1" applyFill="1" applyBorder="1" applyAlignment="1">
      <alignment horizontal="left" vertical="top" wrapText="1"/>
    </xf>
    <xf numFmtId="0" fontId="21" fillId="0" borderId="63"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2" borderId="66" xfId="0" applyFont="1" applyFill="1" applyBorder="1" applyAlignment="1">
      <alignment horizontal="left" vertical="top" wrapText="1"/>
    </xf>
    <xf numFmtId="0" fontId="4" fillId="2" borderId="61"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0" borderId="35" xfId="0" applyFont="1" applyFill="1" applyBorder="1" applyAlignment="1">
      <alignment vertical="top" wrapText="1"/>
    </xf>
    <xf numFmtId="0" fontId="4" fillId="0" borderId="45" xfId="0" applyFont="1" applyFill="1" applyBorder="1" applyAlignment="1">
      <alignment vertical="top" wrapText="1"/>
    </xf>
    <xf numFmtId="0" fontId="4" fillId="0" borderId="35" xfId="0" applyFont="1" applyBorder="1" applyAlignment="1">
      <alignment horizontal="left" vertical="top" wrapText="1"/>
    </xf>
    <xf numFmtId="0" fontId="4" fillId="0" borderId="45" xfId="0" applyFont="1" applyBorder="1" applyAlignment="1">
      <alignment horizontal="left" vertical="top" wrapText="1"/>
    </xf>
    <xf numFmtId="0" fontId="4" fillId="0" borderId="48" xfId="0" applyFont="1" applyFill="1" applyBorder="1" applyAlignment="1">
      <alignment horizontal="left" vertical="top" wrapText="1" shrinkToFit="1"/>
    </xf>
    <xf numFmtId="0" fontId="4" fillId="0" borderId="22" xfId="0" applyFont="1" applyFill="1" applyBorder="1" applyAlignment="1">
      <alignment horizontal="center" vertical="center"/>
    </xf>
    <xf numFmtId="0" fontId="7" fillId="0" borderId="22" xfId="0" applyFont="1" applyFill="1" applyBorder="1" applyAlignment="1">
      <alignment horizontal="left" vertical="center" shrinkToFi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xf>
    <xf numFmtId="0" fontId="4" fillId="0" borderId="22"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16" xfId="0" applyFont="1" applyFill="1" applyBorder="1" applyAlignment="1">
      <alignment horizontal="center" vertical="center" shrinkToFit="1"/>
    </xf>
    <xf numFmtId="0" fontId="5" fillId="0" borderId="22"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4" fillId="0" borderId="8" xfId="0" applyFont="1" applyFill="1" applyBorder="1" applyAlignment="1">
      <alignment horizontal="center" vertical="center"/>
    </xf>
    <xf numFmtId="0" fontId="6" fillId="0" borderId="15"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8" xfId="0" applyFont="1" applyFill="1" applyBorder="1" applyAlignment="1">
      <alignment horizontal="distributed"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5" fillId="0" borderId="22" xfId="0" applyFont="1" applyFill="1" applyBorder="1" applyAlignment="1">
      <alignment horizontal="left" vertical="center" shrinkToFit="1"/>
    </xf>
    <xf numFmtId="0" fontId="6" fillId="0" borderId="0" xfId="0" applyFont="1" applyFill="1" applyBorder="1" applyAlignment="1">
      <alignment horizontal="center" vertical="center"/>
    </xf>
    <xf numFmtId="0" fontId="4" fillId="0" borderId="22"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2" xfId="0" applyFont="1" applyFill="1" applyBorder="1" applyAlignment="1">
      <alignment horizontal="center" vertical="center" shrinkToFit="1"/>
    </xf>
    <xf numFmtId="0" fontId="6" fillId="0" borderId="0" xfId="0" applyFont="1" applyFill="1" applyBorder="1" applyAlignment="1">
      <alignment horizontal="left" vertical="center"/>
    </xf>
    <xf numFmtId="0" fontId="4" fillId="0" borderId="22" xfId="0" applyFont="1" applyFill="1" applyBorder="1" applyAlignment="1">
      <alignment horizontal="right"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7" fillId="0" borderId="16"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178"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shrinkToFit="1"/>
    </xf>
    <xf numFmtId="0" fontId="5" fillId="0" borderId="15" xfId="0" applyFont="1" applyFill="1" applyBorder="1" applyAlignment="1">
      <alignment horizontal="distributed" vertical="center" shrinkToFit="1"/>
    </xf>
    <xf numFmtId="0" fontId="4" fillId="0" borderId="16" xfId="0" applyFont="1" applyFill="1" applyBorder="1" applyAlignment="1">
      <alignment horizontal="distributed" vertical="center" shrinkToFit="1"/>
    </xf>
    <xf numFmtId="0" fontId="4" fillId="0" borderId="8" xfId="0" applyFont="1" applyFill="1" applyBorder="1" applyAlignment="1">
      <alignment horizontal="distributed" vertical="center" shrinkToFit="1"/>
    </xf>
    <xf numFmtId="0" fontId="4" fillId="0" borderId="24" xfId="0" applyFont="1" applyFill="1" applyBorder="1" applyAlignment="1">
      <alignment horizontal="left" vertical="center"/>
    </xf>
    <xf numFmtId="0" fontId="4" fillId="0" borderId="17" xfId="0" applyFont="1" applyFill="1" applyBorder="1" applyAlignment="1">
      <alignment horizontal="center" vertical="center" shrinkToFit="1"/>
    </xf>
    <xf numFmtId="0" fontId="5" fillId="0" borderId="19"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5" xfId="0" applyNumberFormat="1" applyFont="1" applyFill="1" applyBorder="1" applyAlignment="1">
      <alignment horizontal="right" vertical="center" shrinkToFit="1"/>
    </xf>
    <xf numFmtId="0" fontId="4" fillId="0" borderId="16" xfId="0" applyNumberFormat="1" applyFont="1" applyFill="1" applyBorder="1" applyAlignment="1">
      <alignment horizontal="right" vertical="center" shrinkToFit="1"/>
    </xf>
    <xf numFmtId="0" fontId="4" fillId="0" borderId="2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5" fillId="0" borderId="19" xfId="0" applyFont="1" applyFill="1" applyBorder="1" applyAlignment="1">
      <alignment horizontal="distributed" vertical="top"/>
    </xf>
    <xf numFmtId="0" fontId="5" fillId="0" borderId="17" xfId="0" applyFont="1" applyFill="1" applyBorder="1" applyAlignment="1">
      <alignment horizontal="distributed" vertical="top"/>
    </xf>
    <xf numFmtId="0" fontId="5" fillId="0" borderId="20" xfId="0" applyFont="1" applyFill="1" applyBorder="1" applyAlignment="1">
      <alignment horizontal="distributed" vertical="top"/>
    </xf>
    <xf numFmtId="0" fontId="5" fillId="0" borderId="24" xfId="0" applyFont="1" applyFill="1" applyBorder="1" applyAlignment="1">
      <alignment horizontal="distributed" vertical="top"/>
    </xf>
    <xf numFmtId="0" fontId="5" fillId="0" borderId="0" xfId="0" applyFont="1" applyFill="1" applyBorder="1" applyAlignment="1">
      <alignment horizontal="distributed" vertical="top"/>
    </xf>
    <xf numFmtId="0" fontId="5" fillId="0" borderId="25" xfId="0" applyFont="1" applyFill="1" applyBorder="1" applyAlignment="1">
      <alignment horizontal="distributed" vertical="top"/>
    </xf>
    <xf numFmtId="0" fontId="5" fillId="0" borderId="21" xfId="0" applyFont="1" applyFill="1" applyBorder="1" applyAlignment="1">
      <alignment horizontal="distributed" vertical="top"/>
    </xf>
    <xf numFmtId="0" fontId="5" fillId="0" borderId="22" xfId="0" applyFont="1" applyFill="1" applyBorder="1" applyAlignment="1">
      <alignment horizontal="distributed" vertical="top"/>
    </xf>
    <xf numFmtId="0" fontId="5" fillId="0" borderId="23" xfId="0" applyFont="1" applyFill="1" applyBorder="1" applyAlignment="1">
      <alignment horizontal="distributed" vertical="top"/>
    </xf>
    <xf numFmtId="0" fontId="4" fillId="0" borderId="22" xfId="0" applyFont="1" applyFill="1" applyBorder="1" applyAlignment="1">
      <alignment horizontal="left" vertical="center"/>
    </xf>
    <xf numFmtId="0" fontId="8" fillId="0" borderId="15" xfId="0" applyFont="1" applyFill="1" applyBorder="1" applyAlignment="1">
      <alignment horizontal="center" vertical="center"/>
    </xf>
    <xf numFmtId="0" fontId="6" fillId="0" borderId="16" xfId="0" applyFont="1" applyFill="1" applyBorder="1" applyAlignment="1">
      <alignment horizontal="center" vertical="center" shrinkToFit="1"/>
    </xf>
    <xf numFmtId="0" fontId="4" fillId="0" borderId="17" xfId="0" applyFont="1" applyFill="1" applyBorder="1" applyAlignment="1">
      <alignment vertical="center" shrinkToFit="1"/>
    </xf>
    <xf numFmtId="0" fontId="4" fillId="0" borderId="22" xfId="0" applyFont="1" applyFill="1" applyBorder="1" applyAlignment="1">
      <alignment vertical="center" shrinkToFit="1"/>
    </xf>
    <xf numFmtId="0" fontId="4" fillId="0" borderId="17" xfId="0" applyFont="1" applyFill="1" applyBorder="1" applyAlignment="1">
      <alignment horizontal="left" vertical="center"/>
    </xf>
    <xf numFmtId="0" fontId="5" fillId="0" borderId="24"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4" fillId="0" borderId="16" xfId="0" applyFont="1" applyFill="1" applyBorder="1" applyAlignment="1">
      <alignment horizontal="center" vertical="center" wrapText="1"/>
    </xf>
    <xf numFmtId="0" fontId="4" fillId="0" borderId="19" xfId="0" applyFont="1" applyFill="1" applyBorder="1" applyAlignment="1">
      <alignment horizontal="distributed" vertical="center"/>
    </xf>
    <xf numFmtId="0" fontId="4" fillId="0" borderId="21"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1" xfId="0" applyFont="1" applyFill="1" applyBorder="1" applyAlignment="1">
      <alignment horizontal="left" vertical="center"/>
    </xf>
    <xf numFmtId="0" fontId="4" fillId="0" borderId="19"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5" fillId="0" borderId="1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5"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7" xfId="0" applyFont="1" applyFill="1" applyBorder="1" applyAlignment="1">
      <alignment horizontal="left"/>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4" fillId="0" borderId="24" xfId="0" applyFont="1" applyFill="1" applyBorder="1" applyAlignment="1">
      <alignment horizontal="center" vertical="center" shrinkToFit="1"/>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8" xfId="0" applyFont="1" applyFill="1" applyBorder="1" applyAlignment="1">
      <alignment horizontal="left" vertical="center"/>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25" xfId="0" applyFont="1" applyFill="1" applyBorder="1" applyAlignment="1">
      <alignment horizontal="center"/>
    </xf>
    <xf numFmtId="0" fontId="4" fillId="0" borderId="14" xfId="0" applyFont="1" applyFill="1" applyBorder="1" applyAlignment="1">
      <alignment horizontal="left" vertical="center" shrinkToFit="1"/>
    </xf>
    <xf numFmtId="177" fontId="4" fillId="0" borderId="8" xfId="0" applyNumberFormat="1" applyFont="1" applyFill="1" applyBorder="1" applyAlignment="1">
      <alignment horizontal="left" vertical="center" shrinkToFit="1"/>
    </xf>
    <xf numFmtId="177" fontId="4" fillId="0" borderId="14" xfId="0" applyNumberFormat="1" applyFont="1" applyFill="1" applyBorder="1" applyAlignment="1">
      <alignment horizontal="left" vertical="center" shrinkToFit="1"/>
    </xf>
    <xf numFmtId="0" fontId="4" fillId="0" borderId="8" xfId="0" applyNumberFormat="1" applyFont="1" applyFill="1" applyBorder="1" applyAlignment="1">
      <alignment horizontal="left" vertical="center" shrinkToFit="1"/>
    </xf>
    <xf numFmtId="0" fontId="4" fillId="0" borderId="14" xfId="0" applyNumberFormat="1" applyFont="1" applyFill="1" applyBorder="1" applyAlignment="1">
      <alignment horizontal="left" vertical="center" shrinkToFit="1"/>
    </xf>
    <xf numFmtId="0" fontId="4" fillId="0" borderId="22" xfId="0" applyFont="1" applyFill="1" applyBorder="1" applyAlignment="1">
      <alignment horizontal="left" vertical="top"/>
    </xf>
    <xf numFmtId="0" fontId="4" fillId="0" borderId="23" xfId="0" applyFont="1" applyFill="1" applyBorder="1" applyAlignment="1">
      <alignment horizontal="left" vertical="top"/>
    </xf>
    <xf numFmtId="0" fontId="4" fillId="0" borderId="0" xfId="0" applyFont="1" applyFill="1" applyBorder="1" applyAlignment="1">
      <alignment horizontal="left" vertical="top"/>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9" xfId="0" applyFont="1" applyFill="1" applyBorder="1" applyAlignment="1">
      <alignment horizontal="center" vertical="center"/>
    </xf>
    <xf numFmtId="0" fontId="19" fillId="0" borderId="17" xfId="0" applyFont="1" applyFill="1" applyBorder="1">
      <alignment vertical="center"/>
    </xf>
    <xf numFmtId="0" fontId="19" fillId="0" borderId="20" xfId="0" applyFont="1" applyFill="1" applyBorder="1">
      <alignment vertical="center"/>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25" xfId="0" applyFont="1" applyFill="1" applyBorder="1" applyAlignment="1">
      <alignment horizontal="center"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4" fillId="0" borderId="20" xfId="0" applyFont="1" applyFill="1" applyBorder="1" applyAlignment="1">
      <alignment horizontal="center" vertical="center"/>
    </xf>
    <xf numFmtId="0" fontId="4" fillId="0" borderId="0" xfId="0" applyFont="1" applyFill="1" applyBorder="1" applyAlignment="1">
      <alignment vertical="center"/>
    </xf>
    <xf numFmtId="0" fontId="5" fillId="0" borderId="19"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0" fontId="7" fillId="0" borderId="0" xfId="0" applyFont="1" applyFill="1" applyBorder="1" applyAlignment="1">
      <alignment horizontal="left" vertical="center" shrinkToFit="1"/>
    </xf>
    <xf numFmtId="0" fontId="4" fillId="0" borderId="23" xfId="0" applyFont="1" applyFill="1" applyBorder="1" applyAlignment="1">
      <alignment horizontal="left" vertical="center"/>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8" fillId="0" borderId="8"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8" fillId="0" borderId="20"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3" fillId="0" borderId="0" xfId="0" applyFont="1" applyFill="1" applyAlignment="1">
      <alignment horizontal="left" vertical="center"/>
    </xf>
    <xf numFmtId="0" fontId="20"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8" xfId="0" applyFont="1" applyFill="1" applyBorder="1" applyAlignment="1">
      <alignment vertical="center"/>
    </xf>
    <xf numFmtId="176" fontId="5" fillId="0" borderId="0" xfId="0" applyNumberFormat="1" applyFont="1" applyFill="1" applyAlignment="1">
      <alignment horizontal="distributed" vertical="center"/>
    </xf>
    <xf numFmtId="0" fontId="4" fillId="0" borderId="0" xfId="0" applyFont="1" applyFill="1" applyBorder="1" applyAlignment="1">
      <alignment horizontal="left" vertical="center" shrinkToFit="1"/>
    </xf>
    <xf numFmtId="177" fontId="6" fillId="0" borderId="15" xfId="0" applyNumberFormat="1" applyFont="1" applyFill="1" applyBorder="1" applyAlignment="1">
      <alignment horizontal="center" vertical="center" shrinkToFit="1"/>
    </xf>
    <xf numFmtId="177" fontId="6" fillId="0" borderId="16" xfId="0" applyNumberFormat="1" applyFont="1" applyFill="1" applyBorder="1" applyAlignment="1">
      <alignment horizontal="center" vertical="center" shrinkToFit="1"/>
    </xf>
    <xf numFmtId="179" fontId="4" fillId="0" borderId="8" xfId="0" applyNumberFormat="1" applyFont="1" applyFill="1" applyBorder="1" applyAlignment="1">
      <alignment horizontal="left" vertical="center" shrinkToFit="1"/>
    </xf>
    <xf numFmtId="179" fontId="4" fillId="0" borderId="14" xfId="0" applyNumberFormat="1" applyFont="1" applyFill="1" applyBorder="1" applyAlignment="1">
      <alignment horizontal="left" vertical="center" shrinkToFit="1"/>
    </xf>
    <xf numFmtId="0" fontId="4" fillId="0" borderId="24" xfId="0" applyFont="1" applyFill="1" applyBorder="1" applyAlignment="1">
      <alignment horizontal="left"/>
    </xf>
    <xf numFmtId="0" fontId="4" fillId="0" borderId="25" xfId="0" applyFont="1" applyFill="1" applyBorder="1" applyAlignment="1">
      <alignment horizontal="left"/>
    </xf>
    <xf numFmtId="0" fontId="4" fillId="0" borderId="18" xfId="0" applyFont="1" applyFill="1" applyBorder="1" applyAlignment="1">
      <alignment horizontal="center" vertical="center"/>
    </xf>
    <xf numFmtId="0" fontId="4" fillId="0" borderId="26"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6" xfId="0" applyFont="1" applyFill="1" applyBorder="1" applyAlignment="1">
      <alignment horizontal="center" vertical="center"/>
    </xf>
    <xf numFmtId="0" fontId="4" fillId="0" borderId="21"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15" xfId="0" applyFont="1" applyFill="1" applyBorder="1" applyAlignment="1">
      <alignment horizontal="right" vertical="center" shrinkToFit="1"/>
    </xf>
    <xf numFmtId="0" fontId="4" fillId="0" borderId="16" xfId="0" applyFont="1" applyFill="1" applyBorder="1" applyAlignment="1">
      <alignment horizontal="right" vertical="center" shrinkToFit="1"/>
    </xf>
    <xf numFmtId="0" fontId="4" fillId="0" borderId="15" xfId="0" applyFont="1" applyFill="1" applyBorder="1" applyAlignment="1">
      <alignment horizontal="center" vertical="center" textRotation="255"/>
    </xf>
  </cellXfs>
  <cellStyles count="1">
    <cellStyle name="標準" xfId="0" builtinId="0"/>
  </cellStyles>
  <dxfs count="114">
    <dxf>
      <fill>
        <patternFill>
          <bgColor theme="8" tint="0.79998168889431442"/>
        </patternFill>
      </fill>
    </dxf>
    <dxf>
      <fill>
        <patternFill patternType="solid">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numFmt numFmtId="0" formatCode="General"/>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solid">
          <bgColor theme="0"/>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2065187536243"/>
        </patternFill>
      </fill>
    </dxf>
    <dxf>
      <fill>
        <patternFill patternType="gray125">
          <bgColor theme="8" tint="0.79995117038483843"/>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bgColor rgb="FFFFFF66"/>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5" tint="0.59996337778862885"/>
        </patternFill>
      </fill>
    </dxf>
    <dxf>
      <fill>
        <patternFill>
          <bgColor rgb="FFFFFF66"/>
        </patternFill>
      </fill>
    </dxf>
  </dxfs>
  <tableStyles count="0" defaultTableStyle="TableStyleMedium9" defaultPivotStyle="PivotStyleLight16"/>
  <colors>
    <mruColors>
      <color rgb="FFFFFF66"/>
      <color rgb="FFFFCCFF"/>
      <color rgb="FFFFCCCC"/>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5"/>
  <sheetViews>
    <sheetView tabSelected="1" view="pageBreakPreview" zoomScale="85" zoomScaleNormal="100" zoomScaleSheetLayoutView="85" workbookViewId="0">
      <pane xSplit="3" ySplit="9" topLeftCell="D10" activePane="bottomRight" state="frozen"/>
      <selection pane="topRight" activeCell="D1" sqref="D1"/>
      <selection pane="bottomLeft" activeCell="A2" sqref="A2"/>
      <selection pane="bottomRight" activeCell="F5" sqref="F5"/>
    </sheetView>
  </sheetViews>
  <sheetFormatPr defaultColWidth="9" defaultRowHeight="13.5" x14ac:dyDescent="0.15"/>
  <cols>
    <col min="1" max="1" width="4.5" style="52" bestFit="1" customWidth="1"/>
    <col min="2" max="2" width="21.75" style="52" customWidth="1"/>
    <col min="3" max="3" width="23.625" style="52" customWidth="1"/>
    <col min="4" max="4" width="23.625" style="25" customWidth="1"/>
    <col min="5" max="5" width="8.5" style="53" bestFit="1" customWidth="1"/>
    <col min="6" max="6" width="58.125" style="53" customWidth="1"/>
    <col min="7" max="16384" width="9" style="25"/>
  </cols>
  <sheetData>
    <row r="1" spans="1:6" s="168" customFormat="1" ht="27.75" customHeight="1" x14ac:dyDescent="0.15">
      <c r="A1" s="170" t="s">
        <v>592</v>
      </c>
      <c r="B1" s="164"/>
      <c r="C1" s="165"/>
      <c r="D1" s="166"/>
      <c r="E1" s="171"/>
      <c r="F1" s="167"/>
    </row>
    <row r="2" spans="1:6" s="168" customFormat="1" ht="17.25" customHeight="1" x14ac:dyDescent="0.15">
      <c r="A2" s="172" t="s">
        <v>544</v>
      </c>
      <c r="B2" s="173" t="s">
        <v>560</v>
      </c>
      <c r="C2" s="174"/>
      <c r="D2" s="175"/>
      <c r="E2" s="176"/>
      <c r="F2" s="177"/>
    </row>
    <row r="3" spans="1:6" s="168" customFormat="1" ht="17.25" customHeight="1" x14ac:dyDescent="0.15">
      <c r="A3" s="172" t="s">
        <v>545</v>
      </c>
      <c r="B3" s="178"/>
      <c r="C3" s="174" t="s">
        <v>585</v>
      </c>
      <c r="D3" s="175"/>
      <c r="E3" s="176"/>
      <c r="F3" s="177"/>
    </row>
    <row r="4" spans="1:6" s="168" customFormat="1" ht="17.25" customHeight="1" x14ac:dyDescent="0.15">
      <c r="A4" s="172" t="s">
        <v>546</v>
      </c>
      <c r="B4" s="179"/>
      <c r="C4" s="168" t="s">
        <v>561</v>
      </c>
      <c r="D4" s="177"/>
      <c r="E4" s="176"/>
      <c r="F4" s="177"/>
    </row>
    <row r="5" spans="1:6" s="168" customFormat="1" ht="17.25" customHeight="1" x14ac:dyDescent="0.15">
      <c r="A5" s="172" t="s">
        <v>547</v>
      </c>
      <c r="B5" s="174" t="s">
        <v>548</v>
      </c>
      <c r="C5" s="180"/>
      <c r="D5" s="180"/>
      <c r="E5" s="180"/>
      <c r="F5" s="180"/>
    </row>
    <row r="6" spans="1:6" s="168" customFormat="1" ht="17.25" customHeight="1" x14ac:dyDescent="0.15">
      <c r="A6" s="181"/>
      <c r="B6" s="174" t="s">
        <v>586</v>
      </c>
      <c r="C6" s="180"/>
      <c r="D6" s="180"/>
      <c r="E6" s="180"/>
      <c r="F6" s="180"/>
    </row>
    <row r="7" spans="1:6" s="168" customFormat="1" ht="17.25" customHeight="1" x14ac:dyDescent="0.15">
      <c r="A7" s="169"/>
      <c r="B7" s="164"/>
      <c r="C7" s="169"/>
      <c r="D7" s="169"/>
      <c r="E7" s="169"/>
      <c r="F7" s="169"/>
    </row>
    <row r="8" spans="1:6" s="168" customFormat="1" ht="17.25" customHeight="1" thickBot="1" x14ac:dyDescent="0.2">
      <c r="A8" s="169"/>
      <c r="B8" s="169"/>
      <c r="C8" s="169"/>
      <c r="D8" s="169"/>
      <c r="E8" s="169"/>
      <c r="F8" s="169" t="s">
        <v>587</v>
      </c>
    </row>
    <row r="9" spans="1:6" ht="15.75" customHeight="1" x14ac:dyDescent="0.15">
      <c r="A9" s="44" t="s">
        <v>4</v>
      </c>
      <c r="B9" s="24" t="s">
        <v>2</v>
      </c>
      <c r="C9" s="45" t="s">
        <v>3</v>
      </c>
      <c r="D9" s="46" t="s">
        <v>0</v>
      </c>
      <c r="E9" s="55" t="s">
        <v>399</v>
      </c>
      <c r="F9" s="182" t="s">
        <v>1</v>
      </c>
    </row>
    <row r="10" spans="1:6" ht="36" x14ac:dyDescent="0.15">
      <c r="A10" s="75">
        <v>1</v>
      </c>
      <c r="B10" s="76" t="s">
        <v>225</v>
      </c>
      <c r="C10" s="77" t="s">
        <v>225</v>
      </c>
      <c r="D10" s="78"/>
      <c r="E10" s="79" t="s">
        <v>404</v>
      </c>
      <c r="F10" s="163" t="s">
        <v>549</v>
      </c>
    </row>
    <row r="11" spans="1:6" ht="36" x14ac:dyDescent="0.15">
      <c r="A11" s="47">
        <v>2</v>
      </c>
      <c r="B11" s="112" t="s">
        <v>226</v>
      </c>
      <c r="C11" s="71" t="s">
        <v>226</v>
      </c>
      <c r="D11" s="72"/>
      <c r="E11" s="73" t="s">
        <v>400</v>
      </c>
      <c r="F11" s="80" t="s">
        <v>541</v>
      </c>
    </row>
    <row r="12" spans="1:6" x14ac:dyDescent="0.15">
      <c r="A12" s="84">
        <v>3</v>
      </c>
      <c r="B12" s="210" t="s">
        <v>228</v>
      </c>
      <c r="C12" s="85" t="s">
        <v>5</v>
      </c>
      <c r="D12" s="86"/>
      <c r="E12" s="87" t="s">
        <v>400</v>
      </c>
      <c r="F12" s="88" t="s">
        <v>529</v>
      </c>
    </row>
    <row r="13" spans="1:6" x14ac:dyDescent="0.15">
      <c r="A13" s="49">
        <v>4</v>
      </c>
      <c r="B13" s="216"/>
      <c r="C13" s="68" t="s">
        <v>6</v>
      </c>
      <c r="D13" s="62"/>
      <c r="E13" s="51" t="s">
        <v>400</v>
      </c>
      <c r="F13" s="43" t="s">
        <v>530</v>
      </c>
    </row>
    <row r="14" spans="1:6" ht="20.25" customHeight="1" x14ac:dyDescent="0.15">
      <c r="A14" s="49">
        <v>5</v>
      </c>
      <c r="B14" s="216"/>
      <c r="C14" s="68" t="s">
        <v>229</v>
      </c>
      <c r="D14" s="62"/>
      <c r="E14" s="51" t="s">
        <v>400</v>
      </c>
      <c r="F14" s="243" t="s">
        <v>542</v>
      </c>
    </row>
    <row r="15" spans="1:6" ht="29.25" customHeight="1" x14ac:dyDescent="0.15">
      <c r="A15" s="58">
        <v>6</v>
      </c>
      <c r="B15" s="211"/>
      <c r="C15" s="81" t="s">
        <v>422</v>
      </c>
      <c r="D15" s="82"/>
      <c r="E15" s="60" t="s">
        <v>400</v>
      </c>
      <c r="F15" s="244"/>
    </row>
    <row r="16" spans="1:6" x14ac:dyDescent="0.15">
      <c r="A16" s="47">
        <v>7</v>
      </c>
      <c r="B16" s="83" t="s">
        <v>96</v>
      </c>
      <c r="C16" s="71" t="s">
        <v>96</v>
      </c>
      <c r="D16" s="61"/>
      <c r="E16" s="48" t="s">
        <v>404</v>
      </c>
      <c r="F16" s="74"/>
    </row>
    <row r="17" spans="1:6" ht="36" x14ac:dyDescent="0.15">
      <c r="A17" s="58">
        <v>8</v>
      </c>
      <c r="B17" s="59" t="s">
        <v>230</v>
      </c>
      <c r="C17" s="81" t="s">
        <v>231</v>
      </c>
      <c r="D17" s="82"/>
      <c r="E17" s="60" t="s">
        <v>231</v>
      </c>
      <c r="F17" s="89" t="s">
        <v>562</v>
      </c>
    </row>
    <row r="18" spans="1:6" ht="13.5" customHeight="1" x14ac:dyDescent="0.15">
      <c r="A18" s="84">
        <v>9</v>
      </c>
      <c r="B18" s="210" t="s">
        <v>482</v>
      </c>
      <c r="C18" s="85" t="s">
        <v>231</v>
      </c>
      <c r="D18" s="86"/>
      <c r="E18" s="87" t="s">
        <v>231</v>
      </c>
      <c r="F18" s="88"/>
    </row>
    <row r="19" spans="1:6" ht="24" x14ac:dyDescent="0.15">
      <c r="A19" s="49">
        <v>10</v>
      </c>
      <c r="B19" s="216"/>
      <c r="C19" s="68" t="s">
        <v>163</v>
      </c>
      <c r="D19" s="62"/>
      <c r="E19" s="51" t="s">
        <v>231</v>
      </c>
      <c r="F19" s="43"/>
    </row>
    <row r="20" spans="1:6" ht="24" x14ac:dyDescent="0.15">
      <c r="A20" s="49">
        <v>11</v>
      </c>
      <c r="B20" s="216"/>
      <c r="C20" s="68" t="s">
        <v>164</v>
      </c>
      <c r="D20" s="62"/>
      <c r="E20" s="51" t="s">
        <v>231</v>
      </c>
      <c r="F20" s="43"/>
    </row>
    <row r="21" spans="1:6" x14ac:dyDescent="0.15">
      <c r="A21" s="49">
        <v>12</v>
      </c>
      <c r="B21" s="216"/>
      <c r="C21" s="68" t="s">
        <v>165</v>
      </c>
      <c r="D21" s="62"/>
      <c r="E21" s="51" t="s">
        <v>231</v>
      </c>
      <c r="F21" s="43"/>
    </row>
    <row r="22" spans="1:6" x14ac:dyDescent="0.15">
      <c r="A22" s="58">
        <v>13</v>
      </c>
      <c r="B22" s="211"/>
      <c r="C22" s="81" t="s">
        <v>232</v>
      </c>
      <c r="D22" s="62"/>
      <c r="E22" s="60" t="s">
        <v>400</v>
      </c>
      <c r="F22" s="89" t="s">
        <v>406</v>
      </c>
    </row>
    <row r="23" spans="1:6" ht="13.5" customHeight="1" x14ac:dyDescent="0.15">
      <c r="A23" s="84">
        <v>14</v>
      </c>
      <c r="B23" s="210" t="s">
        <v>233</v>
      </c>
      <c r="C23" s="85" t="s">
        <v>234</v>
      </c>
      <c r="D23" s="86"/>
      <c r="E23" s="87" t="s">
        <v>404</v>
      </c>
      <c r="F23" s="88"/>
    </row>
    <row r="24" spans="1:6" x14ac:dyDescent="0.15">
      <c r="A24" s="49">
        <v>15</v>
      </c>
      <c r="B24" s="216"/>
      <c r="C24" s="68" t="s">
        <v>232</v>
      </c>
      <c r="D24" s="62"/>
      <c r="E24" s="51" t="s">
        <v>400</v>
      </c>
      <c r="F24" s="43" t="s">
        <v>407</v>
      </c>
    </row>
    <row r="25" spans="1:6" x14ac:dyDescent="0.15">
      <c r="A25" s="49">
        <v>16</v>
      </c>
      <c r="B25" s="216"/>
      <c r="C25" s="68" t="s">
        <v>235</v>
      </c>
      <c r="D25" s="62"/>
      <c r="E25" s="51" t="s">
        <v>400</v>
      </c>
      <c r="F25" s="202" t="s">
        <v>531</v>
      </c>
    </row>
    <row r="26" spans="1:6" x14ac:dyDescent="0.15">
      <c r="A26" s="49">
        <v>17</v>
      </c>
      <c r="B26" s="216"/>
      <c r="C26" s="68" t="s">
        <v>422</v>
      </c>
      <c r="D26" s="62"/>
      <c r="E26" s="51" t="s">
        <v>400</v>
      </c>
      <c r="F26" s="203"/>
    </row>
    <row r="27" spans="1:6" x14ac:dyDescent="0.15">
      <c r="A27" s="49">
        <v>18</v>
      </c>
      <c r="B27" s="216"/>
      <c r="C27" s="68" t="s">
        <v>236</v>
      </c>
      <c r="D27" s="62"/>
      <c r="E27" s="51" t="s">
        <v>400</v>
      </c>
      <c r="F27" s="43"/>
    </row>
    <row r="28" spans="1:6" x14ac:dyDescent="0.15">
      <c r="A28" s="49">
        <v>19</v>
      </c>
      <c r="B28" s="216"/>
      <c r="C28" s="68" t="s">
        <v>237</v>
      </c>
      <c r="D28" s="62"/>
      <c r="E28" s="51" t="s">
        <v>400</v>
      </c>
      <c r="F28" s="43"/>
    </row>
    <row r="29" spans="1:6" x14ac:dyDescent="0.15">
      <c r="A29" s="58">
        <v>20</v>
      </c>
      <c r="B29" s="211"/>
      <c r="C29" s="81" t="s">
        <v>238</v>
      </c>
      <c r="D29" s="82"/>
      <c r="E29" s="60" t="s">
        <v>231</v>
      </c>
      <c r="F29" s="89"/>
    </row>
    <row r="30" spans="1:6" ht="24" x14ac:dyDescent="0.15">
      <c r="A30" s="47">
        <v>21</v>
      </c>
      <c r="B30" s="216" t="s">
        <v>239</v>
      </c>
      <c r="C30" s="71" t="s">
        <v>365</v>
      </c>
      <c r="D30" s="61"/>
      <c r="E30" s="48" t="s">
        <v>231</v>
      </c>
      <c r="F30" s="80" t="s">
        <v>532</v>
      </c>
    </row>
    <row r="31" spans="1:6" x14ac:dyDescent="0.15">
      <c r="A31" s="49">
        <v>22</v>
      </c>
      <c r="B31" s="223"/>
      <c r="C31" s="68" t="s">
        <v>240</v>
      </c>
      <c r="D31" s="62"/>
      <c r="E31" s="51" t="s">
        <v>400</v>
      </c>
      <c r="F31" s="50" t="s">
        <v>408</v>
      </c>
    </row>
    <row r="32" spans="1:6" ht="13.5" customHeight="1" x14ac:dyDescent="0.15">
      <c r="A32" s="49">
        <v>23</v>
      </c>
      <c r="B32" s="215" t="s">
        <v>241</v>
      </c>
      <c r="C32" s="68" t="s">
        <v>7</v>
      </c>
      <c r="D32" s="62"/>
      <c r="E32" s="51" t="s">
        <v>231</v>
      </c>
      <c r="F32" s="204" t="s">
        <v>543</v>
      </c>
    </row>
    <row r="33" spans="1:6" x14ac:dyDescent="0.15">
      <c r="A33" s="49">
        <v>24</v>
      </c>
      <c r="B33" s="216"/>
      <c r="C33" s="68" t="s">
        <v>168</v>
      </c>
      <c r="D33" s="62"/>
      <c r="E33" s="51" t="s">
        <v>231</v>
      </c>
      <c r="F33" s="195"/>
    </row>
    <row r="34" spans="1:6" x14ac:dyDescent="0.15">
      <c r="A34" s="49">
        <v>25</v>
      </c>
      <c r="B34" s="216"/>
      <c r="C34" s="68" t="s">
        <v>74</v>
      </c>
      <c r="D34" s="62"/>
      <c r="E34" s="51" t="s">
        <v>231</v>
      </c>
      <c r="F34" s="195"/>
    </row>
    <row r="35" spans="1:6" x14ac:dyDescent="0.15">
      <c r="A35" s="49">
        <v>26</v>
      </c>
      <c r="B35" s="216"/>
      <c r="C35" s="68" t="s">
        <v>75</v>
      </c>
      <c r="D35" s="62"/>
      <c r="E35" s="51" t="s">
        <v>231</v>
      </c>
      <c r="F35" s="195"/>
    </row>
    <row r="36" spans="1:6" x14ac:dyDescent="0.15">
      <c r="A36" s="49">
        <v>27</v>
      </c>
      <c r="B36" s="216"/>
      <c r="C36" s="68" t="s">
        <v>110</v>
      </c>
      <c r="D36" s="62"/>
      <c r="E36" s="51" t="s">
        <v>231</v>
      </c>
      <c r="F36" s="195"/>
    </row>
    <row r="37" spans="1:6" x14ac:dyDescent="0.15">
      <c r="A37" s="49">
        <v>28</v>
      </c>
      <c r="B37" s="216"/>
      <c r="C37" s="68" t="s">
        <v>169</v>
      </c>
      <c r="D37" s="62"/>
      <c r="E37" s="51" t="s">
        <v>231</v>
      </c>
      <c r="F37" s="195"/>
    </row>
    <row r="38" spans="1:6" x14ac:dyDescent="0.15">
      <c r="A38" s="49">
        <v>29</v>
      </c>
      <c r="B38" s="216"/>
      <c r="C38" s="68" t="s">
        <v>170</v>
      </c>
      <c r="D38" s="62"/>
      <c r="E38" s="51" t="s">
        <v>231</v>
      </c>
      <c r="F38" s="195"/>
    </row>
    <row r="39" spans="1:6" x14ac:dyDescent="0.15">
      <c r="A39" s="49">
        <v>30</v>
      </c>
      <c r="B39" s="216"/>
      <c r="C39" s="68" t="s">
        <v>418</v>
      </c>
      <c r="D39" s="62"/>
      <c r="E39" s="51" t="s">
        <v>400</v>
      </c>
      <c r="F39" s="196"/>
    </row>
    <row r="40" spans="1:6" ht="24.75" customHeight="1" x14ac:dyDescent="0.15">
      <c r="A40" s="49">
        <v>31</v>
      </c>
      <c r="B40" s="223"/>
      <c r="C40" s="68" t="s">
        <v>242</v>
      </c>
      <c r="D40" s="62"/>
      <c r="E40" s="51" t="s">
        <v>400</v>
      </c>
      <c r="F40" s="56" t="s">
        <v>409</v>
      </c>
    </row>
    <row r="41" spans="1:6" ht="24" x14ac:dyDescent="0.15">
      <c r="A41" s="49">
        <v>32</v>
      </c>
      <c r="B41" s="215" t="s">
        <v>243</v>
      </c>
      <c r="C41" s="68" t="s">
        <v>222</v>
      </c>
      <c r="D41" s="62"/>
      <c r="E41" s="51" t="s">
        <v>231</v>
      </c>
      <c r="F41" s="160"/>
    </row>
    <row r="42" spans="1:6" ht="24" x14ac:dyDescent="0.15">
      <c r="A42" s="49">
        <v>33</v>
      </c>
      <c r="B42" s="216"/>
      <c r="C42" s="68" t="s">
        <v>111</v>
      </c>
      <c r="D42" s="62"/>
      <c r="E42" s="51" t="s">
        <v>231</v>
      </c>
      <c r="F42" s="43"/>
    </row>
    <row r="43" spans="1:6" x14ac:dyDescent="0.15">
      <c r="A43" s="49">
        <v>34</v>
      </c>
      <c r="B43" s="216"/>
      <c r="C43" s="68" t="s">
        <v>112</v>
      </c>
      <c r="D43" s="62"/>
      <c r="E43" s="51" t="s">
        <v>231</v>
      </c>
      <c r="F43" s="43"/>
    </row>
    <row r="44" spans="1:6" x14ac:dyDescent="0.15">
      <c r="A44" s="49">
        <v>35</v>
      </c>
      <c r="B44" s="216"/>
      <c r="C44" s="68" t="s">
        <v>113</v>
      </c>
      <c r="D44" s="62"/>
      <c r="E44" s="51" t="s">
        <v>231</v>
      </c>
      <c r="F44" s="43"/>
    </row>
    <row r="45" spans="1:6" x14ac:dyDescent="0.15">
      <c r="A45" s="58">
        <v>36</v>
      </c>
      <c r="B45" s="211"/>
      <c r="C45" s="81" t="s">
        <v>232</v>
      </c>
      <c r="D45" s="82"/>
      <c r="E45" s="60" t="s">
        <v>400</v>
      </c>
      <c r="F45" s="90" t="s">
        <v>407</v>
      </c>
    </row>
    <row r="46" spans="1:6" x14ac:dyDescent="0.15">
      <c r="A46" s="47">
        <v>37</v>
      </c>
      <c r="B46" s="109" t="s">
        <v>244</v>
      </c>
      <c r="C46" s="71" t="s">
        <v>245</v>
      </c>
      <c r="D46" s="61"/>
      <c r="E46" s="48" t="s">
        <v>404</v>
      </c>
      <c r="F46" s="56" t="s">
        <v>410</v>
      </c>
    </row>
    <row r="47" spans="1:6" x14ac:dyDescent="0.15">
      <c r="A47" s="49">
        <v>38</v>
      </c>
      <c r="B47" s="215" t="s">
        <v>246</v>
      </c>
      <c r="C47" s="68" t="s">
        <v>247</v>
      </c>
      <c r="D47" s="62"/>
      <c r="E47" s="51" t="s">
        <v>400</v>
      </c>
      <c r="F47" s="43"/>
    </row>
    <row r="48" spans="1:6" x14ac:dyDescent="0.15">
      <c r="A48" s="49">
        <v>39</v>
      </c>
      <c r="B48" s="216"/>
      <c r="C48" s="68" t="s">
        <v>248</v>
      </c>
      <c r="D48" s="62"/>
      <c r="E48" s="51" t="s">
        <v>400</v>
      </c>
      <c r="F48" s="43"/>
    </row>
    <row r="49" spans="1:6" x14ac:dyDescent="0.15">
      <c r="A49" s="49">
        <v>40</v>
      </c>
      <c r="B49" s="216"/>
      <c r="C49" s="68" t="s">
        <v>423</v>
      </c>
      <c r="D49" s="62"/>
      <c r="E49" s="51" t="s">
        <v>400</v>
      </c>
      <c r="F49" s="43"/>
    </row>
    <row r="50" spans="1:6" x14ac:dyDescent="0.15">
      <c r="A50" s="49">
        <v>41</v>
      </c>
      <c r="B50" s="216"/>
      <c r="C50" s="68" t="s">
        <v>249</v>
      </c>
      <c r="D50" s="62"/>
      <c r="E50" s="51" t="s">
        <v>400</v>
      </c>
      <c r="F50" s="43"/>
    </row>
    <row r="51" spans="1:6" x14ac:dyDescent="0.15">
      <c r="A51" s="49">
        <v>42</v>
      </c>
      <c r="B51" s="216"/>
      <c r="C51" s="68" t="s">
        <v>424</v>
      </c>
      <c r="D51" s="62"/>
      <c r="E51" s="51" t="s">
        <v>400</v>
      </c>
      <c r="F51" s="43"/>
    </row>
    <row r="52" spans="1:6" x14ac:dyDescent="0.15">
      <c r="A52" s="49">
        <v>43</v>
      </c>
      <c r="B52" s="216"/>
      <c r="C52" s="68" t="s">
        <v>250</v>
      </c>
      <c r="D52" s="62"/>
      <c r="E52" s="51" t="s">
        <v>400</v>
      </c>
      <c r="F52" s="43"/>
    </row>
    <row r="53" spans="1:6" x14ac:dyDescent="0.15">
      <c r="A53" s="49">
        <v>44</v>
      </c>
      <c r="B53" s="216"/>
      <c r="C53" s="68" t="s">
        <v>425</v>
      </c>
      <c r="D53" s="62"/>
      <c r="E53" s="51" t="s">
        <v>400</v>
      </c>
      <c r="F53" s="43"/>
    </row>
    <row r="54" spans="1:6" x14ac:dyDescent="0.15">
      <c r="A54" s="49">
        <v>45</v>
      </c>
      <c r="B54" s="216"/>
      <c r="C54" s="68" t="s">
        <v>236</v>
      </c>
      <c r="D54" s="62"/>
      <c r="E54" s="51" t="s">
        <v>400</v>
      </c>
      <c r="F54" s="43" t="s">
        <v>555</v>
      </c>
    </row>
    <row r="55" spans="1:6" x14ac:dyDescent="0.15">
      <c r="A55" s="49">
        <v>46</v>
      </c>
      <c r="B55" s="223"/>
      <c r="C55" s="68" t="s">
        <v>71</v>
      </c>
      <c r="D55" s="62"/>
      <c r="E55" s="51" t="s">
        <v>400</v>
      </c>
      <c r="F55" s="43"/>
    </row>
    <row r="56" spans="1:6" x14ac:dyDescent="0.15">
      <c r="A56" s="49">
        <v>47</v>
      </c>
      <c r="B56" s="215" t="s">
        <v>251</v>
      </c>
      <c r="C56" s="68" t="s">
        <v>64</v>
      </c>
      <c r="D56" s="62"/>
      <c r="E56" s="51" t="s">
        <v>231</v>
      </c>
      <c r="F56" s="43"/>
    </row>
    <row r="57" spans="1:6" x14ac:dyDescent="0.15">
      <c r="A57" s="49">
        <v>48</v>
      </c>
      <c r="B57" s="216"/>
      <c r="C57" s="68" t="s">
        <v>65</v>
      </c>
      <c r="D57" s="62"/>
      <c r="E57" s="51" t="s">
        <v>231</v>
      </c>
      <c r="F57" s="43"/>
    </row>
    <row r="58" spans="1:6" x14ac:dyDescent="0.15">
      <c r="A58" s="49">
        <v>49</v>
      </c>
      <c r="B58" s="216"/>
      <c r="C58" s="68" t="s">
        <v>66</v>
      </c>
      <c r="D58" s="62"/>
      <c r="E58" s="51" t="s">
        <v>231</v>
      </c>
      <c r="F58" s="43"/>
    </row>
    <row r="59" spans="1:6" x14ac:dyDescent="0.15">
      <c r="A59" s="49">
        <v>50</v>
      </c>
      <c r="B59" s="216"/>
      <c r="C59" s="68" t="s">
        <v>67</v>
      </c>
      <c r="D59" s="62"/>
      <c r="E59" s="51" t="s">
        <v>231</v>
      </c>
      <c r="F59" s="43"/>
    </row>
    <row r="60" spans="1:6" x14ac:dyDescent="0.15">
      <c r="A60" s="49">
        <v>51</v>
      </c>
      <c r="B60" s="216"/>
      <c r="C60" s="68" t="s">
        <v>68</v>
      </c>
      <c r="D60" s="62"/>
      <c r="E60" s="51" t="s">
        <v>231</v>
      </c>
      <c r="F60" s="43"/>
    </row>
    <row r="61" spans="1:6" x14ac:dyDescent="0.15">
      <c r="A61" s="49">
        <v>52</v>
      </c>
      <c r="B61" s="216"/>
      <c r="C61" s="68" t="s">
        <v>69</v>
      </c>
      <c r="D61" s="62"/>
      <c r="E61" s="51" t="s">
        <v>231</v>
      </c>
      <c r="F61" s="43"/>
    </row>
    <row r="62" spans="1:6" x14ac:dyDescent="0.15">
      <c r="A62" s="49">
        <v>53</v>
      </c>
      <c r="B62" s="216"/>
      <c r="C62" s="68" t="s">
        <v>72</v>
      </c>
      <c r="D62" s="62"/>
      <c r="E62" s="51" t="s">
        <v>231</v>
      </c>
      <c r="F62" s="43"/>
    </row>
    <row r="63" spans="1:6" x14ac:dyDescent="0.15">
      <c r="A63" s="49">
        <v>54</v>
      </c>
      <c r="B63" s="216"/>
      <c r="C63" s="68" t="s">
        <v>73</v>
      </c>
      <c r="D63" s="62"/>
      <c r="E63" s="51" t="s">
        <v>231</v>
      </c>
      <c r="F63" s="43"/>
    </row>
    <row r="64" spans="1:6" x14ac:dyDescent="0.15">
      <c r="A64" s="58">
        <v>55</v>
      </c>
      <c r="B64" s="211"/>
      <c r="C64" s="81" t="s">
        <v>232</v>
      </c>
      <c r="D64" s="62"/>
      <c r="E64" s="60" t="s">
        <v>400</v>
      </c>
      <c r="F64" s="89" t="s">
        <v>407</v>
      </c>
    </row>
    <row r="65" spans="1:6" ht="48" customHeight="1" x14ac:dyDescent="0.15">
      <c r="A65" s="84">
        <v>56</v>
      </c>
      <c r="B65" s="210" t="s">
        <v>252</v>
      </c>
      <c r="C65" s="85" t="s">
        <v>253</v>
      </c>
      <c r="D65" s="86"/>
      <c r="E65" s="87" t="s">
        <v>400</v>
      </c>
      <c r="F65" s="183" t="s">
        <v>550</v>
      </c>
    </row>
    <row r="66" spans="1:6" x14ac:dyDescent="0.15">
      <c r="A66" s="49">
        <v>57</v>
      </c>
      <c r="B66" s="216"/>
      <c r="C66" s="68" t="s">
        <v>254</v>
      </c>
      <c r="D66" s="62"/>
      <c r="E66" s="51" t="s">
        <v>404</v>
      </c>
      <c r="F66" s="57" t="s">
        <v>533</v>
      </c>
    </row>
    <row r="67" spans="1:6" ht="18" customHeight="1" x14ac:dyDescent="0.15">
      <c r="A67" s="49">
        <v>58</v>
      </c>
      <c r="B67" s="216"/>
      <c r="C67" s="68" t="s">
        <v>362</v>
      </c>
      <c r="D67" s="62"/>
      <c r="E67" s="51" t="s">
        <v>400</v>
      </c>
      <c r="F67" s="208" t="s">
        <v>534</v>
      </c>
    </row>
    <row r="68" spans="1:6" ht="18" customHeight="1" x14ac:dyDescent="0.15">
      <c r="A68" s="49">
        <v>59</v>
      </c>
      <c r="B68" s="216"/>
      <c r="C68" s="68" t="s">
        <v>426</v>
      </c>
      <c r="D68" s="62"/>
      <c r="E68" s="51" t="s">
        <v>400</v>
      </c>
      <c r="F68" s="209"/>
    </row>
    <row r="69" spans="1:6" x14ac:dyDescent="0.15">
      <c r="A69" s="58">
        <v>60</v>
      </c>
      <c r="B69" s="211"/>
      <c r="C69" s="81" t="s">
        <v>255</v>
      </c>
      <c r="D69" s="82"/>
      <c r="E69" s="60" t="s">
        <v>404</v>
      </c>
      <c r="F69" s="89"/>
    </row>
    <row r="70" spans="1:6" ht="13.5" customHeight="1" x14ac:dyDescent="0.15">
      <c r="A70" s="84">
        <v>61</v>
      </c>
      <c r="B70" s="210" t="s">
        <v>256</v>
      </c>
      <c r="C70" s="155" t="s">
        <v>257</v>
      </c>
      <c r="D70" s="86"/>
      <c r="E70" s="87" t="s">
        <v>400</v>
      </c>
      <c r="F70" s="205" t="s">
        <v>563</v>
      </c>
    </row>
    <row r="71" spans="1:6" x14ac:dyDescent="0.15">
      <c r="A71" s="49">
        <v>62</v>
      </c>
      <c r="B71" s="216"/>
      <c r="C71" s="69" t="s">
        <v>427</v>
      </c>
      <c r="D71" s="62"/>
      <c r="E71" s="51" t="s">
        <v>400</v>
      </c>
      <c r="F71" s="206"/>
    </row>
    <row r="72" spans="1:6" x14ac:dyDescent="0.15">
      <c r="A72" s="49">
        <v>63</v>
      </c>
      <c r="B72" s="216"/>
      <c r="C72" s="69" t="s">
        <v>428</v>
      </c>
      <c r="D72" s="62"/>
      <c r="E72" s="51" t="s">
        <v>400</v>
      </c>
      <c r="F72" s="206"/>
    </row>
    <row r="73" spans="1:6" x14ac:dyDescent="0.15">
      <c r="A73" s="49">
        <v>64</v>
      </c>
      <c r="B73" s="216"/>
      <c r="C73" s="69" t="s">
        <v>429</v>
      </c>
      <c r="D73" s="62"/>
      <c r="E73" s="51" t="s">
        <v>400</v>
      </c>
      <c r="F73" s="206"/>
    </row>
    <row r="74" spans="1:6" x14ac:dyDescent="0.15">
      <c r="A74" s="49">
        <v>65</v>
      </c>
      <c r="B74" s="216"/>
      <c r="C74" s="69" t="s">
        <v>258</v>
      </c>
      <c r="D74" s="62"/>
      <c r="E74" s="51" t="s">
        <v>400</v>
      </c>
      <c r="F74" s="206"/>
    </row>
    <row r="75" spans="1:6" x14ac:dyDescent="0.15">
      <c r="A75" s="49">
        <v>66</v>
      </c>
      <c r="B75" s="216"/>
      <c r="C75" s="69" t="s">
        <v>430</v>
      </c>
      <c r="D75" s="62"/>
      <c r="E75" s="51" t="s">
        <v>400</v>
      </c>
      <c r="F75" s="206"/>
    </row>
    <row r="76" spans="1:6" x14ac:dyDescent="0.15">
      <c r="A76" s="49">
        <v>67</v>
      </c>
      <c r="B76" s="216"/>
      <c r="C76" s="69" t="s">
        <v>431</v>
      </c>
      <c r="D76" s="62"/>
      <c r="E76" s="51" t="s">
        <v>400</v>
      </c>
      <c r="F76" s="206"/>
    </row>
    <row r="77" spans="1:6" x14ac:dyDescent="0.15">
      <c r="A77" s="49">
        <v>68</v>
      </c>
      <c r="B77" s="216"/>
      <c r="C77" s="69" t="s">
        <v>432</v>
      </c>
      <c r="D77" s="62"/>
      <c r="E77" s="51" t="s">
        <v>400</v>
      </c>
      <c r="F77" s="206"/>
    </row>
    <row r="78" spans="1:6" x14ac:dyDescent="0.15">
      <c r="A78" s="49">
        <v>69</v>
      </c>
      <c r="B78" s="216"/>
      <c r="C78" s="69" t="s">
        <v>433</v>
      </c>
      <c r="D78" s="62"/>
      <c r="E78" s="51" t="s">
        <v>400</v>
      </c>
      <c r="F78" s="206"/>
    </row>
    <row r="79" spans="1:6" x14ac:dyDescent="0.15">
      <c r="A79" s="49">
        <v>70</v>
      </c>
      <c r="B79" s="216"/>
      <c r="C79" s="69" t="s">
        <v>430</v>
      </c>
      <c r="D79" s="62"/>
      <c r="E79" s="51" t="s">
        <v>400</v>
      </c>
      <c r="F79" s="206"/>
    </row>
    <row r="80" spans="1:6" x14ac:dyDescent="0.15">
      <c r="A80" s="49">
        <v>71</v>
      </c>
      <c r="B80" s="216"/>
      <c r="C80" s="69" t="s">
        <v>431</v>
      </c>
      <c r="D80" s="62"/>
      <c r="E80" s="51" t="s">
        <v>400</v>
      </c>
      <c r="F80" s="206"/>
    </row>
    <row r="81" spans="1:6" x14ac:dyDescent="0.15">
      <c r="A81" s="49">
        <v>72</v>
      </c>
      <c r="B81" s="216"/>
      <c r="C81" s="69" t="s">
        <v>432</v>
      </c>
      <c r="D81" s="62"/>
      <c r="E81" s="51" t="s">
        <v>400</v>
      </c>
      <c r="F81" s="206"/>
    </row>
    <row r="82" spans="1:6" x14ac:dyDescent="0.15">
      <c r="A82" s="49">
        <v>73</v>
      </c>
      <c r="B82" s="216"/>
      <c r="C82" s="69" t="s">
        <v>259</v>
      </c>
      <c r="D82" s="62"/>
      <c r="E82" s="51" t="s">
        <v>400</v>
      </c>
      <c r="F82" s="206"/>
    </row>
    <row r="83" spans="1:6" x14ac:dyDescent="0.15">
      <c r="A83" s="49">
        <v>74</v>
      </c>
      <c r="B83" s="216"/>
      <c r="C83" s="69" t="s">
        <v>430</v>
      </c>
      <c r="D83" s="62"/>
      <c r="E83" s="51" t="s">
        <v>400</v>
      </c>
      <c r="F83" s="206"/>
    </row>
    <row r="84" spans="1:6" x14ac:dyDescent="0.15">
      <c r="A84" s="49">
        <v>75</v>
      </c>
      <c r="B84" s="216"/>
      <c r="C84" s="69" t="s">
        <v>431</v>
      </c>
      <c r="D84" s="62"/>
      <c r="E84" s="51" t="s">
        <v>400</v>
      </c>
      <c r="F84" s="206"/>
    </row>
    <row r="85" spans="1:6" x14ac:dyDescent="0.15">
      <c r="A85" s="49">
        <v>76</v>
      </c>
      <c r="B85" s="216"/>
      <c r="C85" s="69" t="s">
        <v>432</v>
      </c>
      <c r="D85" s="62"/>
      <c r="E85" s="51" t="s">
        <v>400</v>
      </c>
      <c r="F85" s="206"/>
    </row>
    <row r="86" spans="1:6" x14ac:dyDescent="0.15">
      <c r="A86" s="49">
        <v>77</v>
      </c>
      <c r="B86" s="216"/>
      <c r="C86" s="69" t="s">
        <v>260</v>
      </c>
      <c r="D86" s="62"/>
      <c r="E86" s="51" t="s">
        <v>400</v>
      </c>
      <c r="F86" s="206"/>
    </row>
    <row r="87" spans="1:6" x14ac:dyDescent="0.15">
      <c r="A87" s="49">
        <v>78</v>
      </c>
      <c r="B87" s="216"/>
      <c r="C87" s="69" t="s">
        <v>434</v>
      </c>
      <c r="D87" s="62"/>
      <c r="E87" s="51" t="s">
        <v>400</v>
      </c>
      <c r="F87" s="206"/>
    </row>
    <row r="88" spans="1:6" x14ac:dyDescent="0.15">
      <c r="A88" s="49">
        <v>79</v>
      </c>
      <c r="B88" s="216"/>
      <c r="C88" s="69" t="s">
        <v>435</v>
      </c>
      <c r="D88" s="62"/>
      <c r="E88" s="51" t="s">
        <v>400</v>
      </c>
      <c r="F88" s="206"/>
    </row>
    <row r="89" spans="1:6" x14ac:dyDescent="0.15">
      <c r="A89" s="49">
        <v>80</v>
      </c>
      <c r="B89" s="216"/>
      <c r="C89" s="69" t="s">
        <v>436</v>
      </c>
      <c r="D89" s="62"/>
      <c r="E89" s="51" t="s">
        <v>400</v>
      </c>
      <c r="F89" s="206"/>
    </row>
    <row r="90" spans="1:6" x14ac:dyDescent="0.15">
      <c r="A90" s="49">
        <v>81</v>
      </c>
      <c r="B90" s="216"/>
      <c r="C90" s="69" t="s">
        <v>437</v>
      </c>
      <c r="D90" s="62"/>
      <c r="E90" s="51" t="s">
        <v>400</v>
      </c>
      <c r="F90" s="206"/>
    </row>
    <row r="91" spans="1:6" x14ac:dyDescent="0.15">
      <c r="A91" s="49">
        <v>82</v>
      </c>
      <c r="B91" s="216"/>
      <c r="C91" s="69" t="s">
        <v>430</v>
      </c>
      <c r="D91" s="62"/>
      <c r="E91" s="51" t="s">
        <v>400</v>
      </c>
      <c r="F91" s="206"/>
    </row>
    <row r="92" spans="1:6" x14ac:dyDescent="0.15">
      <c r="A92" s="49">
        <v>83</v>
      </c>
      <c r="B92" s="216"/>
      <c r="C92" s="69" t="s">
        <v>431</v>
      </c>
      <c r="D92" s="62"/>
      <c r="E92" s="51" t="s">
        <v>400</v>
      </c>
      <c r="F92" s="206"/>
    </row>
    <row r="93" spans="1:6" x14ac:dyDescent="0.15">
      <c r="A93" s="49">
        <v>84</v>
      </c>
      <c r="B93" s="216"/>
      <c r="C93" s="93" t="s">
        <v>432</v>
      </c>
      <c r="D93" s="82"/>
      <c r="E93" s="60" t="s">
        <v>400</v>
      </c>
      <c r="F93" s="207"/>
    </row>
    <row r="94" spans="1:6" x14ac:dyDescent="0.15">
      <c r="A94" s="49">
        <v>85</v>
      </c>
      <c r="B94" s="216"/>
      <c r="C94" s="156" t="s">
        <v>261</v>
      </c>
      <c r="D94" s="66">
        <f>SUM(D70,D74,D78,D82,D86,D90)</f>
        <v>0</v>
      </c>
      <c r="E94" s="217" t="s">
        <v>411</v>
      </c>
      <c r="F94" s="218"/>
    </row>
    <row r="95" spans="1:6" x14ac:dyDescent="0.15">
      <c r="A95" s="49">
        <v>86</v>
      </c>
      <c r="B95" s="216"/>
      <c r="C95" s="69" t="s">
        <v>438</v>
      </c>
      <c r="D95" s="66">
        <f t="shared" ref="D95:D97" si="0">SUM(D71,D75,D79,D83,D87,D91)</f>
        <v>0</v>
      </c>
      <c r="E95" s="217"/>
      <c r="F95" s="218"/>
    </row>
    <row r="96" spans="1:6" x14ac:dyDescent="0.15">
      <c r="A96" s="49">
        <v>87</v>
      </c>
      <c r="B96" s="216"/>
      <c r="C96" s="69" t="s">
        <v>439</v>
      </c>
      <c r="D96" s="66">
        <f t="shared" si="0"/>
        <v>0</v>
      </c>
      <c r="E96" s="217"/>
      <c r="F96" s="218"/>
    </row>
    <row r="97" spans="1:6" x14ac:dyDescent="0.15">
      <c r="A97" s="58">
        <v>88</v>
      </c>
      <c r="B97" s="211"/>
      <c r="C97" s="93" t="s">
        <v>440</v>
      </c>
      <c r="D97" s="91">
        <f t="shared" si="0"/>
        <v>0</v>
      </c>
      <c r="E97" s="219"/>
      <c r="F97" s="220"/>
    </row>
    <row r="98" spans="1:6" x14ac:dyDescent="0.15">
      <c r="A98" s="84">
        <v>89</v>
      </c>
      <c r="B98" s="210" t="s">
        <v>262</v>
      </c>
      <c r="C98" s="161" t="s">
        <v>102</v>
      </c>
      <c r="D98" s="86"/>
      <c r="E98" s="87" t="s">
        <v>400</v>
      </c>
      <c r="F98" s="212" t="s">
        <v>564</v>
      </c>
    </row>
    <row r="99" spans="1:6" x14ac:dyDescent="0.15">
      <c r="A99" s="49">
        <v>90</v>
      </c>
      <c r="B99" s="216"/>
      <c r="C99" s="68" t="s">
        <v>103</v>
      </c>
      <c r="D99" s="62"/>
      <c r="E99" s="51" t="s">
        <v>400</v>
      </c>
      <c r="F99" s="213"/>
    </row>
    <row r="100" spans="1:6" x14ac:dyDescent="0.15">
      <c r="A100" s="49">
        <v>91</v>
      </c>
      <c r="B100" s="216"/>
      <c r="C100" s="68" t="s">
        <v>104</v>
      </c>
      <c r="D100" s="62"/>
      <c r="E100" s="51" t="s">
        <v>400</v>
      </c>
      <c r="F100" s="214"/>
    </row>
    <row r="101" spans="1:6" ht="24" x14ac:dyDescent="0.15">
      <c r="A101" s="49">
        <v>92</v>
      </c>
      <c r="B101" s="216"/>
      <c r="C101" s="68" t="s">
        <v>509</v>
      </c>
      <c r="D101" s="62"/>
      <c r="E101" s="51" t="s">
        <v>400</v>
      </c>
      <c r="F101" s="43" t="s">
        <v>403</v>
      </c>
    </row>
    <row r="102" spans="1:6" x14ac:dyDescent="0.15">
      <c r="A102" s="49">
        <v>93</v>
      </c>
      <c r="B102" s="216"/>
      <c r="C102" s="81" t="s">
        <v>361</v>
      </c>
      <c r="D102" s="82"/>
      <c r="E102" s="60" t="s">
        <v>400</v>
      </c>
      <c r="F102" s="89"/>
    </row>
    <row r="103" spans="1:6" x14ac:dyDescent="0.15">
      <c r="A103" s="49">
        <v>94</v>
      </c>
      <c r="B103" s="216"/>
      <c r="C103" s="71" t="s">
        <v>263</v>
      </c>
      <c r="D103" s="92">
        <f>SUM(D98:D100,D102)</f>
        <v>0</v>
      </c>
      <c r="E103" s="221" t="s">
        <v>411</v>
      </c>
      <c r="F103" s="222"/>
    </row>
    <row r="104" spans="1:6" x14ac:dyDescent="0.15">
      <c r="A104" s="58">
        <v>95</v>
      </c>
      <c r="B104" s="211"/>
      <c r="C104" s="81" t="s">
        <v>441</v>
      </c>
      <c r="D104" s="82"/>
      <c r="E104" s="60" t="s">
        <v>400</v>
      </c>
      <c r="F104" s="89"/>
    </row>
    <row r="105" spans="1:6" x14ac:dyDescent="0.15">
      <c r="A105" s="84">
        <v>96</v>
      </c>
      <c r="B105" s="210" t="s">
        <v>264</v>
      </c>
      <c r="C105" s="85" t="s">
        <v>265</v>
      </c>
      <c r="D105" s="86"/>
      <c r="E105" s="87" t="s">
        <v>231</v>
      </c>
      <c r="F105" s="88"/>
    </row>
    <row r="106" spans="1:6" x14ac:dyDescent="0.15">
      <c r="A106" s="108">
        <v>97</v>
      </c>
      <c r="B106" s="211"/>
      <c r="C106" s="81" t="s">
        <v>266</v>
      </c>
      <c r="D106" s="94"/>
      <c r="E106" s="60" t="s">
        <v>400</v>
      </c>
      <c r="F106" s="90" t="s">
        <v>483</v>
      </c>
    </row>
    <row r="107" spans="1:6" ht="24" x14ac:dyDescent="0.15">
      <c r="A107" s="49">
        <v>98</v>
      </c>
      <c r="B107" s="210" t="s">
        <v>267</v>
      </c>
      <c r="C107" s="85" t="s">
        <v>442</v>
      </c>
      <c r="D107" s="86"/>
      <c r="E107" s="87" t="s">
        <v>400</v>
      </c>
      <c r="F107" s="197" t="s">
        <v>565</v>
      </c>
    </row>
    <row r="108" spans="1:6" x14ac:dyDescent="0.15">
      <c r="A108" s="49">
        <v>99</v>
      </c>
      <c r="B108" s="216"/>
      <c r="C108" s="68" t="s">
        <v>443</v>
      </c>
      <c r="D108" s="192"/>
      <c r="E108" s="51" t="s">
        <v>400</v>
      </c>
      <c r="F108" s="198"/>
    </row>
    <row r="109" spans="1:6" x14ac:dyDescent="0.15">
      <c r="A109" s="49">
        <v>100</v>
      </c>
      <c r="B109" s="216"/>
      <c r="C109" s="68" t="s">
        <v>490</v>
      </c>
      <c r="D109" s="185"/>
      <c r="E109" s="51" t="s">
        <v>400</v>
      </c>
      <c r="F109" s="198"/>
    </row>
    <row r="110" spans="1:6" x14ac:dyDescent="0.15">
      <c r="A110" s="49">
        <v>101</v>
      </c>
      <c r="B110" s="216"/>
      <c r="C110" s="68" t="s">
        <v>491</v>
      </c>
      <c r="D110" s="192"/>
      <c r="E110" s="51" t="s">
        <v>400</v>
      </c>
      <c r="F110" s="198"/>
    </row>
    <row r="111" spans="1:6" x14ac:dyDescent="0.15">
      <c r="A111" s="49">
        <v>102</v>
      </c>
      <c r="B111" s="216"/>
      <c r="C111" s="68" t="s">
        <v>492</v>
      </c>
      <c r="D111" s="185"/>
      <c r="E111" s="51" t="s">
        <v>400</v>
      </c>
      <c r="F111" s="199"/>
    </row>
    <row r="112" spans="1:6" x14ac:dyDescent="0.15">
      <c r="A112" s="49">
        <v>103</v>
      </c>
      <c r="B112" s="216"/>
      <c r="C112" s="81" t="s">
        <v>444</v>
      </c>
      <c r="D112" s="91">
        <f>SUM(D107:D111)</f>
        <v>0</v>
      </c>
      <c r="E112" s="200" t="s">
        <v>411</v>
      </c>
      <c r="F112" s="201"/>
    </row>
    <row r="113" spans="1:6" ht="24" x14ac:dyDescent="0.15">
      <c r="A113" s="49">
        <v>104</v>
      </c>
      <c r="B113" s="216"/>
      <c r="C113" s="85" t="s">
        <v>445</v>
      </c>
      <c r="D113" s="192"/>
      <c r="E113" s="87" t="s">
        <v>400</v>
      </c>
      <c r="F113" s="194" t="s">
        <v>566</v>
      </c>
    </row>
    <row r="114" spans="1:6" x14ac:dyDescent="0.15">
      <c r="A114" s="49">
        <v>105</v>
      </c>
      <c r="B114" s="216"/>
      <c r="C114" s="68" t="s">
        <v>443</v>
      </c>
      <c r="D114" s="192"/>
      <c r="E114" s="51" t="s">
        <v>400</v>
      </c>
      <c r="F114" s="195"/>
    </row>
    <row r="115" spans="1:6" x14ac:dyDescent="0.15">
      <c r="A115" s="49">
        <v>106</v>
      </c>
      <c r="B115" s="216"/>
      <c r="C115" s="68" t="s">
        <v>490</v>
      </c>
      <c r="D115" s="192"/>
      <c r="E115" s="51" t="s">
        <v>400</v>
      </c>
      <c r="F115" s="195"/>
    </row>
    <row r="116" spans="1:6" x14ac:dyDescent="0.15">
      <c r="A116" s="49">
        <v>107</v>
      </c>
      <c r="B116" s="216"/>
      <c r="C116" s="68" t="s">
        <v>491</v>
      </c>
      <c r="D116" s="192"/>
      <c r="E116" s="51" t="s">
        <v>400</v>
      </c>
      <c r="F116" s="195"/>
    </row>
    <row r="117" spans="1:6" x14ac:dyDescent="0.15">
      <c r="A117" s="49">
        <v>108</v>
      </c>
      <c r="B117" s="216"/>
      <c r="C117" s="68" t="s">
        <v>492</v>
      </c>
      <c r="D117" s="192"/>
      <c r="E117" s="51" t="s">
        <v>400</v>
      </c>
      <c r="F117" s="196"/>
    </row>
    <row r="118" spans="1:6" x14ac:dyDescent="0.15">
      <c r="A118" s="49">
        <v>109</v>
      </c>
      <c r="B118" s="216"/>
      <c r="C118" s="81" t="s">
        <v>444</v>
      </c>
      <c r="D118" s="91">
        <f>SUM(D113:D117)</f>
        <v>0</v>
      </c>
      <c r="E118" s="200" t="s">
        <v>411</v>
      </c>
      <c r="F118" s="201"/>
    </row>
    <row r="119" spans="1:6" ht="24" x14ac:dyDescent="0.15">
      <c r="A119" s="49">
        <v>110</v>
      </c>
      <c r="B119" s="216"/>
      <c r="C119" s="85" t="s">
        <v>446</v>
      </c>
      <c r="D119" s="192"/>
      <c r="E119" s="87" t="s">
        <v>400</v>
      </c>
      <c r="F119" s="194" t="s">
        <v>567</v>
      </c>
    </row>
    <row r="120" spans="1:6" x14ac:dyDescent="0.15">
      <c r="A120" s="49">
        <v>111</v>
      </c>
      <c r="B120" s="216"/>
      <c r="C120" s="68" t="s">
        <v>443</v>
      </c>
      <c r="D120" s="192"/>
      <c r="E120" s="51" t="s">
        <v>400</v>
      </c>
      <c r="F120" s="195"/>
    </row>
    <row r="121" spans="1:6" x14ac:dyDescent="0.15">
      <c r="A121" s="49">
        <v>112</v>
      </c>
      <c r="B121" s="216"/>
      <c r="C121" s="68" t="s">
        <v>490</v>
      </c>
      <c r="D121" s="192"/>
      <c r="E121" s="51" t="s">
        <v>400</v>
      </c>
      <c r="F121" s="195"/>
    </row>
    <row r="122" spans="1:6" x14ac:dyDescent="0.15">
      <c r="A122" s="49">
        <v>113</v>
      </c>
      <c r="B122" s="216"/>
      <c r="C122" s="68" t="s">
        <v>491</v>
      </c>
      <c r="D122" s="192"/>
      <c r="E122" s="51" t="s">
        <v>400</v>
      </c>
      <c r="F122" s="195"/>
    </row>
    <row r="123" spans="1:6" x14ac:dyDescent="0.15">
      <c r="A123" s="49">
        <v>114</v>
      </c>
      <c r="B123" s="216"/>
      <c r="C123" s="68" t="s">
        <v>492</v>
      </c>
      <c r="D123" s="192"/>
      <c r="E123" s="51" t="s">
        <v>400</v>
      </c>
      <c r="F123" s="196"/>
    </row>
    <row r="124" spans="1:6" x14ac:dyDescent="0.15">
      <c r="A124" s="49">
        <v>115</v>
      </c>
      <c r="B124" s="216"/>
      <c r="C124" s="81" t="s">
        <v>444</v>
      </c>
      <c r="D124" s="91">
        <f>SUM(D119:D123)</f>
        <v>0</v>
      </c>
      <c r="E124" s="200" t="s">
        <v>411</v>
      </c>
      <c r="F124" s="201"/>
    </row>
    <row r="125" spans="1:6" ht="24" x14ac:dyDescent="0.15">
      <c r="A125" s="49">
        <v>116</v>
      </c>
      <c r="B125" s="216"/>
      <c r="C125" s="85" t="s">
        <v>447</v>
      </c>
      <c r="D125" s="192"/>
      <c r="E125" s="87" t="s">
        <v>400</v>
      </c>
      <c r="F125" s="194" t="s">
        <v>568</v>
      </c>
    </row>
    <row r="126" spans="1:6" x14ac:dyDescent="0.15">
      <c r="A126" s="49">
        <v>117</v>
      </c>
      <c r="B126" s="216"/>
      <c r="C126" s="68" t="s">
        <v>443</v>
      </c>
      <c r="D126" s="192"/>
      <c r="E126" s="51" t="s">
        <v>400</v>
      </c>
      <c r="F126" s="195"/>
    </row>
    <row r="127" spans="1:6" x14ac:dyDescent="0.15">
      <c r="A127" s="49">
        <v>118</v>
      </c>
      <c r="B127" s="216"/>
      <c r="C127" s="68" t="s">
        <v>490</v>
      </c>
      <c r="D127" s="192"/>
      <c r="E127" s="51" t="s">
        <v>400</v>
      </c>
      <c r="F127" s="195"/>
    </row>
    <row r="128" spans="1:6" x14ac:dyDescent="0.15">
      <c r="A128" s="49">
        <v>119</v>
      </c>
      <c r="B128" s="216"/>
      <c r="C128" s="68" t="s">
        <v>491</v>
      </c>
      <c r="D128" s="192"/>
      <c r="E128" s="51" t="s">
        <v>400</v>
      </c>
      <c r="F128" s="195"/>
    </row>
    <row r="129" spans="1:6" x14ac:dyDescent="0.15">
      <c r="A129" s="49">
        <v>120</v>
      </c>
      <c r="B129" s="216"/>
      <c r="C129" s="68" t="s">
        <v>492</v>
      </c>
      <c r="D129" s="192"/>
      <c r="E129" s="51" t="s">
        <v>400</v>
      </c>
      <c r="F129" s="196"/>
    </row>
    <row r="130" spans="1:6" x14ac:dyDescent="0.15">
      <c r="A130" s="49">
        <v>121</v>
      </c>
      <c r="B130" s="216"/>
      <c r="C130" s="81" t="s">
        <v>444</v>
      </c>
      <c r="D130" s="91">
        <f>SUM(D125:D129)</f>
        <v>0</v>
      </c>
      <c r="E130" s="200" t="s">
        <v>411</v>
      </c>
      <c r="F130" s="201"/>
    </row>
    <row r="131" spans="1:6" ht="24" x14ac:dyDescent="0.15">
      <c r="A131" s="49">
        <v>122</v>
      </c>
      <c r="B131" s="216"/>
      <c r="C131" s="85" t="s">
        <v>448</v>
      </c>
      <c r="D131" s="192"/>
      <c r="E131" s="87" t="s">
        <v>400</v>
      </c>
      <c r="F131" s="194" t="s">
        <v>569</v>
      </c>
    </row>
    <row r="132" spans="1:6" x14ac:dyDescent="0.15">
      <c r="A132" s="49">
        <v>123</v>
      </c>
      <c r="B132" s="216"/>
      <c r="C132" s="68" t="s">
        <v>443</v>
      </c>
      <c r="D132" s="192"/>
      <c r="E132" s="51" t="s">
        <v>400</v>
      </c>
      <c r="F132" s="195"/>
    </row>
    <row r="133" spans="1:6" x14ac:dyDescent="0.15">
      <c r="A133" s="49">
        <v>124</v>
      </c>
      <c r="B133" s="216"/>
      <c r="C133" s="68" t="s">
        <v>490</v>
      </c>
      <c r="D133" s="192"/>
      <c r="E133" s="51" t="s">
        <v>400</v>
      </c>
      <c r="F133" s="195"/>
    </row>
    <row r="134" spans="1:6" x14ac:dyDescent="0.15">
      <c r="A134" s="49">
        <v>125</v>
      </c>
      <c r="B134" s="216"/>
      <c r="C134" s="68" t="s">
        <v>491</v>
      </c>
      <c r="D134" s="192"/>
      <c r="E134" s="51" t="s">
        <v>400</v>
      </c>
      <c r="F134" s="195"/>
    </row>
    <row r="135" spans="1:6" x14ac:dyDescent="0.15">
      <c r="A135" s="49">
        <v>126</v>
      </c>
      <c r="B135" s="216"/>
      <c r="C135" s="68" t="s">
        <v>492</v>
      </c>
      <c r="D135" s="192"/>
      <c r="E135" s="51" t="s">
        <v>400</v>
      </c>
      <c r="F135" s="196"/>
    </row>
    <row r="136" spans="1:6" x14ac:dyDescent="0.15">
      <c r="A136" s="49">
        <v>127</v>
      </c>
      <c r="B136" s="216"/>
      <c r="C136" s="81" t="s">
        <v>444</v>
      </c>
      <c r="D136" s="91">
        <f>SUM(D131:D135)</f>
        <v>0</v>
      </c>
      <c r="E136" s="200" t="s">
        <v>411</v>
      </c>
      <c r="F136" s="201"/>
    </row>
    <row r="137" spans="1:6" ht="24" x14ac:dyDescent="0.15">
      <c r="A137" s="49">
        <v>128</v>
      </c>
      <c r="B137" s="216"/>
      <c r="C137" s="85" t="s">
        <v>449</v>
      </c>
      <c r="D137" s="192"/>
      <c r="E137" s="87" t="s">
        <v>400</v>
      </c>
      <c r="F137" s="194" t="s">
        <v>570</v>
      </c>
    </row>
    <row r="138" spans="1:6" x14ac:dyDescent="0.15">
      <c r="A138" s="49">
        <v>129</v>
      </c>
      <c r="B138" s="216"/>
      <c r="C138" s="68" t="s">
        <v>443</v>
      </c>
      <c r="D138" s="192"/>
      <c r="E138" s="51" t="s">
        <v>400</v>
      </c>
      <c r="F138" s="195"/>
    </row>
    <row r="139" spans="1:6" x14ac:dyDescent="0.15">
      <c r="A139" s="49">
        <v>130</v>
      </c>
      <c r="B139" s="216"/>
      <c r="C139" s="68" t="s">
        <v>490</v>
      </c>
      <c r="D139" s="192"/>
      <c r="E139" s="51" t="s">
        <v>400</v>
      </c>
      <c r="F139" s="195"/>
    </row>
    <row r="140" spans="1:6" x14ac:dyDescent="0.15">
      <c r="A140" s="49">
        <v>131</v>
      </c>
      <c r="B140" s="216"/>
      <c r="C140" s="68" t="s">
        <v>491</v>
      </c>
      <c r="D140" s="192"/>
      <c r="E140" s="51" t="s">
        <v>400</v>
      </c>
      <c r="F140" s="195"/>
    </row>
    <row r="141" spans="1:6" x14ac:dyDescent="0.15">
      <c r="A141" s="49">
        <v>132</v>
      </c>
      <c r="B141" s="216"/>
      <c r="C141" s="68" t="s">
        <v>492</v>
      </c>
      <c r="D141" s="192"/>
      <c r="E141" s="51" t="s">
        <v>400</v>
      </c>
      <c r="F141" s="196"/>
    </row>
    <row r="142" spans="1:6" x14ac:dyDescent="0.15">
      <c r="A142" s="49">
        <v>133</v>
      </c>
      <c r="B142" s="216"/>
      <c r="C142" s="81" t="s">
        <v>444</v>
      </c>
      <c r="D142" s="91">
        <f>SUM(D137:D141)</f>
        <v>0</v>
      </c>
      <c r="E142" s="200" t="s">
        <v>411</v>
      </c>
      <c r="F142" s="201"/>
    </row>
    <row r="143" spans="1:6" ht="24" x14ac:dyDescent="0.15">
      <c r="A143" s="49">
        <v>134</v>
      </c>
      <c r="B143" s="216"/>
      <c r="C143" s="85" t="s">
        <v>450</v>
      </c>
      <c r="D143" s="192"/>
      <c r="E143" s="87" t="s">
        <v>400</v>
      </c>
      <c r="F143" s="194" t="s">
        <v>571</v>
      </c>
    </row>
    <row r="144" spans="1:6" x14ac:dyDescent="0.15">
      <c r="A144" s="49">
        <v>135</v>
      </c>
      <c r="B144" s="216"/>
      <c r="C144" s="68" t="s">
        <v>443</v>
      </c>
      <c r="D144" s="192"/>
      <c r="E144" s="51" t="s">
        <v>400</v>
      </c>
      <c r="F144" s="195"/>
    </row>
    <row r="145" spans="1:6" x14ac:dyDescent="0.15">
      <c r="A145" s="49">
        <v>136</v>
      </c>
      <c r="B145" s="216"/>
      <c r="C145" s="68" t="s">
        <v>490</v>
      </c>
      <c r="D145" s="192"/>
      <c r="E145" s="51" t="s">
        <v>400</v>
      </c>
      <c r="F145" s="195"/>
    </row>
    <row r="146" spans="1:6" x14ac:dyDescent="0.15">
      <c r="A146" s="49">
        <v>137</v>
      </c>
      <c r="B146" s="216"/>
      <c r="C146" s="68" t="s">
        <v>491</v>
      </c>
      <c r="D146" s="192"/>
      <c r="E146" s="51" t="s">
        <v>400</v>
      </c>
      <c r="F146" s="195"/>
    </row>
    <row r="147" spans="1:6" x14ac:dyDescent="0.15">
      <c r="A147" s="49">
        <v>138</v>
      </c>
      <c r="B147" s="216"/>
      <c r="C147" s="68" t="s">
        <v>492</v>
      </c>
      <c r="D147" s="192"/>
      <c r="E147" s="51" t="s">
        <v>400</v>
      </c>
      <c r="F147" s="196"/>
    </row>
    <row r="148" spans="1:6" x14ac:dyDescent="0.15">
      <c r="A148" s="49">
        <v>139</v>
      </c>
      <c r="B148" s="216"/>
      <c r="C148" s="81" t="s">
        <v>444</v>
      </c>
      <c r="D148" s="91">
        <f>SUM(D143:D147)</f>
        <v>0</v>
      </c>
      <c r="E148" s="200" t="s">
        <v>411</v>
      </c>
      <c r="F148" s="201"/>
    </row>
    <row r="149" spans="1:6" ht="24" x14ac:dyDescent="0.15">
      <c r="A149" s="49">
        <v>140</v>
      </c>
      <c r="B149" s="216"/>
      <c r="C149" s="71" t="s">
        <v>451</v>
      </c>
      <c r="D149" s="192"/>
      <c r="E149" s="48" t="s">
        <v>400</v>
      </c>
      <c r="F149" s="198" t="s">
        <v>572</v>
      </c>
    </row>
    <row r="150" spans="1:6" x14ac:dyDescent="0.15">
      <c r="A150" s="49">
        <v>141</v>
      </c>
      <c r="B150" s="216"/>
      <c r="C150" s="68" t="s">
        <v>443</v>
      </c>
      <c r="D150" s="192"/>
      <c r="E150" s="51" t="s">
        <v>400</v>
      </c>
      <c r="F150" s="198"/>
    </row>
    <row r="151" spans="1:6" x14ac:dyDescent="0.15">
      <c r="A151" s="49">
        <v>142</v>
      </c>
      <c r="B151" s="216"/>
      <c r="C151" s="68" t="s">
        <v>490</v>
      </c>
      <c r="D151" s="192"/>
      <c r="E151" s="51" t="s">
        <v>400</v>
      </c>
      <c r="F151" s="198"/>
    </row>
    <row r="152" spans="1:6" x14ac:dyDescent="0.15">
      <c r="A152" s="49">
        <v>143</v>
      </c>
      <c r="B152" s="216"/>
      <c r="C152" s="68" t="s">
        <v>491</v>
      </c>
      <c r="D152" s="192"/>
      <c r="E152" s="51" t="s">
        <v>400</v>
      </c>
      <c r="F152" s="198"/>
    </row>
    <row r="153" spans="1:6" x14ac:dyDescent="0.15">
      <c r="A153" s="49">
        <v>144</v>
      </c>
      <c r="B153" s="216"/>
      <c r="C153" s="68" t="s">
        <v>492</v>
      </c>
      <c r="D153" s="192"/>
      <c r="E153" s="51" t="s">
        <v>400</v>
      </c>
      <c r="F153" s="199"/>
    </row>
    <row r="154" spans="1:6" ht="13.15" customHeight="1" x14ac:dyDescent="0.15">
      <c r="A154" s="49">
        <v>145</v>
      </c>
      <c r="B154" s="216"/>
      <c r="C154" s="81" t="s">
        <v>444</v>
      </c>
      <c r="D154" s="91">
        <f>SUM(D149:D153)</f>
        <v>0</v>
      </c>
      <c r="E154" s="239" t="s">
        <v>411</v>
      </c>
      <c r="F154" s="240"/>
    </row>
    <row r="155" spans="1:6" x14ac:dyDescent="0.15">
      <c r="A155" s="49">
        <v>146</v>
      </c>
      <c r="B155" s="216"/>
      <c r="C155" s="71" t="s">
        <v>452</v>
      </c>
      <c r="D155" s="92">
        <f>SUM(D107,D113,D119,D125,D131,D137,D143,D149)</f>
        <v>0</v>
      </c>
      <c r="E155" s="217"/>
      <c r="F155" s="218"/>
    </row>
    <row r="156" spans="1:6" x14ac:dyDescent="0.15">
      <c r="A156" s="49">
        <v>147</v>
      </c>
      <c r="B156" s="216"/>
      <c r="C156" s="68" t="s">
        <v>453</v>
      </c>
      <c r="D156" s="66">
        <f>SUM(D108,D114,D120,D126,D132,D138,D144,D150)</f>
        <v>0</v>
      </c>
      <c r="E156" s="217"/>
      <c r="F156" s="218"/>
    </row>
    <row r="157" spans="1:6" x14ac:dyDescent="0.15">
      <c r="A157" s="49">
        <v>148</v>
      </c>
      <c r="B157" s="216"/>
      <c r="C157" s="68" t="s">
        <v>499</v>
      </c>
      <c r="D157" s="66">
        <f>SUM(D109,D115,D121,D127,D133,D139,D145,D151)</f>
        <v>0</v>
      </c>
      <c r="E157" s="217"/>
      <c r="F157" s="218"/>
    </row>
    <row r="158" spans="1:6" x14ac:dyDescent="0.15">
      <c r="A158" s="49">
        <v>149</v>
      </c>
      <c r="B158" s="216"/>
      <c r="C158" s="68" t="s">
        <v>500</v>
      </c>
      <c r="D158" s="66">
        <f>SUM(D110,D116,D122,D128,D134,D140,D146,D152)</f>
        <v>0</v>
      </c>
      <c r="E158" s="217"/>
      <c r="F158" s="218"/>
    </row>
    <row r="159" spans="1:6" x14ac:dyDescent="0.15">
      <c r="A159" s="49">
        <v>150</v>
      </c>
      <c r="B159" s="216"/>
      <c r="C159" s="68" t="s">
        <v>501</v>
      </c>
      <c r="D159" s="66">
        <f>SUM(D111,D117,D123,D129,D135,D141,D147,D153)</f>
        <v>0</v>
      </c>
      <c r="E159" s="217"/>
      <c r="F159" s="218"/>
    </row>
    <row r="160" spans="1:6" x14ac:dyDescent="0.15">
      <c r="A160" s="58">
        <v>151</v>
      </c>
      <c r="B160" s="211"/>
      <c r="C160" s="81" t="s">
        <v>454</v>
      </c>
      <c r="D160" s="91">
        <f>SUM(D155:D159)</f>
        <v>0</v>
      </c>
      <c r="E160" s="219"/>
      <c r="F160" s="220"/>
    </row>
    <row r="161" spans="1:6" x14ac:dyDescent="0.15">
      <c r="A161" s="84">
        <v>152</v>
      </c>
      <c r="B161" s="210" t="s">
        <v>121</v>
      </c>
      <c r="C161" s="85" t="s">
        <v>268</v>
      </c>
      <c r="D161" s="86"/>
      <c r="E161" s="87" t="s">
        <v>231</v>
      </c>
      <c r="F161" s="88"/>
    </row>
    <row r="162" spans="1:6" x14ac:dyDescent="0.15">
      <c r="A162" s="49">
        <v>153</v>
      </c>
      <c r="B162" s="216"/>
      <c r="C162" s="68" t="s">
        <v>269</v>
      </c>
      <c r="D162" s="62"/>
      <c r="E162" s="51" t="s">
        <v>231</v>
      </c>
      <c r="F162" s="43"/>
    </row>
    <row r="163" spans="1:6" x14ac:dyDescent="0.15">
      <c r="A163" s="49">
        <v>154</v>
      </c>
      <c r="B163" s="216"/>
      <c r="C163" s="68" t="s">
        <v>270</v>
      </c>
      <c r="D163" s="62"/>
      <c r="E163" s="51" t="s">
        <v>400</v>
      </c>
      <c r="F163" s="43"/>
    </row>
    <row r="164" spans="1:6" x14ac:dyDescent="0.15">
      <c r="A164" s="49">
        <v>155</v>
      </c>
      <c r="B164" s="216"/>
      <c r="C164" s="68" t="s">
        <v>271</v>
      </c>
      <c r="D164" s="62"/>
      <c r="E164" s="51" t="s">
        <v>400</v>
      </c>
      <c r="F164" s="43"/>
    </row>
    <row r="165" spans="1:6" x14ac:dyDescent="0.15">
      <c r="A165" s="49">
        <v>156</v>
      </c>
      <c r="B165" s="216"/>
      <c r="C165" s="68" t="s">
        <v>273</v>
      </c>
      <c r="D165" s="62"/>
      <c r="E165" s="51" t="s">
        <v>400</v>
      </c>
      <c r="F165" s="241" t="s">
        <v>589</v>
      </c>
    </row>
    <row r="166" spans="1:6" x14ac:dyDescent="0.15">
      <c r="A166" s="49">
        <v>157</v>
      </c>
      <c r="B166" s="216"/>
      <c r="C166" s="68" t="s">
        <v>274</v>
      </c>
      <c r="D166" s="62"/>
      <c r="E166" s="51" t="s">
        <v>400</v>
      </c>
      <c r="F166" s="213"/>
    </row>
    <row r="167" spans="1:6" ht="24" x14ac:dyDescent="0.15">
      <c r="A167" s="49">
        <v>158</v>
      </c>
      <c r="B167" s="216"/>
      <c r="C167" s="68" t="s">
        <v>272</v>
      </c>
      <c r="D167" s="62"/>
      <c r="E167" s="51" t="s">
        <v>400</v>
      </c>
      <c r="F167" s="213"/>
    </row>
    <row r="168" spans="1:6" x14ac:dyDescent="0.15">
      <c r="A168" s="49">
        <v>159</v>
      </c>
      <c r="B168" s="216"/>
      <c r="C168" s="68" t="s">
        <v>275</v>
      </c>
      <c r="D168" s="62"/>
      <c r="E168" s="51" t="s">
        <v>400</v>
      </c>
      <c r="F168" s="213"/>
    </row>
    <row r="169" spans="1:6" ht="24" x14ac:dyDescent="0.15">
      <c r="A169" s="58">
        <v>160</v>
      </c>
      <c r="B169" s="211"/>
      <c r="C169" s="81" t="s">
        <v>276</v>
      </c>
      <c r="D169" s="82"/>
      <c r="E169" s="60" t="s">
        <v>400</v>
      </c>
      <c r="F169" s="242"/>
    </row>
    <row r="170" spans="1:6" x14ac:dyDescent="0.15">
      <c r="A170" s="84">
        <v>161</v>
      </c>
      <c r="B170" s="210" t="s">
        <v>277</v>
      </c>
      <c r="C170" s="85" t="s">
        <v>278</v>
      </c>
      <c r="D170" s="96" t="e">
        <f>D171/D172*100</f>
        <v>#DIV/0!</v>
      </c>
      <c r="E170" s="237" t="s">
        <v>411</v>
      </c>
      <c r="F170" s="238"/>
    </row>
    <row r="171" spans="1:6" x14ac:dyDescent="0.15">
      <c r="A171" s="49">
        <v>162</v>
      </c>
      <c r="B171" s="216"/>
      <c r="C171" s="68" t="s">
        <v>279</v>
      </c>
      <c r="D171" s="62"/>
      <c r="E171" s="51" t="s">
        <v>400</v>
      </c>
      <c r="F171" s="43"/>
    </row>
    <row r="172" spans="1:6" x14ac:dyDescent="0.15">
      <c r="A172" s="58">
        <v>163</v>
      </c>
      <c r="B172" s="211"/>
      <c r="C172" s="81" t="s">
        <v>280</v>
      </c>
      <c r="D172" s="82"/>
      <c r="E172" s="60" t="s">
        <v>400</v>
      </c>
      <c r="F172" s="89" t="s">
        <v>412</v>
      </c>
    </row>
    <row r="173" spans="1:6" x14ac:dyDescent="0.15">
      <c r="A173" s="47">
        <v>164</v>
      </c>
      <c r="B173" s="216" t="s">
        <v>281</v>
      </c>
      <c r="C173" s="71" t="s">
        <v>282</v>
      </c>
      <c r="D173" s="61"/>
      <c r="E173" s="48" t="s">
        <v>231</v>
      </c>
      <c r="F173" s="80"/>
    </row>
    <row r="174" spans="1:6" x14ac:dyDescent="0.15">
      <c r="A174" s="49">
        <v>165</v>
      </c>
      <c r="B174" s="223"/>
      <c r="C174" s="68" t="s">
        <v>240</v>
      </c>
      <c r="D174" s="62"/>
      <c r="E174" s="51" t="s">
        <v>400</v>
      </c>
      <c r="F174" s="50" t="s">
        <v>408</v>
      </c>
    </row>
    <row r="175" spans="1:6" x14ac:dyDescent="0.15">
      <c r="A175" s="49">
        <v>166</v>
      </c>
      <c r="B175" s="215" t="s">
        <v>283</v>
      </c>
      <c r="C175" s="68" t="s">
        <v>284</v>
      </c>
      <c r="D175" s="62"/>
      <c r="E175" s="51" t="s">
        <v>231</v>
      </c>
      <c r="F175" s="43" t="s">
        <v>535</v>
      </c>
    </row>
    <row r="176" spans="1:6" x14ac:dyDescent="0.15">
      <c r="A176" s="49">
        <v>167</v>
      </c>
      <c r="B176" s="216"/>
      <c r="C176" s="68" t="s">
        <v>285</v>
      </c>
      <c r="D176" s="62"/>
      <c r="E176" s="51" t="s">
        <v>231</v>
      </c>
      <c r="F176" s="43" t="s">
        <v>536</v>
      </c>
    </row>
    <row r="177" spans="1:6" x14ac:dyDescent="0.15">
      <c r="A177" s="58">
        <v>168</v>
      </c>
      <c r="B177" s="211"/>
      <c r="C177" s="81" t="s">
        <v>232</v>
      </c>
      <c r="D177" s="82"/>
      <c r="E177" s="60" t="s">
        <v>400</v>
      </c>
      <c r="F177" s="89" t="s">
        <v>407</v>
      </c>
    </row>
    <row r="178" spans="1:6" x14ac:dyDescent="0.15">
      <c r="A178" s="84">
        <v>169</v>
      </c>
      <c r="B178" s="210" t="s">
        <v>286</v>
      </c>
      <c r="C178" s="85" t="s">
        <v>287</v>
      </c>
      <c r="D178" s="86"/>
      <c r="E178" s="87" t="s">
        <v>231</v>
      </c>
      <c r="F178" s="194"/>
    </row>
    <row r="179" spans="1:6" ht="14.25" customHeight="1" x14ac:dyDescent="0.15">
      <c r="A179" s="49">
        <v>170</v>
      </c>
      <c r="B179" s="216"/>
      <c r="C179" s="68" t="s">
        <v>455</v>
      </c>
      <c r="D179" s="62"/>
      <c r="E179" s="51" t="s">
        <v>400</v>
      </c>
      <c r="F179" s="195"/>
    </row>
    <row r="180" spans="1:6" ht="14.25" customHeight="1" x14ac:dyDescent="0.15">
      <c r="A180" s="49">
        <v>171</v>
      </c>
      <c r="B180" s="216"/>
      <c r="C180" s="68" t="s">
        <v>288</v>
      </c>
      <c r="D180" s="62"/>
      <c r="E180" s="51" t="s">
        <v>231</v>
      </c>
      <c r="F180" s="195"/>
    </row>
    <row r="181" spans="1:6" ht="14.25" customHeight="1" x14ac:dyDescent="0.15">
      <c r="A181" s="49">
        <v>172</v>
      </c>
      <c r="B181" s="216"/>
      <c r="C181" s="68" t="s">
        <v>456</v>
      </c>
      <c r="D181" s="62"/>
      <c r="E181" s="51" t="s">
        <v>400</v>
      </c>
      <c r="F181" s="195"/>
    </row>
    <row r="182" spans="1:6" ht="14.25" customHeight="1" x14ac:dyDescent="0.15">
      <c r="A182" s="49">
        <v>173</v>
      </c>
      <c r="B182" s="216"/>
      <c r="C182" s="68" t="s">
        <v>457</v>
      </c>
      <c r="D182" s="62"/>
      <c r="E182" s="51" t="s">
        <v>400</v>
      </c>
      <c r="F182" s="196"/>
    </row>
    <row r="183" spans="1:6" x14ac:dyDescent="0.15">
      <c r="A183" s="49">
        <v>174</v>
      </c>
      <c r="B183" s="216"/>
      <c r="C183" s="68" t="s">
        <v>289</v>
      </c>
      <c r="D183" s="62"/>
      <c r="E183" s="51" t="s">
        <v>231</v>
      </c>
      <c r="F183" s="204" t="s">
        <v>573</v>
      </c>
    </row>
    <row r="184" spans="1:6" x14ac:dyDescent="0.15">
      <c r="A184" s="49">
        <v>175</v>
      </c>
      <c r="B184" s="216"/>
      <c r="C184" s="68" t="s">
        <v>458</v>
      </c>
      <c r="D184" s="62"/>
      <c r="E184" s="51" t="s">
        <v>400</v>
      </c>
      <c r="F184" s="195"/>
    </row>
    <row r="185" spans="1:6" x14ac:dyDescent="0.15">
      <c r="A185" s="49">
        <v>176</v>
      </c>
      <c r="B185" s="216"/>
      <c r="C185" s="68" t="s">
        <v>459</v>
      </c>
      <c r="D185" s="62"/>
      <c r="E185" s="51" t="s">
        <v>400</v>
      </c>
      <c r="F185" s="195"/>
    </row>
    <row r="186" spans="1:6" x14ac:dyDescent="0.15">
      <c r="A186" s="49">
        <v>177</v>
      </c>
      <c r="B186" s="216"/>
      <c r="C186" s="68" t="s">
        <v>460</v>
      </c>
      <c r="D186" s="62"/>
      <c r="E186" s="51" t="s">
        <v>231</v>
      </c>
      <c r="F186" s="195"/>
    </row>
    <row r="187" spans="1:6" x14ac:dyDescent="0.15">
      <c r="A187" s="49">
        <v>178</v>
      </c>
      <c r="B187" s="216"/>
      <c r="C187" s="68" t="s">
        <v>461</v>
      </c>
      <c r="D187" s="62"/>
      <c r="E187" s="51" t="s">
        <v>231</v>
      </c>
      <c r="F187" s="195"/>
    </row>
    <row r="188" spans="1:6" x14ac:dyDescent="0.15">
      <c r="A188" s="49">
        <v>179</v>
      </c>
      <c r="B188" s="216"/>
      <c r="C188" s="68" t="s">
        <v>462</v>
      </c>
      <c r="D188" s="62"/>
      <c r="E188" s="51" t="s">
        <v>231</v>
      </c>
      <c r="F188" s="195"/>
    </row>
    <row r="189" spans="1:6" x14ac:dyDescent="0.15">
      <c r="A189" s="49">
        <v>180</v>
      </c>
      <c r="B189" s="216"/>
      <c r="C189" s="68" t="s">
        <v>463</v>
      </c>
      <c r="D189" s="62"/>
      <c r="E189" s="51" t="s">
        <v>400</v>
      </c>
      <c r="F189" s="196"/>
    </row>
    <row r="190" spans="1:6" x14ac:dyDescent="0.15">
      <c r="A190" s="49">
        <v>181</v>
      </c>
      <c r="B190" s="216"/>
      <c r="C190" s="68" t="s">
        <v>290</v>
      </c>
      <c r="D190" s="62"/>
      <c r="E190" s="51" t="s">
        <v>231</v>
      </c>
      <c r="F190" s="204" t="s">
        <v>580</v>
      </c>
    </row>
    <row r="191" spans="1:6" ht="14.25" customHeight="1" x14ac:dyDescent="0.15">
      <c r="A191" s="49">
        <v>182</v>
      </c>
      <c r="B191" s="216"/>
      <c r="C191" s="68" t="s">
        <v>464</v>
      </c>
      <c r="D191" s="62"/>
      <c r="E191" s="51" t="s">
        <v>400</v>
      </c>
      <c r="F191" s="195"/>
    </row>
    <row r="192" spans="1:6" ht="14.25" customHeight="1" x14ac:dyDescent="0.15">
      <c r="A192" s="49">
        <v>183</v>
      </c>
      <c r="B192" s="216"/>
      <c r="C192" s="68" t="s">
        <v>465</v>
      </c>
      <c r="D192" s="62"/>
      <c r="E192" s="51" t="s">
        <v>400</v>
      </c>
      <c r="F192" s="195"/>
    </row>
    <row r="193" spans="1:6" ht="14.25" customHeight="1" x14ac:dyDescent="0.15">
      <c r="A193" s="49">
        <v>184</v>
      </c>
      <c r="B193" s="216"/>
      <c r="C193" s="68" t="s">
        <v>466</v>
      </c>
      <c r="D193" s="62"/>
      <c r="E193" s="51" t="s">
        <v>400</v>
      </c>
      <c r="F193" s="195"/>
    </row>
    <row r="194" spans="1:6" ht="14.25" customHeight="1" x14ac:dyDescent="0.15">
      <c r="A194" s="49">
        <v>185</v>
      </c>
      <c r="B194" s="216"/>
      <c r="C194" s="68" t="s">
        <v>467</v>
      </c>
      <c r="D194" s="62"/>
      <c r="E194" s="51" t="s">
        <v>400</v>
      </c>
      <c r="F194" s="195"/>
    </row>
    <row r="195" spans="1:6" ht="14.25" customHeight="1" x14ac:dyDescent="0.15">
      <c r="A195" s="49">
        <v>186</v>
      </c>
      <c r="B195" s="216"/>
      <c r="C195" s="68" t="s">
        <v>468</v>
      </c>
      <c r="D195" s="62"/>
      <c r="E195" s="51" t="s">
        <v>400</v>
      </c>
      <c r="F195" s="195"/>
    </row>
    <row r="196" spans="1:6" ht="14.25" customHeight="1" x14ac:dyDescent="0.15">
      <c r="A196" s="49">
        <v>187</v>
      </c>
      <c r="B196" s="216"/>
      <c r="C196" s="68" t="s">
        <v>469</v>
      </c>
      <c r="D196" s="62"/>
      <c r="E196" s="51" t="s">
        <v>400</v>
      </c>
      <c r="F196" s="195"/>
    </row>
    <row r="197" spans="1:6" ht="14.25" customHeight="1" x14ac:dyDescent="0.15">
      <c r="A197" s="49">
        <v>188</v>
      </c>
      <c r="B197" s="216"/>
      <c r="C197" s="68" t="s">
        <v>470</v>
      </c>
      <c r="D197" s="62"/>
      <c r="E197" s="51" t="s">
        <v>400</v>
      </c>
      <c r="F197" s="195"/>
    </row>
    <row r="198" spans="1:6" ht="14.25" customHeight="1" x14ac:dyDescent="0.15">
      <c r="A198" s="58">
        <v>189</v>
      </c>
      <c r="B198" s="211"/>
      <c r="C198" s="81" t="s">
        <v>471</v>
      </c>
      <c r="D198" s="186"/>
      <c r="E198" s="60" t="s">
        <v>400</v>
      </c>
      <c r="F198" s="236"/>
    </row>
    <row r="199" spans="1:6" ht="13.5" customHeight="1" x14ac:dyDescent="0.15">
      <c r="A199" s="84">
        <v>190</v>
      </c>
      <c r="B199" s="210" t="s">
        <v>291</v>
      </c>
      <c r="C199" s="85" t="s">
        <v>292</v>
      </c>
      <c r="D199" s="86"/>
      <c r="E199" s="87" t="s">
        <v>231</v>
      </c>
      <c r="F199" s="197" t="s">
        <v>537</v>
      </c>
    </row>
    <row r="200" spans="1:6" ht="24" x14ac:dyDescent="0.15">
      <c r="A200" s="49">
        <v>191</v>
      </c>
      <c r="B200" s="216"/>
      <c r="C200" s="68" t="s">
        <v>293</v>
      </c>
      <c r="D200" s="62"/>
      <c r="E200" s="51" t="s">
        <v>400</v>
      </c>
      <c r="F200" s="198"/>
    </row>
    <row r="201" spans="1:6" x14ac:dyDescent="0.15">
      <c r="A201" s="49">
        <v>192</v>
      </c>
      <c r="B201" s="216"/>
      <c r="C201" s="68" t="s">
        <v>401</v>
      </c>
      <c r="D201" s="62"/>
      <c r="E201" s="51" t="s">
        <v>231</v>
      </c>
      <c r="F201" s="198"/>
    </row>
    <row r="202" spans="1:6" x14ac:dyDescent="0.15">
      <c r="A202" s="49">
        <v>193</v>
      </c>
      <c r="B202" s="216"/>
      <c r="C202" s="68" t="s">
        <v>402</v>
      </c>
      <c r="D202" s="62"/>
      <c r="E202" s="51" t="s">
        <v>231</v>
      </c>
      <c r="F202" s="198"/>
    </row>
    <row r="203" spans="1:6" ht="24" x14ac:dyDescent="0.15">
      <c r="A203" s="58">
        <v>194</v>
      </c>
      <c r="B203" s="211"/>
      <c r="C203" s="81" t="s">
        <v>294</v>
      </c>
      <c r="D203" s="82"/>
      <c r="E203" s="60" t="s">
        <v>400</v>
      </c>
      <c r="F203" s="226"/>
    </row>
    <row r="204" spans="1:6" ht="24" x14ac:dyDescent="0.15">
      <c r="A204" s="97">
        <v>195</v>
      </c>
      <c r="B204" s="111" t="s">
        <v>295</v>
      </c>
      <c r="C204" s="98" t="s">
        <v>413</v>
      </c>
      <c r="D204" s="99"/>
      <c r="E204" s="100" t="s">
        <v>405</v>
      </c>
      <c r="F204" s="101" t="s">
        <v>520</v>
      </c>
    </row>
    <row r="205" spans="1:6" ht="13.5" customHeight="1" x14ac:dyDescent="0.15">
      <c r="A205" s="84">
        <v>196</v>
      </c>
      <c r="B205" s="210" t="s">
        <v>55</v>
      </c>
      <c r="C205" s="85" t="s">
        <v>472</v>
      </c>
      <c r="D205" s="86"/>
      <c r="E205" s="87" t="s">
        <v>400</v>
      </c>
      <c r="F205" s="197" t="s">
        <v>414</v>
      </c>
    </row>
    <row r="206" spans="1:6" x14ac:dyDescent="0.15">
      <c r="A206" s="49">
        <v>197</v>
      </c>
      <c r="B206" s="216"/>
      <c r="C206" s="68" t="s">
        <v>366</v>
      </c>
      <c r="D206" s="62"/>
      <c r="E206" s="51" t="s">
        <v>400</v>
      </c>
      <c r="F206" s="198"/>
    </row>
    <row r="207" spans="1:6" x14ac:dyDescent="0.15">
      <c r="A207" s="49">
        <v>198</v>
      </c>
      <c r="B207" s="216"/>
      <c r="C207" s="68" t="s">
        <v>296</v>
      </c>
      <c r="D207" s="62"/>
      <c r="E207" s="51" t="s">
        <v>400</v>
      </c>
      <c r="F207" s="199"/>
    </row>
    <row r="208" spans="1:6" ht="13.5" customHeight="1" x14ac:dyDescent="0.15">
      <c r="A208" s="49">
        <v>199</v>
      </c>
      <c r="B208" s="216"/>
      <c r="C208" s="68" t="s">
        <v>297</v>
      </c>
      <c r="D208" s="62"/>
      <c r="E208" s="51" t="s">
        <v>400</v>
      </c>
      <c r="F208" s="208" t="s">
        <v>556</v>
      </c>
    </row>
    <row r="209" spans="1:6" x14ac:dyDescent="0.15">
      <c r="A209" s="49">
        <v>200</v>
      </c>
      <c r="B209" s="216"/>
      <c r="C209" s="68" t="s">
        <v>298</v>
      </c>
      <c r="D209" s="62"/>
      <c r="E209" s="51" t="s">
        <v>400</v>
      </c>
      <c r="F209" s="206"/>
    </row>
    <row r="210" spans="1:6" x14ac:dyDescent="0.15">
      <c r="A210" s="49">
        <v>201</v>
      </c>
      <c r="B210" s="216"/>
      <c r="C210" s="68" t="s">
        <v>299</v>
      </c>
      <c r="D210" s="62"/>
      <c r="E210" s="51" t="s">
        <v>400</v>
      </c>
      <c r="F210" s="206"/>
    </row>
    <row r="211" spans="1:6" x14ac:dyDescent="0.15">
      <c r="A211" s="49">
        <v>202</v>
      </c>
      <c r="B211" s="216"/>
      <c r="C211" s="68" t="s">
        <v>300</v>
      </c>
      <c r="D211" s="62"/>
      <c r="E211" s="51" t="s">
        <v>400</v>
      </c>
      <c r="F211" s="206"/>
    </row>
    <row r="212" spans="1:6" x14ac:dyDescent="0.15">
      <c r="A212" s="49">
        <v>203</v>
      </c>
      <c r="B212" s="216"/>
      <c r="C212" s="68" t="s">
        <v>301</v>
      </c>
      <c r="D212" s="62"/>
      <c r="E212" s="51" t="s">
        <v>400</v>
      </c>
      <c r="F212" s="206"/>
    </row>
    <row r="213" spans="1:6" x14ac:dyDescent="0.15">
      <c r="A213" s="49">
        <v>204</v>
      </c>
      <c r="B213" s="216"/>
      <c r="C213" s="68" t="s">
        <v>302</v>
      </c>
      <c r="D213" s="62"/>
      <c r="E213" s="51" t="s">
        <v>400</v>
      </c>
      <c r="F213" s="206"/>
    </row>
    <row r="214" spans="1:6" x14ac:dyDescent="0.15">
      <c r="A214" s="49">
        <v>205</v>
      </c>
      <c r="B214" s="216"/>
      <c r="C214" s="68" t="s">
        <v>303</v>
      </c>
      <c r="D214" s="62"/>
      <c r="E214" s="51" t="s">
        <v>400</v>
      </c>
      <c r="F214" s="206"/>
    </row>
    <row r="215" spans="1:6" x14ac:dyDescent="0.15">
      <c r="A215" s="49">
        <v>206</v>
      </c>
      <c r="B215" s="216"/>
      <c r="C215" s="68" t="s">
        <v>304</v>
      </c>
      <c r="D215" s="62"/>
      <c r="E215" s="51" t="s">
        <v>400</v>
      </c>
      <c r="F215" s="206"/>
    </row>
    <row r="216" spans="1:6" x14ac:dyDescent="0.15">
      <c r="A216" s="49">
        <v>207</v>
      </c>
      <c r="B216" s="216"/>
      <c r="C216" s="68" t="s">
        <v>305</v>
      </c>
      <c r="D216" s="62"/>
      <c r="E216" s="51" t="s">
        <v>400</v>
      </c>
      <c r="F216" s="206"/>
    </row>
    <row r="217" spans="1:6" x14ac:dyDescent="0.15">
      <c r="A217" s="49">
        <v>208</v>
      </c>
      <c r="B217" s="216"/>
      <c r="C217" s="68" t="s">
        <v>306</v>
      </c>
      <c r="D217" s="62"/>
      <c r="E217" s="51" t="s">
        <v>400</v>
      </c>
      <c r="F217" s="206"/>
    </row>
    <row r="218" spans="1:6" x14ac:dyDescent="0.15">
      <c r="A218" s="49">
        <v>209</v>
      </c>
      <c r="B218" s="216"/>
      <c r="C218" s="68" t="s">
        <v>307</v>
      </c>
      <c r="D218" s="62"/>
      <c r="E218" s="51" t="s">
        <v>400</v>
      </c>
      <c r="F218" s="206"/>
    </row>
    <row r="219" spans="1:6" x14ac:dyDescent="0.15">
      <c r="A219" s="49">
        <v>210</v>
      </c>
      <c r="B219" s="216"/>
      <c r="C219" s="68" t="s">
        <v>308</v>
      </c>
      <c r="D219" s="62"/>
      <c r="E219" s="51" t="s">
        <v>400</v>
      </c>
      <c r="F219" s="206"/>
    </row>
    <row r="220" spans="1:6" x14ac:dyDescent="0.15">
      <c r="A220" s="49">
        <v>211</v>
      </c>
      <c r="B220" s="216"/>
      <c r="C220" s="68" t="s">
        <v>309</v>
      </c>
      <c r="D220" s="62"/>
      <c r="E220" s="51" t="s">
        <v>400</v>
      </c>
      <c r="F220" s="206"/>
    </row>
    <row r="221" spans="1:6" x14ac:dyDescent="0.15">
      <c r="A221" s="49">
        <v>212</v>
      </c>
      <c r="B221" s="216"/>
      <c r="C221" s="68" t="s">
        <v>310</v>
      </c>
      <c r="D221" s="62"/>
      <c r="E221" s="51" t="s">
        <v>400</v>
      </c>
      <c r="F221" s="206"/>
    </row>
    <row r="222" spans="1:6" x14ac:dyDescent="0.15">
      <c r="A222" s="58">
        <v>213</v>
      </c>
      <c r="B222" s="211"/>
      <c r="C222" s="81" t="s">
        <v>311</v>
      </c>
      <c r="D222" s="82"/>
      <c r="E222" s="60" t="s">
        <v>400</v>
      </c>
      <c r="F222" s="207"/>
    </row>
    <row r="223" spans="1:6" ht="13.5" customHeight="1" x14ac:dyDescent="0.15">
      <c r="A223" s="84">
        <v>214</v>
      </c>
      <c r="B223" s="210" t="s">
        <v>312</v>
      </c>
      <c r="C223" s="85" t="s">
        <v>161</v>
      </c>
      <c r="D223" s="102"/>
      <c r="E223" s="87" t="s">
        <v>400</v>
      </c>
      <c r="F223" s="205" t="s">
        <v>554</v>
      </c>
    </row>
    <row r="224" spans="1:6" x14ac:dyDescent="0.15">
      <c r="A224" s="49">
        <v>215</v>
      </c>
      <c r="B224" s="216"/>
      <c r="C224" s="68" t="s">
        <v>143</v>
      </c>
      <c r="D224" s="63"/>
      <c r="E224" s="51" t="s">
        <v>400</v>
      </c>
      <c r="F224" s="206"/>
    </row>
    <row r="225" spans="1:6" x14ac:dyDescent="0.15">
      <c r="A225" s="49">
        <v>216</v>
      </c>
      <c r="B225" s="216"/>
      <c r="C225" s="68" t="s">
        <v>144</v>
      </c>
      <c r="D225" s="63"/>
      <c r="E225" s="51" t="s">
        <v>400</v>
      </c>
      <c r="F225" s="206"/>
    </row>
    <row r="226" spans="1:6" x14ac:dyDescent="0.15">
      <c r="A226" s="49">
        <v>217</v>
      </c>
      <c r="B226" s="216"/>
      <c r="C226" s="68" t="s">
        <v>313</v>
      </c>
      <c r="D226" s="62"/>
      <c r="E226" s="51" t="s">
        <v>400</v>
      </c>
      <c r="F226" s="206"/>
    </row>
    <row r="227" spans="1:6" x14ac:dyDescent="0.15">
      <c r="A227" s="49">
        <v>218</v>
      </c>
      <c r="B227" s="216"/>
      <c r="C227" s="68" t="s">
        <v>314</v>
      </c>
      <c r="D227" s="62"/>
      <c r="E227" s="51" t="s">
        <v>400</v>
      </c>
      <c r="F227" s="206"/>
    </row>
    <row r="228" spans="1:6" x14ac:dyDescent="0.15">
      <c r="A228" s="49">
        <v>219</v>
      </c>
      <c r="B228" s="216"/>
      <c r="C228" s="68" t="s">
        <v>484</v>
      </c>
      <c r="D228" s="62"/>
      <c r="E228" s="51" t="s">
        <v>400</v>
      </c>
      <c r="F228" s="206"/>
    </row>
    <row r="229" spans="1:6" x14ac:dyDescent="0.15">
      <c r="A229" s="49">
        <v>220</v>
      </c>
      <c r="B229" s="216"/>
      <c r="C229" s="68" t="s">
        <v>502</v>
      </c>
      <c r="D229" s="62"/>
      <c r="E229" s="51" t="s">
        <v>400</v>
      </c>
      <c r="F229" s="206"/>
    </row>
    <row r="230" spans="1:6" x14ac:dyDescent="0.15">
      <c r="A230" s="49">
        <v>221</v>
      </c>
      <c r="B230" s="216"/>
      <c r="C230" s="68" t="s">
        <v>503</v>
      </c>
      <c r="D230" s="62"/>
      <c r="E230" s="51" t="s">
        <v>400</v>
      </c>
      <c r="F230" s="206"/>
    </row>
    <row r="231" spans="1:6" x14ac:dyDescent="0.15">
      <c r="A231" s="49">
        <v>222</v>
      </c>
      <c r="B231" s="216"/>
      <c r="C231" s="68" t="s">
        <v>372</v>
      </c>
      <c r="D231" s="62"/>
      <c r="E231" s="51" t="s">
        <v>400</v>
      </c>
      <c r="F231" s="206"/>
    </row>
    <row r="232" spans="1:6" x14ac:dyDescent="0.15">
      <c r="A232" s="49">
        <v>223</v>
      </c>
      <c r="B232" s="216"/>
      <c r="C232" s="68" t="s">
        <v>315</v>
      </c>
      <c r="D232" s="62"/>
      <c r="E232" s="51" t="s">
        <v>400</v>
      </c>
      <c r="F232" s="206"/>
    </row>
    <row r="233" spans="1:6" x14ac:dyDescent="0.15">
      <c r="A233" s="49">
        <v>224</v>
      </c>
      <c r="B233" s="216"/>
      <c r="C233" s="81" t="s">
        <v>316</v>
      </c>
      <c r="D233" s="82"/>
      <c r="E233" s="60" t="s">
        <v>400</v>
      </c>
      <c r="F233" s="207"/>
    </row>
    <row r="234" spans="1:6" x14ac:dyDescent="0.15">
      <c r="A234" s="49">
        <v>225</v>
      </c>
      <c r="B234" s="216"/>
      <c r="C234" s="71" t="s">
        <v>317</v>
      </c>
      <c r="D234" s="95" t="e">
        <f>ROUND(100-D235-D236,1)</f>
        <v>#DIV/0!</v>
      </c>
      <c r="E234" s="217" t="s">
        <v>527</v>
      </c>
      <c r="F234" s="218"/>
    </row>
    <row r="235" spans="1:6" x14ac:dyDescent="0.15">
      <c r="A235" s="49">
        <v>226</v>
      </c>
      <c r="B235" s="216"/>
      <c r="C235" s="68" t="s">
        <v>318</v>
      </c>
      <c r="D235" s="67" t="e">
        <f>ROUND(D224*4*100/D223,1)</f>
        <v>#DIV/0!</v>
      </c>
      <c r="E235" s="217"/>
      <c r="F235" s="218"/>
    </row>
    <row r="236" spans="1:6" x14ac:dyDescent="0.15">
      <c r="A236" s="49">
        <v>227</v>
      </c>
      <c r="B236" s="216"/>
      <c r="C236" s="68" t="s">
        <v>319</v>
      </c>
      <c r="D236" s="67" t="e">
        <f>ROUND(D225*9*100/D223,1)</f>
        <v>#DIV/0!</v>
      </c>
      <c r="E236" s="221"/>
      <c r="F236" s="222"/>
    </row>
    <row r="237" spans="1:6" ht="13.5" customHeight="1" x14ac:dyDescent="0.15">
      <c r="A237" s="49">
        <v>228</v>
      </c>
      <c r="B237" s="216"/>
      <c r="C237" s="69" t="s">
        <v>421</v>
      </c>
      <c r="D237" s="62"/>
      <c r="E237" s="51" t="s">
        <v>400</v>
      </c>
      <c r="F237" s="208" t="s">
        <v>538</v>
      </c>
    </row>
    <row r="238" spans="1:6" x14ac:dyDescent="0.15">
      <c r="A238" s="49">
        <v>229</v>
      </c>
      <c r="B238" s="216"/>
      <c r="C238" s="69" t="s">
        <v>474</v>
      </c>
      <c r="D238" s="62"/>
      <c r="E238" s="51" t="s">
        <v>400</v>
      </c>
      <c r="F238" s="206"/>
    </row>
    <row r="239" spans="1:6" x14ac:dyDescent="0.15">
      <c r="A239" s="49">
        <v>230</v>
      </c>
      <c r="B239" s="216"/>
      <c r="C239" s="69" t="s">
        <v>475</v>
      </c>
      <c r="D239" s="62"/>
      <c r="E239" s="51" t="s">
        <v>400</v>
      </c>
      <c r="F239" s="206"/>
    </row>
    <row r="240" spans="1:6" x14ac:dyDescent="0.15">
      <c r="A240" s="49">
        <v>231</v>
      </c>
      <c r="B240" s="216"/>
      <c r="C240" s="69" t="s">
        <v>320</v>
      </c>
      <c r="D240" s="62"/>
      <c r="E240" s="51" t="s">
        <v>400</v>
      </c>
      <c r="F240" s="206"/>
    </row>
    <row r="241" spans="1:6" x14ac:dyDescent="0.15">
      <c r="A241" s="49">
        <v>232</v>
      </c>
      <c r="B241" s="216"/>
      <c r="C241" s="69" t="s">
        <v>476</v>
      </c>
      <c r="D241" s="185"/>
      <c r="E241" s="51" t="s">
        <v>400</v>
      </c>
      <c r="F241" s="206"/>
    </row>
    <row r="242" spans="1:6" x14ac:dyDescent="0.15">
      <c r="A242" s="58">
        <v>233</v>
      </c>
      <c r="B242" s="211"/>
      <c r="C242" s="93" t="s">
        <v>477</v>
      </c>
      <c r="D242" s="185"/>
      <c r="E242" s="60" t="s">
        <v>400</v>
      </c>
      <c r="F242" s="207"/>
    </row>
    <row r="243" spans="1:6" ht="13.5" customHeight="1" x14ac:dyDescent="0.15">
      <c r="A243" s="84">
        <v>234</v>
      </c>
      <c r="B243" s="210" t="s">
        <v>321</v>
      </c>
      <c r="C243" s="85" t="s">
        <v>161</v>
      </c>
      <c r="D243" s="102"/>
      <c r="E243" s="103" t="s">
        <v>400</v>
      </c>
      <c r="F243" s="205" t="s">
        <v>551</v>
      </c>
    </row>
    <row r="244" spans="1:6" x14ac:dyDescent="0.15">
      <c r="A244" s="49">
        <v>235</v>
      </c>
      <c r="B244" s="216"/>
      <c r="C244" s="68" t="s">
        <v>143</v>
      </c>
      <c r="D244" s="63"/>
      <c r="E244" s="54" t="s">
        <v>400</v>
      </c>
      <c r="F244" s="206"/>
    </row>
    <row r="245" spans="1:6" x14ac:dyDescent="0.15">
      <c r="A245" s="49">
        <v>236</v>
      </c>
      <c r="B245" s="216"/>
      <c r="C245" s="68" t="s">
        <v>144</v>
      </c>
      <c r="D245" s="63"/>
      <c r="E245" s="54" t="s">
        <v>400</v>
      </c>
      <c r="F245" s="206"/>
    </row>
    <row r="246" spans="1:6" x14ac:dyDescent="0.15">
      <c r="A246" s="49">
        <v>237</v>
      </c>
      <c r="B246" s="216"/>
      <c r="C246" s="68" t="s">
        <v>313</v>
      </c>
      <c r="D246" s="64"/>
      <c r="E246" s="54" t="s">
        <v>400</v>
      </c>
      <c r="F246" s="206"/>
    </row>
    <row r="247" spans="1:6" x14ac:dyDescent="0.15">
      <c r="A247" s="49">
        <v>238</v>
      </c>
      <c r="B247" s="216"/>
      <c r="C247" s="68" t="s">
        <v>314</v>
      </c>
      <c r="D247" s="64"/>
      <c r="E247" s="54" t="s">
        <v>400</v>
      </c>
      <c r="F247" s="206"/>
    </row>
    <row r="248" spans="1:6" x14ac:dyDescent="0.15">
      <c r="A248" s="49">
        <v>239</v>
      </c>
      <c r="B248" s="216"/>
      <c r="C248" s="68" t="s">
        <v>484</v>
      </c>
      <c r="D248" s="64"/>
      <c r="E248" s="54" t="s">
        <v>400</v>
      </c>
      <c r="F248" s="206"/>
    </row>
    <row r="249" spans="1:6" x14ac:dyDescent="0.15">
      <c r="A249" s="49">
        <v>240</v>
      </c>
      <c r="B249" s="216"/>
      <c r="C249" s="68" t="s">
        <v>473</v>
      </c>
      <c r="D249" s="64"/>
      <c r="E249" s="54" t="s">
        <v>400</v>
      </c>
      <c r="F249" s="206"/>
    </row>
    <row r="250" spans="1:6" x14ac:dyDescent="0.15">
      <c r="A250" s="49">
        <v>241</v>
      </c>
      <c r="B250" s="216"/>
      <c r="C250" s="68" t="s">
        <v>371</v>
      </c>
      <c r="D250" s="64"/>
      <c r="E250" s="54" t="s">
        <v>400</v>
      </c>
      <c r="F250" s="206"/>
    </row>
    <row r="251" spans="1:6" x14ac:dyDescent="0.15">
      <c r="A251" s="49">
        <v>242</v>
      </c>
      <c r="B251" s="216"/>
      <c r="C251" s="68" t="s">
        <v>372</v>
      </c>
      <c r="D251" s="64"/>
      <c r="E251" s="54" t="s">
        <v>400</v>
      </c>
      <c r="F251" s="206"/>
    </row>
    <row r="252" spans="1:6" x14ac:dyDescent="0.15">
      <c r="A252" s="49">
        <v>243</v>
      </c>
      <c r="B252" s="216"/>
      <c r="C252" s="68" t="s">
        <v>315</v>
      </c>
      <c r="D252" s="64"/>
      <c r="E252" s="54" t="s">
        <v>400</v>
      </c>
      <c r="F252" s="206"/>
    </row>
    <row r="253" spans="1:6" x14ac:dyDescent="0.15">
      <c r="A253" s="49">
        <v>244</v>
      </c>
      <c r="B253" s="216"/>
      <c r="C253" s="81" t="s">
        <v>316</v>
      </c>
      <c r="D253" s="104"/>
      <c r="E253" s="105" t="s">
        <v>400</v>
      </c>
      <c r="F253" s="207"/>
    </row>
    <row r="254" spans="1:6" x14ac:dyDescent="0.15">
      <c r="A254" s="49">
        <v>245</v>
      </c>
      <c r="B254" s="216"/>
      <c r="C254" s="71" t="s">
        <v>317</v>
      </c>
      <c r="D254" s="95" t="e">
        <f>ROUND(100-D255-D256,1)</f>
        <v>#DIV/0!</v>
      </c>
      <c r="E254" s="217" t="s">
        <v>528</v>
      </c>
      <c r="F254" s="218"/>
    </row>
    <row r="255" spans="1:6" x14ac:dyDescent="0.15">
      <c r="A255" s="49">
        <v>246</v>
      </c>
      <c r="B255" s="216"/>
      <c r="C255" s="68" t="s">
        <v>318</v>
      </c>
      <c r="D255" s="67" t="e">
        <f>ROUND(D244*4*100/D243,1)</f>
        <v>#DIV/0!</v>
      </c>
      <c r="E255" s="217"/>
      <c r="F255" s="218"/>
    </row>
    <row r="256" spans="1:6" x14ac:dyDescent="0.15">
      <c r="A256" s="49">
        <v>247</v>
      </c>
      <c r="B256" s="216"/>
      <c r="C256" s="68" t="s">
        <v>319</v>
      </c>
      <c r="D256" s="67" t="e">
        <f>ROUND(D245*9*100/D243,1)</f>
        <v>#DIV/0!</v>
      </c>
      <c r="E256" s="221"/>
      <c r="F256" s="222"/>
    </row>
    <row r="257" spans="1:6" ht="13.5" customHeight="1" x14ac:dyDescent="0.15">
      <c r="A257" s="49">
        <v>248</v>
      </c>
      <c r="B257" s="216"/>
      <c r="C257" s="69" t="s">
        <v>421</v>
      </c>
      <c r="D257" s="66">
        <f>D237</f>
        <v>0</v>
      </c>
      <c r="E257" s="227" t="s">
        <v>415</v>
      </c>
      <c r="F257" s="228"/>
    </row>
    <row r="258" spans="1:6" x14ac:dyDescent="0.15">
      <c r="A258" s="49">
        <v>249</v>
      </c>
      <c r="B258" s="216"/>
      <c r="C258" s="69" t="s">
        <v>474</v>
      </c>
      <c r="D258" s="66">
        <f t="shared" ref="D258:D259" si="1">D238</f>
        <v>0</v>
      </c>
      <c r="E258" s="229"/>
      <c r="F258" s="230"/>
    </row>
    <row r="259" spans="1:6" x14ac:dyDescent="0.15">
      <c r="A259" s="49">
        <v>250</v>
      </c>
      <c r="B259" s="216"/>
      <c r="C259" s="69" t="s">
        <v>475</v>
      </c>
      <c r="D259" s="66">
        <f t="shared" si="1"/>
        <v>0</v>
      </c>
      <c r="E259" s="231"/>
      <c r="F259" s="232"/>
    </row>
    <row r="260" spans="1:6" x14ac:dyDescent="0.15">
      <c r="A260" s="49">
        <v>251</v>
      </c>
      <c r="B260" s="216"/>
      <c r="C260" s="69" t="s">
        <v>320</v>
      </c>
      <c r="D260" s="185"/>
      <c r="E260" s="51" t="s">
        <v>400</v>
      </c>
      <c r="F260" s="43"/>
    </row>
    <row r="261" spans="1:6" x14ac:dyDescent="0.15">
      <c r="A261" s="49">
        <v>252</v>
      </c>
      <c r="B261" s="216"/>
      <c r="C261" s="69" t="s">
        <v>476</v>
      </c>
      <c r="D261" s="185"/>
      <c r="E261" s="51" t="s">
        <v>400</v>
      </c>
      <c r="F261" s="43"/>
    </row>
    <row r="262" spans="1:6" x14ac:dyDescent="0.15">
      <c r="A262" s="58">
        <v>253</v>
      </c>
      <c r="B262" s="211"/>
      <c r="C262" s="93" t="s">
        <v>477</v>
      </c>
      <c r="D262" s="185"/>
      <c r="E262" s="60" t="s">
        <v>400</v>
      </c>
      <c r="F262" s="89"/>
    </row>
    <row r="263" spans="1:6" ht="13.5" customHeight="1" x14ac:dyDescent="0.15">
      <c r="A263" s="84">
        <v>254</v>
      </c>
      <c r="B263" s="210" t="s">
        <v>322</v>
      </c>
      <c r="C263" s="85" t="s">
        <v>161</v>
      </c>
      <c r="D263" s="102"/>
      <c r="E263" s="103" t="s">
        <v>400</v>
      </c>
      <c r="F263" s="233" t="s">
        <v>552</v>
      </c>
    </row>
    <row r="264" spans="1:6" x14ac:dyDescent="0.15">
      <c r="A264" s="49">
        <v>255</v>
      </c>
      <c r="B264" s="216"/>
      <c r="C264" s="68" t="s">
        <v>143</v>
      </c>
      <c r="D264" s="63"/>
      <c r="E264" s="54" t="s">
        <v>400</v>
      </c>
      <c r="F264" s="224"/>
    </row>
    <row r="265" spans="1:6" x14ac:dyDescent="0.15">
      <c r="A265" s="49">
        <v>256</v>
      </c>
      <c r="B265" s="216"/>
      <c r="C265" s="68" t="s">
        <v>144</v>
      </c>
      <c r="D265" s="63"/>
      <c r="E265" s="54" t="s">
        <v>400</v>
      </c>
      <c r="F265" s="224"/>
    </row>
    <row r="266" spans="1:6" x14ac:dyDescent="0.15">
      <c r="A266" s="49">
        <v>257</v>
      </c>
      <c r="B266" s="216"/>
      <c r="C266" s="68" t="s">
        <v>313</v>
      </c>
      <c r="D266" s="64"/>
      <c r="E266" s="54" t="s">
        <v>400</v>
      </c>
      <c r="F266" s="224"/>
    </row>
    <row r="267" spans="1:6" x14ac:dyDescent="0.15">
      <c r="A267" s="49">
        <v>258</v>
      </c>
      <c r="B267" s="216"/>
      <c r="C267" s="68" t="s">
        <v>314</v>
      </c>
      <c r="D267" s="64"/>
      <c r="E267" s="54" t="s">
        <v>400</v>
      </c>
      <c r="F267" s="224"/>
    </row>
    <row r="268" spans="1:6" x14ac:dyDescent="0.15">
      <c r="A268" s="49">
        <v>259</v>
      </c>
      <c r="B268" s="216"/>
      <c r="C268" s="68" t="s">
        <v>484</v>
      </c>
      <c r="D268" s="64"/>
      <c r="E268" s="54" t="s">
        <v>400</v>
      </c>
      <c r="F268" s="224"/>
    </row>
    <row r="269" spans="1:6" x14ac:dyDescent="0.15">
      <c r="A269" s="49">
        <v>260</v>
      </c>
      <c r="B269" s="216"/>
      <c r="C269" s="68" t="s">
        <v>504</v>
      </c>
      <c r="D269" s="64"/>
      <c r="E269" s="54" t="s">
        <v>400</v>
      </c>
      <c r="F269" s="224"/>
    </row>
    <row r="270" spans="1:6" x14ac:dyDescent="0.15">
      <c r="A270" s="49">
        <v>261</v>
      </c>
      <c r="B270" s="216"/>
      <c r="C270" s="68" t="s">
        <v>371</v>
      </c>
      <c r="D270" s="64"/>
      <c r="E270" s="54" t="s">
        <v>400</v>
      </c>
      <c r="F270" s="224"/>
    </row>
    <row r="271" spans="1:6" x14ac:dyDescent="0.15">
      <c r="A271" s="49">
        <v>262</v>
      </c>
      <c r="B271" s="216"/>
      <c r="C271" s="68" t="s">
        <v>372</v>
      </c>
      <c r="D271" s="64"/>
      <c r="E271" s="54" t="s">
        <v>400</v>
      </c>
      <c r="F271" s="224"/>
    </row>
    <row r="272" spans="1:6" x14ac:dyDescent="0.15">
      <c r="A272" s="49">
        <v>263</v>
      </c>
      <c r="B272" s="216"/>
      <c r="C272" s="68" t="s">
        <v>315</v>
      </c>
      <c r="D272" s="64"/>
      <c r="E272" s="54" t="s">
        <v>400</v>
      </c>
      <c r="F272" s="224"/>
    </row>
    <row r="273" spans="1:6" x14ac:dyDescent="0.15">
      <c r="A273" s="49">
        <v>264</v>
      </c>
      <c r="B273" s="216"/>
      <c r="C273" s="81" t="s">
        <v>316</v>
      </c>
      <c r="D273" s="104"/>
      <c r="E273" s="105" t="s">
        <v>400</v>
      </c>
      <c r="F273" s="225"/>
    </row>
    <row r="274" spans="1:6" x14ac:dyDescent="0.15">
      <c r="A274" s="49">
        <v>265</v>
      </c>
      <c r="B274" s="216"/>
      <c r="C274" s="71" t="s">
        <v>317</v>
      </c>
      <c r="D274" s="95" t="e">
        <f>ROUND(100-D275-D276,1)</f>
        <v>#DIV/0!</v>
      </c>
      <c r="E274" s="217" t="s">
        <v>528</v>
      </c>
      <c r="F274" s="218"/>
    </row>
    <row r="275" spans="1:6" x14ac:dyDescent="0.15">
      <c r="A275" s="49">
        <v>266</v>
      </c>
      <c r="B275" s="216"/>
      <c r="C275" s="68" t="s">
        <v>318</v>
      </c>
      <c r="D275" s="67" t="e">
        <f>ROUND(D264*4*100/D263,1)</f>
        <v>#DIV/0!</v>
      </c>
      <c r="E275" s="217"/>
      <c r="F275" s="218"/>
    </row>
    <row r="276" spans="1:6" x14ac:dyDescent="0.15">
      <c r="A276" s="49">
        <v>267</v>
      </c>
      <c r="B276" s="216"/>
      <c r="C276" s="68" t="s">
        <v>319</v>
      </c>
      <c r="D276" s="67" t="e">
        <f>ROUND(D265*9*100/D263,1)</f>
        <v>#DIV/0!</v>
      </c>
      <c r="E276" s="221"/>
      <c r="F276" s="222"/>
    </row>
    <row r="277" spans="1:6" ht="13.5" customHeight="1" x14ac:dyDescent="0.15">
      <c r="A277" s="49">
        <v>268</v>
      </c>
      <c r="B277" s="216"/>
      <c r="C277" s="69" t="s">
        <v>421</v>
      </c>
      <c r="D277" s="66">
        <f>D237</f>
        <v>0</v>
      </c>
      <c r="E277" s="227" t="s">
        <v>415</v>
      </c>
      <c r="F277" s="228"/>
    </row>
    <row r="278" spans="1:6" x14ac:dyDescent="0.15">
      <c r="A278" s="49">
        <v>269</v>
      </c>
      <c r="B278" s="216"/>
      <c r="C278" s="69" t="s">
        <v>474</v>
      </c>
      <c r="D278" s="66">
        <f t="shared" ref="D278:D279" si="2">D238</f>
        <v>0</v>
      </c>
      <c r="E278" s="229"/>
      <c r="F278" s="230"/>
    </row>
    <row r="279" spans="1:6" x14ac:dyDescent="0.15">
      <c r="A279" s="49">
        <v>270</v>
      </c>
      <c r="B279" s="216"/>
      <c r="C279" s="69" t="s">
        <v>475</v>
      </c>
      <c r="D279" s="66">
        <f t="shared" si="2"/>
        <v>0</v>
      </c>
      <c r="E279" s="231"/>
      <c r="F279" s="232"/>
    </row>
    <row r="280" spans="1:6" x14ac:dyDescent="0.15">
      <c r="A280" s="49">
        <v>271</v>
      </c>
      <c r="B280" s="216"/>
      <c r="C280" s="69" t="s">
        <v>320</v>
      </c>
      <c r="D280" s="185"/>
      <c r="E280" s="51" t="s">
        <v>400</v>
      </c>
      <c r="F280" s="43"/>
    </row>
    <row r="281" spans="1:6" x14ac:dyDescent="0.15">
      <c r="A281" s="49">
        <v>272</v>
      </c>
      <c r="B281" s="216"/>
      <c r="C281" s="69" t="s">
        <v>476</v>
      </c>
      <c r="D281" s="185"/>
      <c r="E281" s="51" t="s">
        <v>400</v>
      </c>
      <c r="F281" s="43"/>
    </row>
    <row r="282" spans="1:6" x14ac:dyDescent="0.15">
      <c r="A282" s="58">
        <v>273</v>
      </c>
      <c r="B282" s="211"/>
      <c r="C282" s="93" t="s">
        <v>477</v>
      </c>
      <c r="D282" s="185"/>
      <c r="E282" s="60" t="s">
        <v>400</v>
      </c>
      <c r="F282" s="89"/>
    </row>
    <row r="283" spans="1:6" x14ac:dyDescent="0.15">
      <c r="A283" s="84">
        <v>274</v>
      </c>
      <c r="B283" s="210" t="s">
        <v>323</v>
      </c>
      <c r="C283" s="85" t="s">
        <v>416</v>
      </c>
      <c r="D283" s="86"/>
      <c r="E283" s="87" t="s">
        <v>405</v>
      </c>
      <c r="F283" s="88" t="s">
        <v>521</v>
      </c>
    </row>
    <row r="284" spans="1:6" ht="22.5" x14ac:dyDescent="0.15">
      <c r="A284" s="58">
        <v>275</v>
      </c>
      <c r="B284" s="211"/>
      <c r="C284" s="81" t="s">
        <v>324</v>
      </c>
      <c r="D284" s="82"/>
      <c r="E284" s="60" t="s">
        <v>400</v>
      </c>
      <c r="F284" s="106" t="s">
        <v>553</v>
      </c>
    </row>
    <row r="285" spans="1:6" x14ac:dyDescent="0.15">
      <c r="A285" s="84">
        <v>276</v>
      </c>
      <c r="B285" s="110" t="s">
        <v>325</v>
      </c>
      <c r="C285" s="85" t="s">
        <v>231</v>
      </c>
      <c r="D285" s="86"/>
      <c r="E285" s="87" t="s">
        <v>231</v>
      </c>
      <c r="F285" s="162" t="s">
        <v>539</v>
      </c>
    </row>
    <row r="286" spans="1:6" x14ac:dyDescent="0.15">
      <c r="A286" s="49">
        <v>277</v>
      </c>
      <c r="B286" s="215" t="s">
        <v>326</v>
      </c>
      <c r="C286" s="68" t="s">
        <v>367</v>
      </c>
      <c r="D286" s="62"/>
      <c r="E286" s="51" t="s">
        <v>231</v>
      </c>
      <c r="F286" s="43"/>
    </row>
    <row r="287" spans="1:6" x14ac:dyDescent="0.15">
      <c r="A287" s="49">
        <v>278</v>
      </c>
      <c r="B287" s="216"/>
      <c r="C287" s="68" t="s">
        <v>368</v>
      </c>
      <c r="D287" s="62"/>
      <c r="E287" s="51" t="s">
        <v>231</v>
      </c>
      <c r="F287" s="43"/>
    </row>
    <row r="288" spans="1:6" x14ac:dyDescent="0.15">
      <c r="A288" s="49">
        <v>279</v>
      </c>
      <c r="B288" s="216"/>
      <c r="C288" s="68" t="s">
        <v>369</v>
      </c>
      <c r="D288" s="62"/>
      <c r="E288" s="51" t="s">
        <v>231</v>
      </c>
      <c r="F288" s="43"/>
    </row>
    <row r="289" spans="1:6" x14ac:dyDescent="0.15">
      <c r="A289" s="49">
        <v>280</v>
      </c>
      <c r="B289" s="216"/>
      <c r="C289" s="68" t="s">
        <v>481</v>
      </c>
      <c r="D289" s="62"/>
      <c r="E289" s="51" t="s">
        <v>231</v>
      </c>
      <c r="F289" s="43"/>
    </row>
    <row r="290" spans="1:6" x14ac:dyDescent="0.15">
      <c r="A290" s="49">
        <v>281</v>
      </c>
      <c r="B290" s="216"/>
      <c r="C290" s="68" t="s">
        <v>327</v>
      </c>
      <c r="D290" s="62"/>
      <c r="E290" s="51" t="s">
        <v>231</v>
      </c>
      <c r="F290" s="43"/>
    </row>
    <row r="291" spans="1:6" x14ac:dyDescent="0.15">
      <c r="A291" s="58">
        <v>282</v>
      </c>
      <c r="B291" s="211"/>
      <c r="C291" s="81" t="s">
        <v>328</v>
      </c>
      <c r="D291" s="62"/>
      <c r="E291" s="60" t="s">
        <v>400</v>
      </c>
      <c r="F291" s="89" t="s">
        <v>407</v>
      </c>
    </row>
    <row r="292" spans="1:6" x14ac:dyDescent="0.15">
      <c r="A292" s="84">
        <v>283</v>
      </c>
      <c r="B292" s="110" t="s">
        <v>329</v>
      </c>
      <c r="C292" s="85" t="s">
        <v>231</v>
      </c>
      <c r="D292" s="86"/>
      <c r="E292" s="87" t="s">
        <v>231</v>
      </c>
      <c r="F292" s="235" t="s">
        <v>581</v>
      </c>
    </row>
    <row r="293" spans="1:6" ht="14.25" customHeight="1" x14ac:dyDescent="0.15">
      <c r="A293" s="49">
        <v>284</v>
      </c>
      <c r="B293" s="215" t="s">
        <v>330</v>
      </c>
      <c r="C293" s="68" t="s">
        <v>364</v>
      </c>
      <c r="D293" s="62"/>
      <c r="E293" s="51" t="s">
        <v>400</v>
      </c>
      <c r="F293" s="195"/>
    </row>
    <row r="294" spans="1:6" ht="14.25" customHeight="1" x14ac:dyDescent="0.15">
      <c r="A294" s="49">
        <v>285</v>
      </c>
      <c r="B294" s="216"/>
      <c r="C294" s="68" t="s">
        <v>478</v>
      </c>
      <c r="D294" s="185"/>
      <c r="E294" s="51" t="s">
        <v>400</v>
      </c>
      <c r="F294" s="195"/>
    </row>
    <row r="295" spans="1:6" ht="14.25" customHeight="1" x14ac:dyDescent="0.15">
      <c r="A295" s="49">
        <v>286</v>
      </c>
      <c r="B295" s="216"/>
      <c r="C295" s="68" t="s">
        <v>331</v>
      </c>
      <c r="D295" s="185"/>
      <c r="E295" s="51" t="s">
        <v>400</v>
      </c>
      <c r="F295" s="195"/>
    </row>
    <row r="296" spans="1:6" ht="14.25" customHeight="1" x14ac:dyDescent="0.15">
      <c r="A296" s="49">
        <v>287</v>
      </c>
      <c r="B296" s="216"/>
      <c r="C296" s="68" t="s">
        <v>479</v>
      </c>
      <c r="D296" s="185"/>
      <c r="E296" s="51" t="s">
        <v>400</v>
      </c>
      <c r="F296" s="195"/>
    </row>
    <row r="297" spans="1:6" ht="14.25" customHeight="1" x14ac:dyDescent="0.15">
      <c r="A297" s="49">
        <v>288</v>
      </c>
      <c r="B297" s="216"/>
      <c r="C297" s="68" t="s">
        <v>332</v>
      </c>
      <c r="D297" s="185"/>
      <c r="E297" s="51" t="s">
        <v>400</v>
      </c>
      <c r="F297" s="195"/>
    </row>
    <row r="298" spans="1:6" ht="14.25" customHeight="1" x14ac:dyDescent="0.15">
      <c r="A298" s="58">
        <v>289</v>
      </c>
      <c r="B298" s="211"/>
      <c r="C298" s="81" t="s">
        <v>479</v>
      </c>
      <c r="D298" s="185"/>
      <c r="E298" s="60" t="s">
        <v>400</v>
      </c>
      <c r="F298" s="236"/>
    </row>
    <row r="299" spans="1:6" x14ac:dyDescent="0.15">
      <c r="A299" s="84">
        <v>290</v>
      </c>
      <c r="B299" s="210" t="s">
        <v>333</v>
      </c>
      <c r="C299" s="85" t="s">
        <v>214</v>
      </c>
      <c r="D299" s="86"/>
      <c r="E299" s="87" t="s">
        <v>231</v>
      </c>
      <c r="F299" s="88"/>
    </row>
    <row r="300" spans="1:6" x14ac:dyDescent="0.15">
      <c r="A300" s="49">
        <v>291</v>
      </c>
      <c r="B300" s="216"/>
      <c r="C300" s="68" t="s">
        <v>480</v>
      </c>
      <c r="D300" s="62"/>
      <c r="E300" s="51" t="s">
        <v>231</v>
      </c>
      <c r="F300" s="43"/>
    </row>
    <row r="301" spans="1:6" x14ac:dyDescent="0.15">
      <c r="A301" s="49">
        <v>292</v>
      </c>
      <c r="B301" s="216"/>
      <c r="C301" s="68" t="s">
        <v>216</v>
      </c>
      <c r="D301" s="62"/>
      <c r="E301" s="51" t="s">
        <v>231</v>
      </c>
      <c r="F301" s="43"/>
    </row>
    <row r="302" spans="1:6" x14ac:dyDescent="0.15">
      <c r="A302" s="49">
        <v>293</v>
      </c>
      <c r="B302" s="216"/>
      <c r="C302" s="68" t="s">
        <v>217</v>
      </c>
      <c r="D302" s="62"/>
      <c r="E302" s="51" t="s">
        <v>231</v>
      </c>
      <c r="F302" s="43"/>
    </row>
    <row r="303" spans="1:6" x14ac:dyDescent="0.15">
      <c r="A303" s="58">
        <v>294</v>
      </c>
      <c r="B303" s="211"/>
      <c r="C303" s="81" t="s">
        <v>328</v>
      </c>
      <c r="D303" s="82"/>
      <c r="E303" s="60" t="s">
        <v>400</v>
      </c>
      <c r="F303" s="89" t="s">
        <v>407</v>
      </c>
    </row>
    <row r="304" spans="1:6" x14ac:dyDescent="0.15">
      <c r="A304" s="75">
        <v>295</v>
      </c>
      <c r="B304" s="76" t="s">
        <v>343</v>
      </c>
      <c r="C304" s="77" t="s">
        <v>231</v>
      </c>
      <c r="D304" s="78"/>
      <c r="E304" s="79" t="s">
        <v>231</v>
      </c>
      <c r="F304" s="107"/>
    </row>
    <row r="305" spans="1:6" x14ac:dyDescent="0.15">
      <c r="A305" s="84">
        <v>296</v>
      </c>
      <c r="B305" s="110" t="s">
        <v>334</v>
      </c>
      <c r="C305" s="85" t="s">
        <v>231</v>
      </c>
      <c r="D305" s="86"/>
      <c r="E305" s="87" t="s">
        <v>231</v>
      </c>
      <c r="F305" s="88"/>
    </row>
    <row r="306" spans="1:6" x14ac:dyDescent="0.15">
      <c r="A306" s="49">
        <v>297</v>
      </c>
      <c r="B306" s="215" t="s">
        <v>335</v>
      </c>
      <c r="C306" s="68" t="s">
        <v>370</v>
      </c>
      <c r="D306" s="62"/>
      <c r="E306" s="51" t="s">
        <v>231</v>
      </c>
      <c r="F306" s="43"/>
    </row>
    <row r="307" spans="1:6" x14ac:dyDescent="0.15">
      <c r="A307" s="49">
        <v>298</v>
      </c>
      <c r="B307" s="216"/>
      <c r="C307" s="68" t="s">
        <v>336</v>
      </c>
      <c r="D307" s="62"/>
      <c r="E307" s="51" t="s">
        <v>231</v>
      </c>
      <c r="F307" s="43"/>
    </row>
    <row r="308" spans="1:6" x14ac:dyDescent="0.15">
      <c r="A308" s="49">
        <v>299</v>
      </c>
      <c r="B308" s="216"/>
      <c r="C308" s="68" t="s">
        <v>337</v>
      </c>
      <c r="D308" s="62"/>
      <c r="E308" s="51" t="s">
        <v>231</v>
      </c>
      <c r="F308" s="43"/>
    </row>
    <row r="309" spans="1:6" x14ac:dyDescent="0.15">
      <c r="A309" s="49">
        <v>300</v>
      </c>
      <c r="B309" s="216"/>
      <c r="C309" s="68" t="s">
        <v>338</v>
      </c>
      <c r="D309" s="62"/>
      <c r="E309" s="51" t="s">
        <v>231</v>
      </c>
      <c r="F309" s="43"/>
    </row>
    <row r="310" spans="1:6" x14ac:dyDescent="0.15">
      <c r="A310" s="58">
        <v>301</v>
      </c>
      <c r="B310" s="211"/>
      <c r="C310" s="81" t="s">
        <v>328</v>
      </c>
      <c r="D310" s="62"/>
      <c r="E310" s="60" t="s">
        <v>400</v>
      </c>
      <c r="F310" s="89" t="s">
        <v>407</v>
      </c>
    </row>
    <row r="311" spans="1:6" x14ac:dyDescent="0.15">
      <c r="A311" s="84">
        <v>302</v>
      </c>
      <c r="B311" s="110" t="s">
        <v>339</v>
      </c>
      <c r="C311" s="85" t="s">
        <v>231</v>
      </c>
      <c r="D311" s="86"/>
      <c r="E311" s="87" t="s">
        <v>231</v>
      </c>
      <c r="F311" s="88"/>
    </row>
    <row r="312" spans="1:6" x14ac:dyDescent="0.15">
      <c r="A312" s="49">
        <v>303</v>
      </c>
      <c r="B312" s="215" t="s">
        <v>340</v>
      </c>
      <c r="C312" s="68" t="s">
        <v>341</v>
      </c>
      <c r="D312" s="62"/>
      <c r="E312" s="51" t="s">
        <v>231</v>
      </c>
      <c r="F312" s="43"/>
    </row>
    <row r="313" spans="1:6" x14ac:dyDescent="0.15">
      <c r="A313" s="49">
        <v>304</v>
      </c>
      <c r="B313" s="216"/>
      <c r="C313" s="68" t="s">
        <v>342</v>
      </c>
      <c r="D313" s="62"/>
      <c r="E313" s="51" t="s">
        <v>231</v>
      </c>
      <c r="F313" s="43"/>
    </row>
    <row r="314" spans="1:6" x14ac:dyDescent="0.15">
      <c r="A314" s="58">
        <v>305</v>
      </c>
      <c r="B314" s="211"/>
      <c r="C314" s="81" t="s">
        <v>232</v>
      </c>
      <c r="D314" s="62"/>
      <c r="E314" s="60" t="s">
        <v>400</v>
      </c>
      <c r="F314" s="89" t="s">
        <v>407</v>
      </c>
    </row>
    <row r="315" spans="1:6" x14ac:dyDescent="0.15">
      <c r="A315" s="84">
        <v>306</v>
      </c>
      <c r="B315" s="110" t="s">
        <v>344</v>
      </c>
      <c r="C315" s="85" t="s">
        <v>231</v>
      </c>
      <c r="D315" s="86"/>
      <c r="E315" s="87" t="s">
        <v>231</v>
      </c>
      <c r="F315" s="88"/>
    </row>
    <row r="316" spans="1:6" x14ac:dyDescent="0.15">
      <c r="A316" s="49">
        <v>307</v>
      </c>
      <c r="B316" s="215" t="s">
        <v>419</v>
      </c>
      <c r="C316" s="68" t="s">
        <v>345</v>
      </c>
      <c r="D316" s="62"/>
      <c r="E316" s="51" t="s">
        <v>400</v>
      </c>
      <c r="F316" s="234" t="s">
        <v>420</v>
      </c>
    </row>
    <row r="317" spans="1:6" x14ac:dyDescent="0.15">
      <c r="A317" s="49">
        <v>308</v>
      </c>
      <c r="B317" s="223"/>
      <c r="C317" s="68" t="s">
        <v>346</v>
      </c>
      <c r="D317" s="62"/>
      <c r="E317" s="51" t="s">
        <v>400</v>
      </c>
      <c r="F317" s="199"/>
    </row>
    <row r="318" spans="1:6" x14ac:dyDescent="0.15">
      <c r="A318" s="49">
        <v>309</v>
      </c>
      <c r="B318" s="113" t="s">
        <v>363</v>
      </c>
      <c r="C318" s="68" t="s">
        <v>231</v>
      </c>
      <c r="D318" s="62"/>
      <c r="E318" s="51" t="s">
        <v>231</v>
      </c>
      <c r="F318" s="43"/>
    </row>
    <row r="319" spans="1:6" x14ac:dyDescent="0.15">
      <c r="A319" s="49">
        <v>310</v>
      </c>
      <c r="B319" s="215" t="s">
        <v>347</v>
      </c>
      <c r="C319" s="68" t="s">
        <v>348</v>
      </c>
      <c r="D319" s="62"/>
      <c r="E319" s="51" t="s">
        <v>231</v>
      </c>
      <c r="F319" s="43"/>
    </row>
    <row r="320" spans="1:6" x14ac:dyDescent="0.15">
      <c r="A320" s="49">
        <v>311</v>
      </c>
      <c r="B320" s="216"/>
      <c r="C320" s="68" t="s">
        <v>349</v>
      </c>
      <c r="D320" s="62"/>
      <c r="E320" s="51" t="s">
        <v>231</v>
      </c>
      <c r="F320" s="43"/>
    </row>
    <row r="321" spans="1:6" x14ac:dyDescent="0.15">
      <c r="A321" s="58">
        <v>312</v>
      </c>
      <c r="B321" s="211"/>
      <c r="C321" s="81" t="s">
        <v>350</v>
      </c>
      <c r="D321" s="82"/>
      <c r="E321" s="60" t="s">
        <v>400</v>
      </c>
      <c r="F321" s="89" t="s">
        <v>407</v>
      </c>
    </row>
    <row r="322" spans="1:6" ht="13.5" customHeight="1" x14ac:dyDescent="0.15">
      <c r="A322" s="47">
        <v>313</v>
      </c>
      <c r="B322" s="216" t="s">
        <v>351</v>
      </c>
      <c r="C322" s="71" t="s">
        <v>352</v>
      </c>
      <c r="D322" s="61"/>
      <c r="E322" s="48" t="s">
        <v>400</v>
      </c>
      <c r="F322" s="224" t="s">
        <v>540</v>
      </c>
    </row>
    <row r="323" spans="1:6" x14ac:dyDescent="0.15">
      <c r="A323" s="49">
        <v>314</v>
      </c>
      <c r="B323" s="216"/>
      <c r="C323" s="68" t="s">
        <v>94</v>
      </c>
      <c r="D323" s="62"/>
      <c r="E323" s="51" t="s">
        <v>400</v>
      </c>
      <c r="F323" s="224"/>
    </row>
    <row r="324" spans="1:6" x14ac:dyDescent="0.15">
      <c r="A324" s="49">
        <v>315</v>
      </c>
      <c r="B324" s="216"/>
      <c r="C324" s="68" t="s">
        <v>95</v>
      </c>
      <c r="D324" s="62"/>
      <c r="E324" s="51" t="s">
        <v>400</v>
      </c>
      <c r="F324" s="224"/>
    </row>
    <row r="325" spans="1:6" ht="24.75" thickBot="1" x14ac:dyDescent="0.2">
      <c r="A325" s="58">
        <v>316</v>
      </c>
      <c r="B325" s="245"/>
      <c r="C325" s="70" t="s">
        <v>417</v>
      </c>
      <c r="D325" s="65"/>
      <c r="E325" s="60" t="s">
        <v>400</v>
      </c>
      <c r="F325" s="225"/>
    </row>
  </sheetData>
  <mergeCells count="76">
    <mergeCell ref="B319:B321"/>
    <mergeCell ref="B322:B325"/>
    <mergeCell ref="B286:B291"/>
    <mergeCell ref="B293:B298"/>
    <mergeCell ref="B299:B303"/>
    <mergeCell ref="B306:B310"/>
    <mergeCell ref="B312:B314"/>
    <mergeCell ref="B316:B317"/>
    <mergeCell ref="E136:F136"/>
    <mergeCell ref="B98:B104"/>
    <mergeCell ref="F14:F15"/>
    <mergeCell ref="B283:B284"/>
    <mergeCell ref="B107:B160"/>
    <mergeCell ref="B161:B169"/>
    <mergeCell ref="B170:B172"/>
    <mergeCell ref="B173:B174"/>
    <mergeCell ref="B175:B177"/>
    <mergeCell ref="B178:B198"/>
    <mergeCell ref="B199:B203"/>
    <mergeCell ref="B205:B222"/>
    <mergeCell ref="B223:B242"/>
    <mergeCell ref="B243:B262"/>
    <mergeCell ref="B263:B282"/>
    <mergeCell ref="B41:B45"/>
    <mergeCell ref="F190:F198"/>
    <mergeCell ref="F178:F182"/>
    <mergeCell ref="F137:F141"/>
    <mergeCell ref="F143:F147"/>
    <mergeCell ref="F149:F153"/>
    <mergeCell ref="E170:F170"/>
    <mergeCell ref="E154:F160"/>
    <mergeCell ref="E148:F148"/>
    <mergeCell ref="E142:F142"/>
    <mergeCell ref="F165:F169"/>
    <mergeCell ref="F183:F189"/>
    <mergeCell ref="F322:F325"/>
    <mergeCell ref="F199:F203"/>
    <mergeCell ref="F205:F207"/>
    <mergeCell ref="F208:F222"/>
    <mergeCell ref="F223:F233"/>
    <mergeCell ref="F237:F242"/>
    <mergeCell ref="E274:F276"/>
    <mergeCell ref="E277:F279"/>
    <mergeCell ref="F263:F273"/>
    <mergeCell ref="F316:F317"/>
    <mergeCell ref="E254:F256"/>
    <mergeCell ref="E257:F259"/>
    <mergeCell ref="E234:F236"/>
    <mergeCell ref="F243:F253"/>
    <mergeCell ref="F292:F298"/>
    <mergeCell ref="B12:B15"/>
    <mergeCell ref="B18:B22"/>
    <mergeCell ref="B23:B29"/>
    <mergeCell ref="B30:B31"/>
    <mergeCell ref="B32:B40"/>
    <mergeCell ref="F25:F26"/>
    <mergeCell ref="F32:F39"/>
    <mergeCell ref="F70:F93"/>
    <mergeCell ref="F67:F68"/>
    <mergeCell ref="B105:B106"/>
    <mergeCell ref="F98:F100"/>
    <mergeCell ref="B56:B64"/>
    <mergeCell ref="B65:B69"/>
    <mergeCell ref="B70:B97"/>
    <mergeCell ref="E94:F97"/>
    <mergeCell ref="E103:F103"/>
    <mergeCell ref="B47:B55"/>
    <mergeCell ref="F113:F117"/>
    <mergeCell ref="F119:F123"/>
    <mergeCell ref="F125:F129"/>
    <mergeCell ref="F131:F135"/>
    <mergeCell ref="F107:F111"/>
    <mergeCell ref="E130:F130"/>
    <mergeCell ref="E124:F124"/>
    <mergeCell ref="E118:F118"/>
    <mergeCell ref="E112:F112"/>
  </mergeCells>
  <phoneticPr fontId="2"/>
  <conditionalFormatting sqref="D103:D104 D112 D168 D274:D279 D254:D259 D234:D239 D94:D97 D154:D160 D148 D142 D136 D130 D124 D118 D170">
    <cfRule type="containsBlanks" dxfId="113" priority="144">
      <formula>LEN(TRIM(D94))=0</formula>
    </cfRule>
  </conditionalFormatting>
  <conditionalFormatting sqref="F24">
    <cfRule type="expression" dxfId="112" priority="133">
      <formula>AND($D$23="その他",$D$24="")</formula>
    </cfRule>
  </conditionalFormatting>
  <conditionalFormatting sqref="D30 D46 D105 D10:D17">
    <cfRule type="containsBlanks" dxfId="111" priority="143">
      <formula>LEN(TRIM(D10))=0</formula>
    </cfRule>
  </conditionalFormatting>
  <conditionalFormatting sqref="D18 D23 D25:D29 D98:D100 D161:D164 D173 D283:D285 D292 D299:D302 D311 D315 D322:D324 D204:D233 D243:D253 D263:D273 D304:D305">
    <cfRule type="containsBlanks" dxfId="110" priority="131">
      <formula>LEN(TRIM(D18))=0</formula>
    </cfRule>
  </conditionalFormatting>
  <conditionalFormatting sqref="D19:D21">
    <cfRule type="expression" dxfId="109" priority="119">
      <formula>AND($D$18="有",$D19="")</formula>
    </cfRule>
  </conditionalFormatting>
  <conditionalFormatting sqref="D31:D38 D40:D44">
    <cfRule type="expression" dxfId="108" priority="118">
      <formula>AND($D$30="有",$D31="")</formula>
    </cfRule>
  </conditionalFormatting>
  <conditionalFormatting sqref="D47:D54 D56:D63">
    <cfRule type="expression" dxfId="107" priority="117">
      <formula>AND($D$46="委託",$D47="")</formula>
    </cfRule>
  </conditionalFormatting>
  <conditionalFormatting sqref="D286:D290">
    <cfRule type="expression" dxfId="106" priority="116">
      <formula>AND($D$285="有",$D286="")</formula>
    </cfRule>
  </conditionalFormatting>
  <conditionalFormatting sqref="D306:D309">
    <cfRule type="expression" dxfId="105" priority="114">
      <formula>AND($D$305="有",$D306="")</formula>
    </cfRule>
  </conditionalFormatting>
  <conditionalFormatting sqref="D312:D313">
    <cfRule type="expression" dxfId="104" priority="113">
      <formula>AND($D$311="有",$D312="")</formula>
    </cfRule>
  </conditionalFormatting>
  <conditionalFormatting sqref="D316:D320">
    <cfRule type="expression" dxfId="103" priority="112">
      <formula>AND($D$315="有",$D316="")</formula>
    </cfRule>
  </conditionalFormatting>
  <conditionalFormatting sqref="D22">
    <cfRule type="expression" dxfId="102" priority="108">
      <formula>AND($D$18="有",$D$22="")</formula>
    </cfRule>
  </conditionalFormatting>
  <conditionalFormatting sqref="D24">
    <cfRule type="expression" dxfId="101" priority="107">
      <formula>AND($D$23="その他",$D$24="")</formula>
    </cfRule>
  </conditionalFormatting>
  <conditionalFormatting sqref="D39">
    <cfRule type="expression" dxfId="100" priority="106">
      <formula>AND($D$30="有",$D$39="")</formula>
    </cfRule>
  </conditionalFormatting>
  <conditionalFormatting sqref="D45">
    <cfRule type="expression" dxfId="99" priority="105">
      <formula>AND($D$30="有",$D$45="")</formula>
    </cfRule>
  </conditionalFormatting>
  <conditionalFormatting sqref="D64">
    <cfRule type="expression" dxfId="98" priority="104">
      <formula>AND($D$46="委託",$D$64="")</formula>
    </cfRule>
  </conditionalFormatting>
  <conditionalFormatting sqref="D67">
    <cfRule type="expression" dxfId="97" priority="103">
      <formula>AND($D$66="管理栄養士",$D$67="")</formula>
    </cfRule>
  </conditionalFormatting>
  <conditionalFormatting sqref="D68">
    <cfRule type="expression" dxfId="96" priority="102">
      <formula>AND($D$66="栄養士",$D$68="")</formula>
    </cfRule>
  </conditionalFormatting>
  <conditionalFormatting sqref="D199 D201:D202">
    <cfRule type="containsBlanks" dxfId="95" priority="100">
      <formula>LEN(TRIM(D199))=0</formula>
    </cfRule>
  </conditionalFormatting>
  <conditionalFormatting sqref="D203">
    <cfRule type="expression" dxfId="94" priority="99">
      <formula>AND(OR($D$201="有",$D202="有"),$D$203="")</formula>
    </cfRule>
  </conditionalFormatting>
  <conditionalFormatting sqref="D70:D93">
    <cfRule type="containsBlanks" dxfId="93" priority="98">
      <formula>LEN(TRIM(D70))=0</formula>
    </cfRule>
  </conditionalFormatting>
  <conditionalFormatting sqref="D55">
    <cfRule type="expression" dxfId="92" priority="97">
      <formula>AND($D$46="委託",$D$55="")</formula>
    </cfRule>
  </conditionalFormatting>
  <conditionalFormatting sqref="D65">
    <cfRule type="containsBlanks" dxfId="91" priority="96">
      <formula>LEN(TRIM(D65))=0</formula>
    </cfRule>
  </conditionalFormatting>
  <conditionalFormatting sqref="D178 D180 D183 D190">
    <cfRule type="containsBlanks" dxfId="90" priority="95">
      <formula>LEN(TRIM(D178))=0</formula>
    </cfRule>
  </conditionalFormatting>
  <conditionalFormatting sqref="D291">
    <cfRule type="expression" dxfId="89" priority="94">
      <formula>AND($D$285="有",$D$291="")</formula>
    </cfRule>
  </conditionalFormatting>
  <conditionalFormatting sqref="D293">
    <cfRule type="expression" dxfId="88" priority="93">
      <formula>AND($D$292="有",$D293="")</formula>
    </cfRule>
  </conditionalFormatting>
  <conditionalFormatting sqref="D303">
    <cfRule type="containsBlanks" dxfId="87" priority="92">
      <formula>LEN(TRIM(D303))=0</formula>
    </cfRule>
  </conditionalFormatting>
  <conditionalFormatting sqref="D310">
    <cfRule type="expression" dxfId="86" priority="91">
      <formula>AND($D$305="有",$D$310="")</formula>
    </cfRule>
  </conditionalFormatting>
  <conditionalFormatting sqref="D314">
    <cfRule type="expression" dxfId="85" priority="90">
      <formula>AND($D$311="有",$D$314="")</formula>
    </cfRule>
  </conditionalFormatting>
  <conditionalFormatting sqref="D321">
    <cfRule type="expression" dxfId="84" priority="89">
      <formula>AND($D$315="有",$D$321="")</formula>
    </cfRule>
  </conditionalFormatting>
  <conditionalFormatting sqref="D325">
    <cfRule type="containsBlanks" dxfId="83" priority="88">
      <formula>LEN(TRIM(D325))=0</formula>
    </cfRule>
  </conditionalFormatting>
  <conditionalFormatting sqref="D101">
    <cfRule type="containsBlanks" dxfId="82" priority="87">
      <formula>LEN(TRIM(D101))=0</formula>
    </cfRule>
  </conditionalFormatting>
  <conditionalFormatting sqref="D179">
    <cfRule type="expression" dxfId="81" priority="85">
      <formula>AND($D$178="有",$D$179="")</formula>
    </cfRule>
  </conditionalFormatting>
  <conditionalFormatting sqref="D181">
    <cfRule type="expression" dxfId="80" priority="83">
      <formula>AND($D$180="有",$D$181="")</formula>
    </cfRule>
  </conditionalFormatting>
  <conditionalFormatting sqref="D182">
    <cfRule type="expression" dxfId="79" priority="82">
      <formula>AND($D$180="有",$D$182="")</formula>
    </cfRule>
  </conditionalFormatting>
  <conditionalFormatting sqref="D184">
    <cfRule type="expression" dxfId="78" priority="81">
      <formula>AND($D$183="有",$D$184="")</formula>
    </cfRule>
  </conditionalFormatting>
  <conditionalFormatting sqref="D185">
    <cfRule type="expression" dxfId="77" priority="80">
      <formula>AND($D$183="有",$D$185="")</formula>
    </cfRule>
  </conditionalFormatting>
  <conditionalFormatting sqref="D186">
    <cfRule type="expression" dxfId="76" priority="78">
      <formula>AND($D$183="有",$D$187="")</formula>
    </cfRule>
    <cfRule type="expression" dxfId="75" priority="79">
      <formula>AND($D$183="有",$D$186="")</formula>
    </cfRule>
  </conditionalFormatting>
  <conditionalFormatting sqref="D187">
    <cfRule type="expression" dxfId="74" priority="77">
      <formula>AND($D$183="有",$D$187="")</formula>
    </cfRule>
  </conditionalFormatting>
  <conditionalFormatting sqref="D188">
    <cfRule type="expression" dxfId="73" priority="76">
      <formula>AND($D$183="有",$D$188="")</formula>
    </cfRule>
  </conditionalFormatting>
  <conditionalFormatting sqref="D191">
    <cfRule type="expression" dxfId="72" priority="75">
      <formula>AND($D$190="有",$D$191="")</formula>
    </cfRule>
  </conditionalFormatting>
  <conditionalFormatting sqref="D192">
    <cfRule type="expression" dxfId="71" priority="74">
      <formula>AND($D$190="有",$D$192="")</formula>
    </cfRule>
  </conditionalFormatting>
  <conditionalFormatting sqref="D193">
    <cfRule type="expression" dxfId="70" priority="73">
      <formula>AND($D$190="有",$D$193="")</formula>
    </cfRule>
  </conditionalFormatting>
  <conditionalFormatting sqref="D194">
    <cfRule type="expression" dxfId="69" priority="72">
      <formula>AND($D$190="有",$D$194="")</formula>
    </cfRule>
  </conditionalFormatting>
  <conditionalFormatting sqref="D195">
    <cfRule type="expression" dxfId="68" priority="71">
      <formula>AND($D$190="有",$D$195="")</formula>
    </cfRule>
  </conditionalFormatting>
  <conditionalFormatting sqref="D196">
    <cfRule type="expression" dxfId="67" priority="70">
      <formula>AND($D$190="有",$D$196="")</formula>
    </cfRule>
  </conditionalFormatting>
  <conditionalFormatting sqref="D200">
    <cfRule type="expression" dxfId="66" priority="69">
      <formula>AND($D$199="有",$D$200="")</formula>
    </cfRule>
  </conditionalFormatting>
  <conditionalFormatting sqref="D69">
    <cfRule type="expression" dxfId="65" priority="68">
      <formula>AND(OR($D$66="管理栄養士",$D$66="栄養士"),$D$69="")</formula>
    </cfRule>
  </conditionalFormatting>
  <conditionalFormatting sqref="D66">
    <cfRule type="expression" dxfId="64" priority="65">
      <formula>OR($D$66="管理栄養士",$D$66="栄養士")</formula>
    </cfRule>
    <cfRule type="expression" dxfId="63" priority="66">
      <formula>ISTEXT($D$65)</formula>
    </cfRule>
  </conditionalFormatting>
  <conditionalFormatting sqref="D102">
    <cfRule type="expression" dxfId="62" priority="64">
      <formula>AND(ISTEXT($D$101),$D$102="")</formula>
    </cfRule>
  </conditionalFormatting>
  <conditionalFormatting sqref="D165:D167">
    <cfRule type="containsBlanks" dxfId="61" priority="63">
      <formula>LEN(TRIM(D165))=0</formula>
    </cfRule>
  </conditionalFormatting>
  <conditionalFormatting sqref="D169">
    <cfRule type="expression" dxfId="60" priority="62">
      <formula>AND(ISTEXT($D168),$D$169="")</formula>
    </cfRule>
  </conditionalFormatting>
  <conditionalFormatting sqref="D198">
    <cfRule type="expression" dxfId="59" priority="61">
      <formula>AND($D$197&gt;=1,$D198="")</formula>
    </cfRule>
  </conditionalFormatting>
  <conditionalFormatting sqref="D240">
    <cfRule type="expression" dxfId="58" priority="60">
      <formula>AND(ISTEXT($D237),$D240="")</formula>
    </cfRule>
  </conditionalFormatting>
  <conditionalFormatting sqref="D241">
    <cfRule type="expression" dxfId="57" priority="59">
      <formula>AND(ISTEXT($D238),$D241="")</formula>
    </cfRule>
  </conditionalFormatting>
  <conditionalFormatting sqref="D242">
    <cfRule type="expression" dxfId="56" priority="58">
      <formula>AND(ISTEXT($D239),$D242="")</formula>
    </cfRule>
  </conditionalFormatting>
  <conditionalFormatting sqref="D260">
    <cfRule type="expression" dxfId="55" priority="57">
      <formula>AND(ISTEXT($D257),$D260="")</formula>
    </cfRule>
  </conditionalFormatting>
  <conditionalFormatting sqref="D261">
    <cfRule type="expression" dxfId="54" priority="56">
      <formula>AND(ISTEXT($D258),$D261="")</formula>
    </cfRule>
  </conditionalFormatting>
  <conditionalFormatting sqref="D262">
    <cfRule type="expression" dxfId="53" priority="55">
      <formula>AND(ISTEXT($D259),$D262="")</formula>
    </cfRule>
  </conditionalFormatting>
  <conditionalFormatting sqref="D280">
    <cfRule type="expression" dxfId="52" priority="54">
      <formula>AND(ISTEXT($D277),$D280="")</formula>
    </cfRule>
  </conditionalFormatting>
  <conditionalFormatting sqref="D281">
    <cfRule type="expression" dxfId="51" priority="53">
      <formula>AND(ISTEXT($D278),$D281="")</formula>
    </cfRule>
  </conditionalFormatting>
  <conditionalFormatting sqref="D282">
    <cfRule type="expression" dxfId="50" priority="52">
      <formula>AND(ISTEXT($D279),$D282="")</formula>
    </cfRule>
  </conditionalFormatting>
  <conditionalFormatting sqref="D294">
    <cfRule type="expression" dxfId="49" priority="51">
      <formula>AND($D$292="有",$D294="")</formula>
    </cfRule>
  </conditionalFormatting>
  <conditionalFormatting sqref="D295">
    <cfRule type="expression" dxfId="48" priority="50">
      <formula>AND($D$292="有",$D295="")</formula>
    </cfRule>
  </conditionalFormatting>
  <conditionalFormatting sqref="D296">
    <cfRule type="expression" dxfId="47" priority="49">
      <formula>AND($D$292="有",$D296="")</formula>
    </cfRule>
  </conditionalFormatting>
  <conditionalFormatting sqref="D297">
    <cfRule type="expression" dxfId="46" priority="48">
      <formula>AND($D$292="有",$D297="")</formula>
    </cfRule>
  </conditionalFormatting>
  <conditionalFormatting sqref="D298">
    <cfRule type="expression" dxfId="45" priority="47">
      <formula>AND($D$292="有",$D298="")</formula>
    </cfRule>
  </conditionalFormatting>
  <conditionalFormatting sqref="D189">
    <cfRule type="expression" dxfId="44" priority="46">
      <formula>AND($D$183="有",$D$189="")</formula>
    </cfRule>
  </conditionalFormatting>
  <conditionalFormatting sqref="D197">
    <cfRule type="expression" dxfId="43" priority="45">
      <formula>AND($D$190="有",$D$197="")</formula>
    </cfRule>
  </conditionalFormatting>
  <conditionalFormatting sqref="D171:D172">
    <cfRule type="containsBlanks" dxfId="42" priority="44">
      <formula>LEN(TRIM(D171))=0</formula>
    </cfRule>
  </conditionalFormatting>
  <conditionalFormatting sqref="D106">
    <cfRule type="expression" dxfId="41" priority="43">
      <formula>AND($D$105="有",$D$106="")</formula>
    </cfRule>
  </conditionalFormatting>
  <conditionalFormatting sqref="D174">
    <cfRule type="expression" dxfId="40" priority="41">
      <formula>AND($D$173="有",$D$174="")</formula>
    </cfRule>
  </conditionalFormatting>
  <conditionalFormatting sqref="D107:D111">
    <cfRule type="expression" dxfId="39" priority="40">
      <formula>AND($D$105="有",$D107="")</formula>
    </cfRule>
  </conditionalFormatting>
  <conditionalFormatting sqref="D113">
    <cfRule type="expression" dxfId="38" priority="39">
      <formula>AND($D$105="有",$D113="")</formula>
    </cfRule>
  </conditionalFormatting>
  <conditionalFormatting sqref="D114">
    <cfRule type="expression" dxfId="37" priority="38">
      <formula>AND($D$105="有",$D114="")</formula>
    </cfRule>
  </conditionalFormatting>
  <conditionalFormatting sqref="D115">
    <cfRule type="expression" dxfId="36" priority="37">
      <formula>AND($D$105="有",$D115="")</formula>
    </cfRule>
  </conditionalFormatting>
  <conditionalFormatting sqref="D116">
    <cfRule type="expression" dxfId="35" priority="36">
      <formula>AND($D$105="有",$D116="")</formula>
    </cfRule>
  </conditionalFormatting>
  <conditionalFormatting sqref="D117">
    <cfRule type="expression" dxfId="34" priority="35">
      <formula>AND($D$105="有",$D117="")</formula>
    </cfRule>
  </conditionalFormatting>
  <conditionalFormatting sqref="D119">
    <cfRule type="expression" dxfId="33" priority="34">
      <formula>AND($D$105="有",$D119="")</formula>
    </cfRule>
  </conditionalFormatting>
  <conditionalFormatting sqref="D125">
    <cfRule type="expression" dxfId="32" priority="33">
      <formula>AND($D$105="有",$D125="")</formula>
    </cfRule>
  </conditionalFormatting>
  <conditionalFormatting sqref="D131">
    <cfRule type="expression" dxfId="31" priority="32">
      <formula>AND($D$105="有",$D131="")</formula>
    </cfRule>
  </conditionalFormatting>
  <conditionalFormatting sqref="D137">
    <cfRule type="expression" dxfId="30" priority="31">
      <formula>AND($D$105="有",$D137="")</formula>
    </cfRule>
  </conditionalFormatting>
  <conditionalFormatting sqref="D143">
    <cfRule type="expression" dxfId="29" priority="30">
      <formula>AND($D$105="有",$D143="")</formula>
    </cfRule>
  </conditionalFormatting>
  <conditionalFormatting sqref="D149">
    <cfRule type="expression" dxfId="28" priority="29">
      <formula>AND($D$105="有",$D149="")</formula>
    </cfRule>
  </conditionalFormatting>
  <conditionalFormatting sqref="D120">
    <cfRule type="expression" dxfId="27" priority="28">
      <formula>AND($D$105="有",$D120="")</formula>
    </cfRule>
  </conditionalFormatting>
  <conditionalFormatting sqref="D121">
    <cfRule type="expression" dxfId="26" priority="27">
      <formula>AND($D$105="有",$D121="")</formula>
    </cfRule>
  </conditionalFormatting>
  <conditionalFormatting sqref="D122">
    <cfRule type="expression" dxfId="25" priority="26">
      <formula>AND($D$105="有",$D122="")</formula>
    </cfRule>
  </conditionalFormatting>
  <conditionalFormatting sqref="D123">
    <cfRule type="expression" dxfId="24" priority="25">
      <formula>AND($D$105="有",$D123="")</formula>
    </cfRule>
  </conditionalFormatting>
  <conditionalFormatting sqref="D126">
    <cfRule type="expression" dxfId="23" priority="24">
      <formula>AND($D$105="有",$D126="")</formula>
    </cfRule>
  </conditionalFormatting>
  <conditionalFormatting sqref="D127">
    <cfRule type="expression" dxfId="22" priority="23">
      <formula>AND($D$105="有",$D127="")</formula>
    </cfRule>
  </conditionalFormatting>
  <conditionalFormatting sqref="D128">
    <cfRule type="expression" dxfId="21" priority="22">
      <formula>AND($D$105="有",$D128="")</formula>
    </cfRule>
  </conditionalFormatting>
  <conditionalFormatting sqref="D129">
    <cfRule type="expression" dxfId="20" priority="21">
      <formula>AND($D$105="有",$D129="")</formula>
    </cfRule>
  </conditionalFormatting>
  <conditionalFormatting sqref="D132">
    <cfRule type="expression" dxfId="19" priority="20">
      <formula>AND($D$105="有",$D132="")</formula>
    </cfRule>
  </conditionalFormatting>
  <conditionalFormatting sqref="D133">
    <cfRule type="expression" dxfId="18" priority="19">
      <formula>AND($D$105="有",$D133="")</formula>
    </cfRule>
  </conditionalFormatting>
  <conditionalFormatting sqref="D134">
    <cfRule type="expression" dxfId="17" priority="18">
      <formula>AND($D$105="有",$D134="")</formula>
    </cfRule>
  </conditionalFormatting>
  <conditionalFormatting sqref="D135">
    <cfRule type="expression" dxfId="16" priority="17">
      <formula>AND($D$105="有",$D135="")</formula>
    </cfRule>
  </conditionalFormatting>
  <conditionalFormatting sqref="D138">
    <cfRule type="expression" dxfId="15" priority="16">
      <formula>AND($D$105="有",$D138="")</formula>
    </cfRule>
  </conditionalFormatting>
  <conditionalFormatting sqref="D139">
    <cfRule type="expression" dxfId="14" priority="15">
      <formula>AND($D$105="有",$D139="")</formula>
    </cfRule>
  </conditionalFormatting>
  <conditionalFormatting sqref="D140">
    <cfRule type="expression" dxfId="13" priority="13">
      <formula>AND($D$105="有",$D140="")</formula>
    </cfRule>
  </conditionalFormatting>
  <conditionalFormatting sqref="D141">
    <cfRule type="expression" dxfId="12" priority="12">
      <formula>AND($D$105="有",$D141="")</formula>
    </cfRule>
  </conditionalFormatting>
  <conditionalFormatting sqref="D144">
    <cfRule type="expression" dxfId="11" priority="11">
      <formula>AND($D$105="有",$D144="")</formula>
    </cfRule>
  </conditionalFormatting>
  <conditionalFormatting sqref="D145">
    <cfRule type="expression" dxfId="10" priority="10">
      <formula>AND($D$105="有",$D145="")</formula>
    </cfRule>
  </conditionalFormatting>
  <conditionalFormatting sqref="D146">
    <cfRule type="expression" dxfId="9" priority="9">
      <formula>AND($D$105="有",$D146="")</formula>
    </cfRule>
  </conditionalFormatting>
  <conditionalFormatting sqref="D147">
    <cfRule type="expression" dxfId="8" priority="8">
      <formula>AND($D$105="有",$D147="")</formula>
    </cfRule>
  </conditionalFormatting>
  <conditionalFormatting sqref="D150">
    <cfRule type="expression" dxfId="7" priority="7">
      <formula>AND($D$105="有",$D150="")</formula>
    </cfRule>
  </conditionalFormatting>
  <conditionalFormatting sqref="D151">
    <cfRule type="expression" dxfId="6" priority="6">
      <formula>AND($D$105="有",$D151="")</formula>
    </cfRule>
  </conditionalFormatting>
  <conditionalFormatting sqref="D152">
    <cfRule type="expression" dxfId="5" priority="5">
      <formula>AND($D$105="有",$D152="")</formula>
    </cfRule>
  </conditionalFormatting>
  <conditionalFormatting sqref="D153">
    <cfRule type="expression" dxfId="4" priority="4">
      <formula>AND($D$105="有",$D153="")</formula>
    </cfRule>
  </conditionalFormatting>
  <conditionalFormatting sqref="D175">
    <cfRule type="expression" dxfId="3" priority="3">
      <formula>AND($D$173="有",$D$175="")</formula>
    </cfRule>
  </conditionalFormatting>
  <conditionalFormatting sqref="D176">
    <cfRule type="expression" dxfId="2" priority="2">
      <formula>AND($D$173="有",$D$176="")</formula>
    </cfRule>
  </conditionalFormatting>
  <conditionalFormatting sqref="D177">
    <cfRule type="expression" dxfId="1" priority="1">
      <formula>AND($D$173="有",$D$177="")</formula>
    </cfRule>
  </conditionalFormatting>
  <dataValidations count="10">
    <dataValidation type="list" allowBlank="1" showInputMessage="1" showErrorMessage="1" sqref="D315 D17:D21 D29:D30 D41:D44 D105 D161:D162 D173 D175:D176 D186:D188 D183 D180 D178 D190 D199 D201:D202 D56:D63 D299:D302 D292 D32:D38 D285:D290 D304:D309 D311:D313 D318:D320">
      <formula1>有_無</formula1>
    </dataValidation>
    <dataValidation type="list" allowBlank="1" showInputMessage="1" showErrorMessage="1" sqref="D283">
      <formula1>食材料費の単位</formula1>
    </dataValidation>
    <dataValidation type="list" allowBlank="1" showInputMessage="1" showErrorMessage="1" sqref="D66">
      <formula1>免許の種類</formula1>
    </dataValidation>
    <dataValidation type="list" allowBlank="1" showInputMessage="1" showErrorMessage="1" sqref="D69">
      <formula1>勤務形態</formula1>
    </dataValidation>
    <dataValidation type="list" allowBlank="1" showInputMessage="1" showErrorMessage="1" sqref="D46">
      <formula1>運営方式</formula1>
    </dataValidation>
    <dataValidation type="list" allowBlank="1" showInputMessage="1" showErrorMessage="1" sqref="D10">
      <formula1>施設区分</formula1>
    </dataValidation>
    <dataValidation type="list" allowBlank="1" showInputMessage="1" showErrorMessage="1" sqref="D16">
      <formula1>施設種別</formula1>
    </dataValidation>
    <dataValidation type="list" allowBlank="1" showInputMessage="1" showErrorMessage="1" sqref="D23">
      <formula1>部門</formula1>
    </dataValidation>
    <dataValidation type="decimal" allowBlank="1" showInputMessage="1" showErrorMessage="1" sqref="D223:D225 D263:D265 D243:D245">
      <formula1>1</formula1>
      <formula2>3000</formula2>
    </dataValidation>
    <dataValidation type="decimal" allowBlank="1" showInputMessage="1" showErrorMessage="1" sqref="D163:D167">
      <formula1>0</formula1>
      <formula2>100</formula2>
    </dataValidation>
  </dataValidations>
  <pageMargins left="0.19685039370078741" right="0.19685039370078741" top="0.19685039370078741" bottom="0.19685039370078741" header="0.31496062992125984" footer="0.31496062992125984"/>
  <pageSetup paperSize="9" scale="6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'リスト（12号様式用）'!$K$2:$K$8</xm:f>
          </x14:formula1>
          <xm:sqref>D204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2"/>
  <sheetViews>
    <sheetView view="pageBreakPreview" zoomScale="85" zoomScaleNormal="100" zoomScaleSheetLayoutView="85" workbookViewId="0">
      <selection activeCell="AL59" sqref="AL59:BL59"/>
    </sheetView>
  </sheetViews>
  <sheetFormatPr defaultColWidth="1" defaultRowHeight="16.5" customHeight="1" x14ac:dyDescent="0.15"/>
  <cols>
    <col min="1" max="22" width="1" style="13"/>
    <col min="23" max="23" width="1" style="13" customWidth="1"/>
    <col min="24" max="41" width="1" style="13"/>
    <col min="42" max="42" width="1" style="13" customWidth="1"/>
    <col min="43" max="48" width="1" style="13"/>
    <col min="49" max="49" width="1.125" style="13" customWidth="1"/>
    <col min="50" max="51" width="1" style="13"/>
    <col min="52" max="52" width="1" style="13" customWidth="1"/>
    <col min="53" max="53" width="1.75" style="13" customWidth="1"/>
    <col min="54" max="54" width="2" style="13" customWidth="1"/>
    <col min="55" max="55" width="1.5" style="13" customWidth="1"/>
    <col min="56" max="56" width="1.625" style="13" customWidth="1"/>
    <col min="57" max="57" width="1.25" style="13" customWidth="1"/>
    <col min="58" max="58" width="1.75" style="13" customWidth="1"/>
    <col min="59" max="59" width="1" style="13"/>
    <col min="60" max="61" width="1.625" style="13" customWidth="1"/>
    <col min="62" max="62" width="1.125" style="13" customWidth="1"/>
    <col min="63" max="63" width="1.25" style="13" customWidth="1"/>
    <col min="64" max="64" width="1.125" style="13" customWidth="1"/>
    <col min="65" max="66" width="1" style="13"/>
    <col min="67" max="67" width="1" style="13" customWidth="1"/>
    <col min="68" max="68" width="1.125" style="13" customWidth="1"/>
    <col min="69" max="69" width="1" style="13"/>
    <col min="70" max="70" width="1.5" style="13" customWidth="1"/>
    <col min="71" max="16384" width="1" style="13"/>
  </cols>
  <sheetData>
    <row r="1" spans="1:91" s="18" customFormat="1" ht="12" x14ac:dyDescent="0.15">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c r="CF1" s="438"/>
      <c r="CG1" s="438"/>
      <c r="CH1" s="438"/>
      <c r="CI1" s="438"/>
      <c r="CJ1" s="438"/>
      <c r="CK1" s="438"/>
      <c r="CL1" s="438"/>
      <c r="CM1" s="438"/>
    </row>
    <row r="2" spans="1:91" s="18" customFormat="1" ht="12.75" customHeight="1" x14ac:dyDescent="0.15">
      <c r="A2" s="440" t="s">
        <v>156</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0"/>
      <c r="AX2" s="440"/>
      <c r="AY2" s="440"/>
      <c r="AZ2" s="440"/>
      <c r="BA2" s="440"/>
      <c r="BB2" s="440"/>
      <c r="BC2" s="440"/>
      <c r="BD2" s="440"/>
      <c r="BE2" s="440"/>
      <c r="BF2" s="440"/>
      <c r="BG2" s="440"/>
      <c r="BH2" s="440"/>
      <c r="BI2" s="440"/>
      <c r="BJ2" s="440"/>
      <c r="BK2" s="440"/>
      <c r="BL2" s="440"/>
      <c r="BM2" s="440"/>
      <c r="BN2" s="440"/>
      <c r="BO2" s="440"/>
      <c r="BP2" s="440"/>
      <c r="BQ2" s="440"/>
      <c r="BR2" s="440"/>
      <c r="BS2" s="440"/>
      <c r="BT2" s="440"/>
      <c r="BU2" s="440"/>
      <c r="BV2" s="440"/>
      <c r="BW2" s="440"/>
      <c r="BX2" s="440"/>
      <c r="BY2" s="440"/>
      <c r="BZ2" s="440"/>
      <c r="CA2" s="440"/>
      <c r="CB2" s="440"/>
      <c r="CC2" s="440"/>
      <c r="CD2" s="440"/>
      <c r="CE2" s="440"/>
      <c r="CF2" s="440"/>
      <c r="CG2" s="440"/>
      <c r="CH2" s="440"/>
      <c r="CI2" s="440"/>
      <c r="CJ2" s="440"/>
      <c r="CK2" s="440"/>
      <c r="CL2" s="440"/>
      <c r="CM2" s="440"/>
    </row>
    <row r="3" spans="1:91" s="18" customFormat="1" ht="12.75" customHeight="1" x14ac:dyDescent="0.15">
      <c r="A3" s="441" t="str">
        <f>IF(入力シート!$D10="特定給食施設","(①特定給食施設　2小規模特定給食施設)",IF(入力シート!$D10="小規模特定給食施設","(1特定給食施設　②小規模特定給食施設)","(1特定給食施設　2小規模特定給食施設)"))</f>
        <v>(1特定給食施設　2小規模特定給食施設)</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row>
    <row r="4" spans="1:91" s="18" customFormat="1" ht="12.75" customHeight="1" x14ac:dyDescent="0.15">
      <c r="A4" s="13"/>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445" t="str">
        <f>IF(入力シート!$D11="","年　　　月　　　日",入力シート!$D11)</f>
        <v>年　　　月　　　日</v>
      </c>
      <c r="BO4" s="445"/>
      <c r="BP4" s="445"/>
      <c r="BQ4" s="445"/>
      <c r="BR4" s="445"/>
      <c r="BS4" s="445"/>
      <c r="BT4" s="445"/>
      <c r="BU4" s="445"/>
      <c r="BV4" s="445"/>
      <c r="BW4" s="445"/>
      <c r="BX4" s="445"/>
      <c r="BY4" s="445"/>
      <c r="BZ4" s="445"/>
      <c r="CA4" s="445"/>
      <c r="CB4" s="445"/>
      <c r="CC4" s="445"/>
      <c r="CD4" s="445"/>
      <c r="CE4" s="445"/>
      <c r="CF4" s="445"/>
      <c r="CG4" s="445"/>
      <c r="CH4" s="445"/>
      <c r="CI4" s="157"/>
      <c r="CJ4" s="157"/>
      <c r="CK4" s="157"/>
      <c r="CL4" s="157"/>
      <c r="CM4" s="157"/>
    </row>
    <row r="5" spans="1:91" s="18" customFormat="1" ht="12.75" customHeight="1" x14ac:dyDescent="0.15">
      <c r="A5" s="158" t="s">
        <v>518</v>
      </c>
      <c r="J5" s="159"/>
      <c r="K5" s="159"/>
      <c r="L5" s="159"/>
      <c r="M5" s="159"/>
      <c r="N5" s="159"/>
    </row>
    <row r="6" spans="1:91" s="18" customFormat="1" ht="22.5" customHeight="1" x14ac:dyDescent="0.15">
      <c r="AC6" s="286" t="s">
        <v>358</v>
      </c>
      <c r="AD6" s="286"/>
      <c r="AE6" s="286"/>
      <c r="AF6" s="286"/>
      <c r="AG6" s="286"/>
      <c r="AH6" s="286"/>
      <c r="AI6" s="286"/>
      <c r="AJ6" s="286"/>
      <c r="AK6" s="286"/>
      <c r="AL6" s="286"/>
      <c r="AM6" s="286"/>
      <c r="AN6" s="385" t="str">
        <f>IF(入力シート!$D12="","",入力シート!$D12)</f>
        <v/>
      </c>
      <c r="AO6" s="385"/>
      <c r="AP6" s="385"/>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385"/>
      <c r="BP6" s="385"/>
      <c r="BQ6" s="385"/>
      <c r="BR6" s="385"/>
      <c r="BS6" s="385"/>
      <c r="BT6" s="385"/>
      <c r="BU6" s="385"/>
      <c r="BV6" s="385"/>
      <c r="BW6" s="385"/>
      <c r="BX6" s="385"/>
      <c r="BY6" s="385"/>
      <c r="BZ6" s="385"/>
      <c r="CA6" s="385"/>
      <c r="CB6" s="385"/>
      <c r="CC6" s="385"/>
      <c r="CD6" s="385"/>
      <c r="CE6" s="385"/>
      <c r="CF6" s="385"/>
      <c r="CG6" s="385"/>
      <c r="CH6" s="385"/>
      <c r="CI6" s="385"/>
      <c r="CJ6" s="385"/>
      <c r="CK6" s="385"/>
      <c r="CL6" s="385"/>
      <c r="CM6" s="385"/>
    </row>
    <row r="7" spans="1:91" s="18" customFormat="1" ht="22.5" customHeight="1" x14ac:dyDescent="0.15">
      <c r="AC7" s="286" t="s">
        <v>359</v>
      </c>
      <c r="AD7" s="286"/>
      <c r="AE7" s="286"/>
      <c r="AF7" s="286"/>
      <c r="AG7" s="286"/>
      <c r="AH7" s="286"/>
      <c r="AI7" s="286"/>
      <c r="AJ7" s="286"/>
      <c r="AK7" s="286"/>
      <c r="AL7" s="286"/>
      <c r="AM7" s="286"/>
      <c r="AN7" s="385" t="str">
        <f>IF(入力シート!$D13="","",入力シート!$D13)</f>
        <v/>
      </c>
      <c r="AO7" s="385"/>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5"/>
      <c r="BP7" s="385"/>
      <c r="BQ7" s="385"/>
      <c r="BR7" s="385"/>
      <c r="BS7" s="385"/>
      <c r="BT7" s="385"/>
      <c r="BU7" s="385"/>
      <c r="BV7" s="385"/>
      <c r="BW7" s="385"/>
      <c r="BX7" s="385"/>
      <c r="BY7" s="385"/>
      <c r="BZ7" s="385"/>
      <c r="CA7" s="385"/>
      <c r="CB7" s="385"/>
      <c r="CC7" s="385"/>
      <c r="CD7" s="385"/>
      <c r="CE7" s="385"/>
      <c r="CF7" s="385"/>
      <c r="CG7" s="385"/>
      <c r="CH7" s="385"/>
      <c r="CI7" s="385"/>
      <c r="CJ7" s="385"/>
      <c r="CK7" s="385"/>
      <c r="CL7" s="385"/>
      <c r="CM7" s="385"/>
    </row>
    <row r="8" spans="1:91" s="18" customFormat="1" ht="17.25" customHeight="1" x14ac:dyDescent="0.15">
      <c r="AC8" s="286" t="s">
        <v>360</v>
      </c>
      <c r="AD8" s="286"/>
      <c r="AE8" s="286"/>
      <c r="AF8" s="286"/>
      <c r="AG8" s="286"/>
      <c r="AH8" s="286"/>
      <c r="AI8" s="286"/>
      <c r="AJ8" s="286"/>
      <c r="AK8" s="286"/>
      <c r="AL8" s="286"/>
      <c r="AM8" s="286"/>
      <c r="AN8" s="329" t="s">
        <v>59</v>
      </c>
      <c r="AO8" s="393"/>
      <c r="AP8" s="393"/>
      <c r="AQ8" s="393"/>
      <c r="AR8" s="393"/>
      <c r="AS8" s="393"/>
      <c r="AT8" s="253" t="str">
        <f>IF(入力シート!$D14="","",入力シート!$D14)</f>
        <v/>
      </c>
      <c r="AU8" s="253"/>
      <c r="AV8" s="253"/>
      <c r="AW8" s="253"/>
      <c r="AX8" s="253"/>
      <c r="AY8" s="253"/>
      <c r="AZ8" s="253"/>
      <c r="BA8" s="253"/>
      <c r="BB8" s="253"/>
      <c r="BC8" s="253"/>
      <c r="BD8" s="253"/>
      <c r="BE8" s="253"/>
      <c r="BF8" s="253"/>
      <c r="BG8" s="253"/>
      <c r="BH8" s="253"/>
      <c r="BI8" s="393" t="s">
        <v>60</v>
      </c>
      <c r="BJ8" s="393"/>
      <c r="BK8" s="393"/>
      <c r="BL8" s="393"/>
      <c r="BM8" s="393"/>
      <c r="BN8" s="393"/>
      <c r="BO8" s="253" t="str">
        <f>IF(入力シート!$D15="","",入力シート!$D15)</f>
        <v/>
      </c>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4"/>
    </row>
    <row r="9" spans="1:91" s="18" customFormat="1" ht="15.75" customHeight="1" x14ac:dyDescent="0.15">
      <c r="B9" s="439" t="s">
        <v>519</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row>
    <row r="10" spans="1:91" s="18" customFormat="1" ht="17.45" customHeight="1" x14ac:dyDescent="0.15">
      <c r="A10" s="328" t="s">
        <v>96</v>
      </c>
      <c r="B10" s="328"/>
      <c r="C10" s="328"/>
      <c r="D10" s="328"/>
      <c r="E10" s="328"/>
      <c r="F10" s="328"/>
      <c r="G10" s="328"/>
      <c r="H10" s="328"/>
      <c r="I10" s="328"/>
      <c r="J10" s="328"/>
      <c r="K10" s="329" t="str">
        <f>IF(入力シート!$D16="事業所","①事業所　2寄宿舎　3その他",IF(入力シート!$D16="寄宿舎","1事業所　②寄宿舎　3その他",IF(入力シート!$D16="その他","1事業所　2寄宿舎　③その他","1事業所　2寄宿舎　3その他")))</f>
        <v>1事業所　2寄宿舎　3その他</v>
      </c>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442" t="s">
        <v>219</v>
      </c>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c r="BN10" s="443"/>
      <c r="BO10" s="443"/>
      <c r="BP10" s="443"/>
      <c r="BQ10" s="443"/>
      <c r="BR10" s="443"/>
      <c r="BS10" s="443"/>
      <c r="BT10" s="444"/>
      <c r="BU10" s="393" t="str">
        <f>IF(入力シート!$D17="有","①有　2 無",IF(入力シート!$D17="無","1 有　②無","1 有　2 無"))</f>
        <v>1 有　2 無</v>
      </c>
      <c r="BV10" s="393"/>
      <c r="BW10" s="393"/>
      <c r="BX10" s="393"/>
      <c r="BY10" s="393"/>
      <c r="BZ10" s="393"/>
      <c r="CA10" s="393"/>
      <c r="CB10" s="393"/>
      <c r="CC10" s="393"/>
      <c r="CD10" s="393"/>
      <c r="CE10" s="393"/>
      <c r="CF10" s="393"/>
      <c r="CG10" s="393"/>
      <c r="CH10" s="393"/>
      <c r="CI10" s="393"/>
      <c r="CJ10" s="393"/>
      <c r="CK10" s="393"/>
      <c r="CL10" s="393"/>
      <c r="CM10" s="394"/>
    </row>
    <row r="11" spans="1:91" s="2" customFormat="1" ht="17.45" customHeight="1" x14ac:dyDescent="0.15">
      <c r="A11" s="359" t="s">
        <v>220</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60"/>
      <c r="AA11" s="359">
        <f>IF(入力シート!$D19="有","①",1)</f>
        <v>1</v>
      </c>
      <c r="AB11" s="344"/>
      <c r="AC11" s="344" t="s">
        <v>163</v>
      </c>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360"/>
    </row>
    <row r="12" spans="1:91" s="18" customFormat="1" ht="17.45" customHeight="1" x14ac:dyDescent="0.15">
      <c r="A12" s="294" t="s">
        <v>221</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361"/>
      <c r="AA12" s="294">
        <f>IF(入力シート!$D20="有","②",2)</f>
        <v>2</v>
      </c>
      <c r="AB12" s="250"/>
      <c r="AC12" s="2" t="s">
        <v>164</v>
      </c>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64">
        <f>IF(入力シート!$D21="有","③",3)</f>
        <v>3</v>
      </c>
      <c r="BE12" s="264"/>
      <c r="BF12" s="264" t="s">
        <v>165</v>
      </c>
      <c r="BG12" s="264"/>
      <c r="BH12" s="264"/>
      <c r="BI12" s="264"/>
      <c r="BJ12" s="264"/>
      <c r="BK12" s="264"/>
      <c r="BL12" s="264"/>
      <c r="BM12" s="264"/>
      <c r="BN12" s="264"/>
      <c r="BO12" s="264"/>
      <c r="BP12" s="264"/>
      <c r="BQ12" s="264"/>
      <c r="BR12" s="2"/>
      <c r="BS12" s="2"/>
      <c r="BT12" s="2"/>
      <c r="BU12" s="2"/>
      <c r="BV12" s="2"/>
      <c r="BW12" s="2"/>
      <c r="BX12" s="2"/>
      <c r="BY12" s="2"/>
      <c r="BZ12" s="2"/>
      <c r="CA12" s="2"/>
      <c r="CB12" s="2"/>
      <c r="CC12" s="2"/>
      <c r="CD12" s="2"/>
      <c r="CE12" s="2"/>
      <c r="CF12" s="2"/>
      <c r="CG12" s="2"/>
      <c r="CH12" s="2"/>
      <c r="CI12" s="2"/>
      <c r="CJ12" s="2"/>
      <c r="CK12" s="2"/>
      <c r="CL12" s="2"/>
      <c r="CM12" s="3"/>
    </row>
    <row r="13" spans="1:91" s="18" customFormat="1" ht="17.45" customHeight="1" x14ac:dyDescent="0.15">
      <c r="A13" s="358" t="str">
        <f>IF(入力シート!$D18="有","①有　　　2 無",IF(入力シート!$D18="無","1 有　　　②無","1 有　　　2 無"))</f>
        <v>1 有　　　2 無</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65"/>
      <c r="AA13" s="362">
        <f>IF(入力シート!$D22="",4,"④")</f>
        <v>4</v>
      </c>
      <c r="AB13" s="339"/>
      <c r="AC13" s="16" t="s">
        <v>162</v>
      </c>
      <c r="AD13" s="16"/>
      <c r="AE13" s="16"/>
      <c r="AF13" s="16"/>
      <c r="AG13" s="16"/>
      <c r="AH13" s="16"/>
      <c r="AI13" s="16"/>
      <c r="AJ13" s="252" t="str">
        <f>IF(入力シート!$D22="","",入力シート!$D22)</f>
        <v/>
      </c>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16" t="s">
        <v>157</v>
      </c>
      <c r="CM13" s="7"/>
    </row>
    <row r="14" spans="1:91" s="2" customFormat="1" ht="17.45" customHeight="1" x14ac:dyDescent="0.15">
      <c r="A14" s="17"/>
      <c r="B14" s="151"/>
      <c r="C14" s="151"/>
      <c r="D14" s="151"/>
      <c r="E14" s="134"/>
      <c r="F14" s="134"/>
      <c r="G14" s="130"/>
      <c r="H14" s="130"/>
      <c r="I14" s="130"/>
      <c r="J14" s="130"/>
      <c r="K14" s="130"/>
      <c r="L14" s="130"/>
      <c r="M14" s="130"/>
      <c r="N14" s="151"/>
      <c r="O14" s="151"/>
      <c r="P14" s="151"/>
      <c r="Q14" s="151"/>
      <c r="R14" s="134"/>
      <c r="S14" s="134"/>
      <c r="T14" s="134"/>
      <c r="U14" s="134"/>
      <c r="V14" s="134"/>
      <c r="W14" s="151"/>
      <c r="X14" s="151"/>
      <c r="Y14" s="151"/>
      <c r="Z14" s="1"/>
      <c r="AA14" s="398" t="s">
        <v>100</v>
      </c>
      <c r="AB14" s="249"/>
      <c r="AC14" s="249"/>
      <c r="AD14" s="249"/>
      <c r="AE14" s="249"/>
      <c r="AF14" s="249"/>
      <c r="AG14" s="249"/>
      <c r="AH14" s="249"/>
      <c r="AI14" s="406"/>
      <c r="AJ14" s="263" t="str">
        <f>IF(入力シート!$D23="福利厚生部門","①福利厚生部門　2総務部門　3庶務部門　4その他(",IF(入力シート!$D23="総務部門","1福利厚生部門　②総務部門　3庶務部門　4その他(",IF(入力シート!$D23="庶務部門","1福利厚生部門　2総務部門　③庶務部門　4その他(",IF(入力シート!$D23="その他","1福利厚生部門　2総務部門　3庶務部門　④その他(","1福利厚生部門　2総務部門　3庶務部門　4その他("))))</f>
        <v>1福利厚生部門　2総務部門　3庶務部門　4その他(</v>
      </c>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53" t="str">
        <f>IF(入力シート!$D24="","",入力シート!$D24)</f>
        <v/>
      </c>
      <c r="BT14" s="253"/>
      <c r="BU14" s="253"/>
      <c r="BV14" s="253"/>
      <c r="BW14" s="253"/>
      <c r="BX14" s="253"/>
      <c r="BY14" s="253"/>
      <c r="BZ14" s="253"/>
      <c r="CA14" s="253"/>
      <c r="CB14" s="253"/>
      <c r="CC14" s="253"/>
      <c r="CD14" s="253"/>
      <c r="CE14" s="253"/>
      <c r="CF14" s="253"/>
      <c r="CG14" s="253"/>
      <c r="CH14" s="2" t="s">
        <v>157</v>
      </c>
      <c r="CM14" s="3"/>
    </row>
    <row r="15" spans="1:91" s="2" customFormat="1" ht="17.45" customHeight="1" x14ac:dyDescent="0.15">
      <c r="A15" s="294" t="s">
        <v>166</v>
      </c>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361"/>
      <c r="AA15" s="307"/>
      <c r="AB15" s="264"/>
      <c r="AC15" s="264"/>
      <c r="AD15" s="264"/>
      <c r="AE15" s="264"/>
      <c r="AF15" s="264"/>
      <c r="AG15" s="264"/>
      <c r="AH15" s="264"/>
      <c r="AI15" s="289"/>
      <c r="AJ15" s="398" t="s">
        <v>99</v>
      </c>
      <c r="AK15" s="249"/>
      <c r="AL15" s="249"/>
      <c r="AM15" s="249"/>
      <c r="AN15" s="249"/>
      <c r="AO15" s="249"/>
      <c r="AP15" s="249"/>
      <c r="AQ15" s="406"/>
      <c r="AR15" s="263" t="s">
        <v>70</v>
      </c>
      <c r="AS15" s="248"/>
      <c r="AT15" s="248"/>
      <c r="AU15" s="248"/>
      <c r="AV15" s="248"/>
      <c r="AW15" s="248"/>
      <c r="AX15" s="253" t="str">
        <f>IF(入力シート!$D25="","",入力シート!$D25)</f>
        <v/>
      </c>
      <c r="AY15" s="253"/>
      <c r="AZ15" s="253"/>
      <c r="BA15" s="253"/>
      <c r="BB15" s="253"/>
      <c r="BC15" s="253"/>
      <c r="BD15" s="253"/>
      <c r="BE15" s="253"/>
      <c r="BF15" s="253"/>
      <c r="BG15" s="253"/>
      <c r="BH15" s="253"/>
      <c r="BI15" s="253"/>
      <c r="BJ15" s="248" t="s">
        <v>60</v>
      </c>
      <c r="BK15" s="248"/>
      <c r="BL15" s="248"/>
      <c r="BM15" s="248"/>
      <c r="BN15" s="248"/>
      <c r="BO15" s="248"/>
      <c r="BP15" s="253" t="str">
        <f>IF(入力シート!$D26="","",入力シート!$D26)</f>
        <v/>
      </c>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4"/>
    </row>
    <row r="16" spans="1:91" s="2" customFormat="1" ht="17.45" customHeight="1" x14ac:dyDescent="0.15">
      <c r="A16" s="401" t="s">
        <v>97</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3"/>
      <c r="AA16" s="358"/>
      <c r="AB16" s="246"/>
      <c r="AC16" s="246"/>
      <c r="AD16" s="246"/>
      <c r="AE16" s="246"/>
      <c r="AF16" s="246"/>
      <c r="AG16" s="246"/>
      <c r="AH16" s="246"/>
      <c r="AI16" s="265"/>
      <c r="AJ16" s="358"/>
      <c r="AK16" s="246"/>
      <c r="AL16" s="246"/>
      <c r="AM16" s="246"/>
      <c r="AN16" s="246"/>
      <c r="AO16" s="246"/>
      <c r="AP16" s="246"/>
      <c r="AQ16" s="265"/>
      <c r="AR16" s="263" t="s">
        <v>58</v>
      </c>
      <c r="AS16" s="248"/>
      <c r="AT16" s="248"/>
      <c r="AU16" s="248"/>
      <c r="AV16" s="248"/>
      <c r="AW16" s="253" t="str">
        <f>ASC(IF(入力シート!$D27="","",入力シート!$D27))</f>
        <v/>
      </c>
      <c r="AX16" s="253"/>
      <c r="AY16" s="253"/>
      <c r="AZ16" s="253"/>
      <c r="BA16" s="253"/>
      <c r="BB16" s="253"/>
      <c r="BC16" s="253"/>
      <c r="BD16" s="253"/>
      <c r="BE16" s="253"/>
      <c r="BF16" s="253"/>
      <c r="BG16" s="253"/>
      <c r="BH16" s="253"/>
      <c r="BI16" s="253"/>
      <c r="BJ16" s="253"/>
      <c r="BK16" s="253"/>
      <c r="BL16" s="254"/>
      <c r="BM16" s="263" t="s">
        <v>167</v>
      </c>
      <c r="BN16" s="248"/>
      <c r="BO16" s="248"/>
      <c r="BP16" s="248"/>
      <c r="BQ16" s="248"/>
      <c r="BR16" s="253" t="str">
        <f>ASC(IF(入力シート!$D28="","",入力シート!$D28))</f>
        <v/>
      </c>
      <c r="BS16" s="253"/>
      <c r="BT16" s="253"/>
      <c r="BU16" s="253"/>
      <c r="BV16" s="253"/>
      <c r="BW16" s="253"/>
      <c r="BX16" s="253"/>
      <c r="BY16" s="253"/>
      <c r="BZ16" s="253"/>
      <c r="CA16" s="253"/>
      <c r="CB16" s="253"/>
      <c r="CC16" s="253"/>
      <c r="CD16" s="253"/>
      <c r="CE16" s="253"/>
      <c r="CF16" s="253"/>
      <c r="CG16" s="253"/>
      <c r="CH16" s="253"/>
      <c r="CI16" s="253"/>
      <c r="CJ16" s="253"/>
      <c r="CK16" s="253"/>
      <c r="CL16" s="253"/>
      <c r="CM16" s="254"/>
    </row>
    <row r="17" spans="1:91" s="2" customFormat="1" ht="17.45" customHeight="1" x14ac:dyDescent="0.15">
      <c r="A17" s="404" t="s">
        <v>98</v>
      </c>
      <c r="B17" s="405"/>
      <c r="C17" s="405"/>
      <c r="D17" s="405"/>
      <c r="E17" s="405"/>
      <c r="F17" s="405"/>
      <c r="G17" s="405"/>
      <c r="H17" s="405"/>
      <c r="I17" s="405"/>
      <c r="J17" s="405"/>
      <c r="K17" s="405"/>
      <c r="L17" s="405"/>
      <c r="M17" s="405"/>
      <c r="N17" s="405"/>
      <c r="O17" s="405"/>
      <c r="P17" s="405"/>
      <c r="Q17" s="405"/>
      <c r="R17" s="405"/>
      <c r="S17" s="405"/>
      <c r="T17" s="405"/>
      <c r="U17" s="405"/>
      <c r="V17" s="405"/>
      <c r="W17" s="4"/>
      <c r="X17" s="4"/>
      <c r="Y17" s="4"/>
      <c r="Z17" s="5"/>
      <c r="AA17" s="263" t="s">
        <v>101</v>
      </c>
      <c r="AB17" s="248"/>
      <c r="AC17" s="248"/>
      <c r="AD17" s="248"/>
      <c r="AE17" s="248"/>
      <c r="AF17" s="248"/>
      <c r="AG17" s="248"/>
      <c r="AH17" s="248"/>
      <c r="AI17" s="259"/>
      <c r="AJ17" s="329" t="str">
        <f>IF(入力シート!$D29="有","①有　　　2 無",IF(入力シート!$D29="無","1 有　　　②無","1 有　　　2 無"))</f>
        <v>1 有　　　2 無</v>
      </c>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393"/>
      <c r="BR17" s="393"/>
      <c r="BS17" s="393"/>
      <c r="BT17" s="393"/>
      <c r="BU17" s="393"/>
      <c r="BV17" s="393"/>
      <c r="BW17" s="393"/>
      <c r="BX17" s="393"/>
      <c r="BY17" s="393"/>
      <c r="BZ17" s="393"/>
      <c r="CA17" s="393"/>
      <c r="CB17" s="393"/>
      <c r="CC17" s="393"/>
      <c r="CD17" s="393"/>
      <c r="CE17" s="393"/>
      <c r="CF17" s="393"/>
      <c r="CG17" s="393"/>
      <c r="CH17" s="393"/>
      <c r="CI17" s="393"/>
      <c r="CJ17" s="393"/>
      <c r="CK17" s="393"/>
      <c r="CL17" s="393"/>
      <c r="CM17" s="394"/>
    </row>
    <row r="18" spans="1:91" ht="17.45" customHeight="1" x14ac:dyDescent="0.15">
      <c r="A18" s="1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408" t="s">
        <v>176</v>
      </c>
      <c r="AB18" s="344"/>
      <c r="AC18" s="344"/>
      <c r="AD18" s="344"/>
      <c r="AE18" s="344"/>
      <c r="AF18" s="344"/>
      <c r="AG18" s="344"/>
      <c r="AH18" s="344"/>
      <c r="AI18" s="344"/>
      <c r="AJ18" s="344"/>
      <c r="AK18" s="151"/>
      <c r="AL18" s="151" t="s">
        <v>177</v>
      </c>
      <c r="AM18" s="295" t="str">
        <f>IF(入力シート!$D31="","",入力シート!$D31)</f>
        <v/>
      </c>
      <c r="AN18" s="295"/>
      <c r="AO18" s="295"/>
      <c r="AP18" s="295"/>
      <c r="AQ18" s="295"/>
      <c r="AR18" s="295"/>
      <c r="AS18" s="295"/>
      <c r="AT18" s="295"/>
      <c r="AU18" s="295"/>
      <c r="AV18" s="295"/>
      <c r="AW18" s="295"/>
      <c r="AX18" s="151" t="s">
        <v>157</v>
      </c>
      <c r="AY18" s="151" t="s">
        <v>61</v>
      </c>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
    </row>
    <row r="19" spans="1:91" ht="17.45" customHeight="1" x14ac:dyDescent="0.15">
      <c r="A19" s="139"/>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1"/>
      <c r="AA19" s="294" t="s">
        <v>178</v>
      </c>
      <c r="AB19" s="250"/>
      <c r="AC19" s="250"/>
      <c r="AD19" s="250"/>
      <c r="AE19" s="250"/>
      <c r="AF19" s="250"/>
      <c r="AG19" s="250"/>
      <c r="AH19" s="250"/>
      <c r="AI19" s="250"/>
      <c r="AJ19" s="250"/>
      <c r="AK19" s="2"/>
      <c r="AL19" s="264">
        <f>IF(入力シート!$D32="有","①",1)</f>
        <v>1</v>
      </c>
      <c r="AM19" s="264"/>
      <c r="AN19" s="250" t="s">
        <v>7</v>
      </c>
      <c r="AO19" s="250"/>
      <c r="AP19" s="250"/>
      <c r="AQ19" s="250"/>
      <c r="AR19" s="250"/>
      <c r="AS19" s="250"/>
      <c r="AT19" s="264"/>
      <c r="AU19" s="264"/>
      <c r="AV19" s="264">
        <f>IF(入力シート!$D33="有","②",2)</f>
        <v>2</v>
      </c>
      <c r="AW19" s="264"/>
      <c r="AX19" s="2" t="s">
        <v>578</v>
      </c>
      <c r="AY19" s="2"/>
      <c r="AZ19" s="2"/>
      <c r="BA19" s="2"/>
      <c r="BB19" s="2"/>
      <c r="BC19" s="2"/>
      <c r="BD19" s="2"/>
      <c r="BE19" s="2"/>
      <c r="BF19" s="2"/>
      <c r="BG19" s="2"/>
      <c r="BH19" s="2"/>
      <c r="BI19" s="2"/>
      <c r="BJ19" s="2"/>
      <c r="BK19" s="264">
        <f>IF(入力シート!$D34="有","③",3)</f>
        <v>3</v>
      </c>
      <c r="BL19" s="264"/>
      <c r="BM19" s="250" t="s">
        <v>109</v>
      </c>
      <c r="BN19" s="250"/>
      <c r="BO19" s="250"/>
      <c r="BP19" s="250"/>
      <c r="BQ19" s="250"/>
      <c r="BR19" s="250"/>
      <c r="BS19" s="250"/>
      <c r="BT19" s="250"/>
      <c r="BU19" s="250"/>
      <c r="BV19" s="250"/>
      <c r="BW19" s="2"/>
      <c r="BX19" s="2"/>
      <c r="BY19" s="2"/>
      <c r="BZ19" s="250">
        <f>IF(入力シート!$D35="有","④",4)</f>
        <v>4</v>
      </c>
      <c r="CA19" s="250"/>
      <c r="CB19" s="407" t="s">
        <v>75</v>
      </c>
      <c r="CC19" s="407"/>
      <c r="CD19" s="407"/>
      <c r="CE19" s="407"/>
      <c r="CF19" s="407"/>
      <c r="CG19" s="407"/>
      <c r="CH19" s="2"/>
      <c r="CI19" s="2"/>
      <c r="CJ19" s="2"/>
      <c r="CK19" s="2"/>
      <c r="CL19" s="2"/>
      <c r="CM19" s="3"/>
    </row>
    <row r="20" spans="1:91" ht="17.45" customHeight="1" x14ac:dyDescent="0.15">
      <c r="A20" s="420" t="s">
        <v>108</v>
      </c>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2"/>
      <c r="AA20" s="132"/>
      <c r="AB20" s="124"/>
      <c r="AC20" s="124"/>
      <c r="AD20" s="124"/>
      <c r="AE20" s="124"/>
      <c r="AF20" s="124"/>
      <c r="AG20" s="124"/>
      <c r="AH20" s="124"/>
      <c r="AI20" s="124"/>
      <c r="AJ20" s="124"/>
      <c r="AK20" s="2"/>
      <c r="AL20" s="264">
        <f>IF(入力シート!$D36="有","⑤",5)</f>
        <v>5</v>
      </c>
      <c r="AM20" s="264"/>
      <c r="AN20" s="250" t="s">
        <v>110</v>
      </c>
      <c r="AO20" s="250"/>
      <c r="AP20" s="250"/>
      <c r="AQ20" s="250"/>
      <c r="AR20" s="250"/>
      <c r="AS20" s="250"/>
      <c r="AT20" s="250"/>
      <c r="AU20" s="250"/>
      <c r="AV20" s="250"/>
      <c r="AW20" s="250"/>
      <c r="AX20" s="250"/>
      <c r="AY20" s="250"/>
      <c r="AZ20" s="250"/>
      <c r="BA20" s="250"/>
      <c r="BB20" s="2"/>
      <c r="BC20" s="264">
        <f>IF(入力シート!$D37="有","⑥",6)</f>
        <v>6</v>
      </c>
      <c r="BD20" s="264"/>
      <c r="BE20" s="409" t="s">
        <v>169</v>
      </c>
      <c r="BF20" s="409"/>
      <c r="BG20" s="409"/>
      <c r="BH20" s="409"/>
      <c r="BI20" s="409"/>
      <c r="BJ20" s="8"/>
      <c r="BK20" s="410">
        <f>IF(入力シート!$D38="有","⑦",7)</f>
        <v>7</v>
      </c>
      <c r="BL20" s="410"/>
      <c r="BM20" s="250" t="s">
        <v>170</v>
      </c>
      <c r="BN20" s="250"/>
      <c r="BO20" s="250"/>
      <c r="BP20" s="250"/>
      <c r="BQ20" s="250"/>
      <c r="BR20" s="250"/>
      <c r="BS20" s="250"/>
      <c r="BT20" s="250"/>
      <c r="BU20" s="250"/>
      <c r="BV20" s="250"/>
      <c r="BW20" s="250"/>
      <c r="BX20" s="250"/>
      <c r="BY20" s="250"/>
      <c r="BZ20" s="2"/>
      <c r="CA20" s="2"/>
      <c r="CB20" s="2"/>
      <c r="CC20" s="2"/>
      <c r="CD20" s="2"/>
      <c r="CE20" s="2"/>
      <c r="CF20" s="2"/>
      <c r="CG20" s="2"/>
      <c r="CH20" s="2"/>
      <c r="CI20" s="2"/>
      <c r="CJ20" s="2"/>
      <c r="CK20" s="2"/>
      <c r="CL20" s="2"/>
      <c r="CM20" s="3"/>
    </row>
    <row r="21" spans="1:91" ht="17.45" customHeight="1" x14ac:dyDescent="0.15">
      <c r="A21" s="420"/>
      <c r="B21" s="421"/>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2"/>
      <c r="AA21" s="132"/>
      <c r="AB21" s="124"/>
      <c r="AC21" s="124"/>
      <c r="AD21" s="124"/>
      <c r="AE21" s="124"/>
      <c r="AF21" s="124"/>
      <c r="AG21" s="124"/>
      <c r="AH21" s="124"/>
      <c r="AI21" s="124"/>
      <c r="AJ21" s="124"/>
      <c r="AK21" s="124"/>
      <c r="AL21" s="264">
        <f>IF(入力シート!$D39="",8,"⑧")</f>
        <v>8</v>
      </c>
      <c r="AM21" s="264"/>
      <c r="AN21" s="250" t="s">
        <v>171</v>
      </c>
      <c r="AO21" s="250"/>
      <c r="AP21" s="250"/>
      <c r="AQ21" s="250"/>
      <c r="AR21" s="250"/>
      <c r="AS21" s="250"/>
      <c r="AT21" s="250"/>
      <c r="AU21" s="423" t="str">
        <f>IF(入力シート!$D39="","",入力シート!$D39)</f>
        <v/>
      </c>
      <c r="AV21" s="423"/>
      <c r="AW21" s="423"/>
      <c r="AX21" s="423"/>
      <c r="AY21" s="423"/>
      <c r="AZ21" s="423"/>
      <c r="BA21" s="423"/>
      <c r="BB21" s="423"/>
      <c r="BC21" s="423"/>
      <c r="BD21" s="423"/>
      <c r="BE21" s="423"/>
      <c r="BF21" s="423"/>
      <c r="BG21" s="423"/>
      <c r="BH21" s="423"/>
      <c r="BI21" s="423"/>
      <c r="BJ21" s="423"/>
      <c r="BK21" s="135" t="s">
        <v>179</v>
      </c>
      <c r="BL21" s="135"/>
      <c r="BM21" s="142"/>
      <c r="BN21" s="410" t="s">
        <v>172</v>
      </c>
      <c r="BO21" s="410"/>
      <c r="BP21" s="410"/>
      <c r="BQ21" s="410"/>
      <c r="BR21" s="410"/>
      <c r="BS21" s="290" t="str">
        <f>IF(入力シート!$D40="","",入力シート!$D40)</f>
        <v/>
      </c>
      <c r="BT21" s="290"/>
      <c r="BU21" s="290"/>
      <c r="BV21" s="290"/>
      <c r="BW21" s="290"/>
      <c r="BX21" s="290"/>
      <c r="BY21" s="290"/>
      <c r="BZ21" s="290"/>
      <c r="CA21" s="290"/>
      <c r="CB21" s="290"/>
      <c r="CC21" s="290"/>
      <c r="CD21" s="290"/>
      <c r="CE21" s="264" t="s">
        <v>173</v>
      </c>
      <c r="CF21" s="264"/>
      <c r="CG21" s="264"/>
      <c r="CH21" s="137"/>
      <c r="CI21" s="137"/>
      <c r="CJ21" s="137"/>
      <c r="CK21" s="137"/>
      <c r="CL21" s="2"/>
      <c r="CM21" s="3"/>
    </row>
    <row r="22" spans="1:91" s="18" customFormat="1" ht="17.45" customHeight="1" x14ac:dyDescent="0.15">
      <c r="A22" s="307" t="str">
        <f>IF(入力シート!$D30="有","①有　　　2 無",IF(入力シート!$D30="無","1 有　　　②無","1 有　　　2 無"))</f>
        <v>1 有　　　2 無</v>
      </c>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89"/>
      <c r="AA22" s="294" t="s">
        <v>180</v>
      </c>
      <c r="AB22" s="250"/>
      <c r="AC22" s="250"/>
      <c r="AD22" s="250"/>
      <c r="AE22" s="250"/>
      <c r="AF22" s="250"/>
      <c r="AG22" s="250"/>
      <c r="AH22" s="250"/>
      <c r="AI22" s="250"/>
      <c r="AJ22" s="250"/>
      <c r="AK22" s="2"/>
      <c r="AL22" s="264">
        <f>IF(入力シート!$D41="有","①",1)</f>
        <v>1</v>
      </c>
      <c r="AM22" s="264"/>
      <c r="AN22" s="250" t="s">
        <v>222</v>
      </c>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50"/>
      <c r="BP22" s="250"/>
      <c r="BQ22" s="250"/>
      <c r="BR22" s="250"/>
      <c r="BS22" s="250"/>
      <c r="BT22" s="250"/>
      <c r="BU22" s="250"/>
      <c r="BV22" s="250"/>
      <c r="BW22" s="250"/>
      <c r="BX22" s="250"/>
      <c r="BY22" s="250"/>
      <c r="BZ22" s="250"/>
      <c r="CA22" s="250"/>
      <c r="CB22" s="2"/>
      <c r="CC22" s="2"/>
      <c r="CD22" s="2"/>
      <c r="CE22" s="2"/>
      <c r="CF22" s="2"/>
      <c r="CG22" s="2"/>
      <c r="CH22" s="2"/>
      <c r="CI22" s="2"/>
      <c r="CJ22" s="2"/>
      <c r="CK22" s="2"/>
      <c r="CL22" s="2"/>
      <c r="CM22" s="3"/>
    </row>
    <row r="23" spans="1:91" s="18" customFormat="1" ht="17.45" customHeight="1" x14ac:dyDescent="0.15">
      <c r="A23" s="10"/>
      <c r="B23" s="2"/>
      <c r="C23" s="2"/>
      <c r="D23" s="2"/>
      <c r="E23" s="2"/>
      <c r="F23" s="2"/>
      <c r="G23" s="2"/>
      <c r="H23" s="2"/>
      <c r="I23" s="2"/>
      <c r="J23" s="2"/>
      <c r="K23" s="2"/>
      <c r="L23" s="2"/>
      <c r="M23" s="2"/>
      <c r="N23" s="2"/>
      <c r="O23" s="2"/>
      <c r="P23" s="2"/>
      <c r="Q23" s="2"/>
      <c r="R23" s="2"/>
      <c r="S23" s="2"/>
      <c r="T23" s="2"/>
      <c r="U23" s="2"/>
      <c r="V23" s="2"/>
      <c r="W23" s="2"/>
      <c r="X23" s="2"/>
      <c r="Y23" s="2"/>
      <c r="Z23" s="2"/>
      <c r="AA23" s="132"/>
      <c r="AB23" s="124"/>
      <c r="AC23" s="124"/>
      <c r="AD23" s="124"/>
      <c r="AE23" s="124"/>
      <c r="AF23" s="124"/>
      <c r="AG23" s="124"/>
      <c r="AH23" s="124"/>
      <c r="AI23" s="124"/>
      <c r="AJ23" s="124"/>
      <c r="AK23" s="2"/>
      <c r="AL23" s="264">
        <f>IF(入力シート!$D42="有","②",2)</f>
        <v>2</v>
      </c>
      <c r="AM23" s="264"/>
      <c r="AN23" s="250" t="s">
        <v>111</v>
      </c>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250"/>
      <c r="BW23" s="250"/>
      <c r="BX23" s="250"/>
      <c r="BY23" s="250"/>
      <c r="BZ23" s="250"/>
      <c r="CA23" s="250"/>
      <c r="CB23" s="2"/>
      <c r="CC23" s="2"/>
      <c r="CD23" s="2"/>
      <c r="CE23" s="2"/>
      <c r="CF23" s="2"/>
      <c r="CG23" s="2"/>
      <c r="CH23" s="2"/>
      <c r="CI23" s="2"/>
      <c r="CJ23" s="2"/>
      <c r="CK23" s="2"/>
      <c r="CL23" s="2"/>
      <c r="CM23" s="3"/>
    </row>
    <row r="24" spans="1:91" s="18" customFormat="1" ht="17.45" customHeight="1" x14ac:dyDescent="0.15">
      <c r="A24" s="6"/>
      <c r="B24" s="16"/>
      <c r="C24" s="16"/>
      <c r="D24" s="16"/>
      <c r="E24" s="16"/>
      <c r="F24" s="16"/>
      <c r="G24" s="16"/>
      <c r="H24" s="16"/>
      <c r="I24" s="16"/>
      <c r="J24" s="16"/>
      <c r="K24" s="16"/>
      <c r="L24" s="16"/>
      <c r="M24" s="16"/>
      <c r="N24" s="16"/>
      <c r="O24" s="16"/>
      <c r="P24" s="16"/>
      <c r="Q24" s="16"/>
      <c r="R24" s="16"/>
      <c r="S24" s="16"/>
      <c r="T24" s="16"/>
      <c r="U24" s="16"/>
      <c r="V24" s="16"/>
      <c r="W24" s="16"/>
      <c r="X24" s="16"/>
      <c r="Y24" s="16"/>
      <c r="Z24" s="7"/>
      <c r="AA24" s="2"/>
      <c r="AB24" s="2"/>
      <c r="AC24" s="2"/>
      <c r="AD24" s="2"/>
      <c r="AE24" s="2"/>
      <c r="AF24" s="2"/>
      <c r="AG24" s="2"/>
      <c r="AH24" s="2"/>
      <c r="AI24" s="2"/>
      <c r="AJ24" s="2"/>
      <c r="AK24" s="16"/>
      <c r="AL24" s="246">
        <f>IF(入力シート!$D43="有","③",3)</f>
        <v>3</v>
      </c>
      <c r="AM24" s="246"/>
      <c r="AN24" s="339" t="s">
        <v>112</v>
      </c>
      <c r="AO24" s="339"/>
      <c r="AP24" s="339"/>
      <c r="AQ24" s="339"/>
      <c r="AR24" s="339"/>
      <c r="AS24" s="339"/>
      <c r="AT24" s="339"/>
      <c r="AU24" s="339"/>
      <c r="AV24" s="339"/>
      <c r="AW24" s="339"/>
      <c r="AX24" s="16"/>
      <c r="AY24" s="246">
        <f>IF(入力シート!$D44="有","④",4)</f>
        <v>4</v>
      </c>
      <c r="AZ24" s="246"/>
      <c r="BA24" s="246" t="s">
        <v>113</v>
      </c>
      <c r="BB24" s="246"/>
      <c r="BC24" s="246"/>
      <c r="BD24" s="246"/>
      <c r="BE24" s="246"/>
      <c r="BF24" s="246"/>
      <c r="BG24" s="246"/>
      <c r="BH24" s="16"/>
      <c r="BI24" s="275">
        <f>IF(入力シート!$D45="",5,"⑤")</f>
        <v>5</v>
      </c>
      <c r="BJ24" s="275"/>
      <c r="BK24" s="246" t="s">
        <v>63</v>
      </c>
      <c r="BL24" s="246"/>
      <c r="BM24" s="246"/>
      <c r="BN24" s="246"/>
      <c r="BO24" s="246"/>
      <c r="BP24" s="246"/>
      <c r="BQ24" s="247" t="str">
        <f>IF(入力シート!$D45="","",入力シート!$D45)</f>
        <v/>
      </c>
      <c r="BR24" s="247"/>
      <c r="BS24" s="247"/>
      <c r="BT24" s="247"/>
      <c r="BU24" s="247"/>
      <c r="BV24" s="247"/>
      <c r="BW24" s="247"/>
      <c r="BX24" s="247"/>
      <c r="BY24" s="247"/>
      <c r="BZ24" s="247"/>
      <c r="CA24" s="247"/>
      <c r="CB24" s="247"/>
      <c r="CC24" s="247"/>
      <c r="CD24" s="247"/>
      <c r="CE24" s="247"/>
      <c r="CF24" s="247"/>
      <c r="CG24" s="247"/>
      <c r="CH24" s="247"/>
      <c r="CI24" s="247"/>
      <c r="CJ24" s="16" t="s">
        <v>157</v>
      </c>
      <c r="CK24" s="16"/>
      <c r="CL24" s="16"/>
      <c r="CM24" s="7"/>
    </row>
    <row r="25" spans="1:91" ht="17.45" customHeight="1" x14ac:dyDescent="0.15">
      <c r="A25" s="359" t="s">
        <v>181</v>
      </c>
      <c r="B25" s="344"/>
      <c r="C25" s="344"/>
      <c r="D25" s="344"/>
      <c r="E25" s="344"/>
      <c r="F25" s="344"/>
      <c r="G25" s="344"/>
      <c r="H25" s="344"/>
      <c r="I25" s="344"/>
      <c r="J25" s="344"/>
      <c r="K25" s="344"/>
      <c r="L25" s="344"/>
      <c r="M25" s="344"/>
      <c r="N25" s="344"/>
      <c r="O25" s="344"/>
      <c r="P25" s="344"/>
      <c r="Q25" s="360"/>
      <c r="R25" s="425" t="str">
        <f>IF(入力シート!$D46="直営","①直　営
2 委　託",IF(入力シート!$D46="委託","1 直　営
②委　託","1 直　営
2 委　託"))</f>
        <v>1 直　営
2 委　託</v>
      </c>
      <c r="S25" s="314"/>
      <c r="T25" s="314"/>
      <c r="U25" s="314"/>
      <c r="V25" s="314"/>
      <c r="W25" s="314"/>
      <c r="X25" s="314"/>
      <c r="Y25" s="314"/>
      <c r="Z25" s="315"/>
      <c r="AA25" s="411" t="s">
        <v>8</v>
      </c>
      <c r="AB25" s="412"/>
      <c r="AC25" s="413"/>
      <c r="AD25" s="278" t="s">
        <v>182</v>
      </c>
      <c r="AE25" s="279"/>
      <c r="AF25" s="279"/>
      <c r="AG25" s="279"/>
      <c r="AH25" s="279"/>
      <c r="AI25" s="279"/>
      <c r="AJ25" s="279"/>
      <c r="AK25" s="279"/>
      <c r="AL25" s="279"/>
      <c r="AM25" s="279"/>
      <c r="AN25" s="279"/>
      <c r="AO25" s="279"/>
      <c r="AP25" s="279"/>
      <c r="AQ25" s="279"/>
      <c r="AR25" s="279"/>
      <c r="AS25" s="280"/>
      <c r="AT25" s="253" t="str">
        <f>IF(入力シート!$D47="","",入力シート!$D47)</f>
        <v/>
      </c>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4"/>
    </row>
    <row r="26" spans="1:91" ht="17.45" customHeight="1" x14ac:dyDescent="0.15">
      <c r="A26" s="294"/>
      <c r="B26" s="250"/>
      <c r="C26" s="250"/>
      <c r="D26" s="250"/>
      <c r="E26" s="250"/>
      <c r="F26" s="250"/>
      <c r="G26" s="250"/>
      <c r="H26" s="250"/>
      <c r="I26" s="250"/>
      <c r="J26" s="250"/>
      <c r="K26" s="250"/>
      <c r="L26" s="250"/>
      <c r="M26" s="250"/>
      <c r="N26" s="250"/>
      <c r="O26" s="250"/>
      <c r="P26" s="250"/>
      <c r="Q26" s="361"/>
      <c r="R26" s="426"/>
      <c r="S26" s="410"/>
      <c r="T26" s="410"/>
      <c r="U26" s="410"/>
      <c r="V26" s="410"/>
      <c r="W26" s="410"/>
      <c r="X26" s="410"/>
      <c r="Y26" s="410"/>
      <c r="Z26" s="427"/>
      <c r="AA26" s="414"/>
      <c r="AB26" s="415"/>
      <c r="AC26" s="416"/>
      <c r="AD26" s="278" t="s">
        <v>183</v>
      </c>
      <c r="AE26" s="279"/>
      <c r="AF26" s="279"/>
      <c r="AG26" s="279"/>
      <c r="AH26" s="279"/>
      <c r="AI26" s="279"/>
      <c r="AJ26" s="279"/>
      <c r="AK26" s="279"/>
      <c r="AL26" s="279"/>
      <c r="AM26" s="279"/>
      <c r="AN26" s="279"/>
      <c r="AO26" s="279"/>
      <c r="AP26" s="279"/>
      <c r="AQ26" s="279"/>
      <c r="AR26" s="279"/>
      <c r="AS26" s="280"/>
      <c r="AT26" s="248" t="s">
        <v>522</v>
      </c>
      <c r="AU26" s="248"/>
      <c r="AV26" s="248"/>
      <c r="AW26" s="253" t="str">
        <f>ASC(IF(入力シート!$D48="","",入力シート!$D48))</f>
        <v/>
      </c>
      <c r="AX26" s="253"/>
      <c r="AY26" s="253"/>
      <c r="AZ26" s="253"/>
      <c r="BA26" s="253"/>
      <c r="BB26" s="253"/>
      <c r="BC26" s="281" t="str">
        <f>ASC(IF(入力シート!$D49="","",入力シート!$D49))</f>
        <v/>
      </c>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2"/>
    </row>
    <row r="27" spans="1:91" ht="17.45" customHeight="1" x14ac:dyDescent="0.15">
      <c r="A27" s="294"/>
      <c r="B27" s="250"/>
      <c r="C27" s="250"/>
      <c r="D27" s="250"/>
      <c r="E27" s="250"/>
      <c r="F27" s="250"/>
      <c r="G27" s="250"/>
      <c r="H27" s="250"/>
      <c r="I27" s="250"/>
      <c r="J27" s="250"/>
      <c r="K27" s="250"/>
      <c r="L27" s="250"/>
      <c r="M27" s="250"/>
      <c r="N27" s="250"/>
      <c r="O27" s="250"/>
      <c r="P27" s="250"/>
      <c r="Q27" s="361"/>
      <c r="R27" s="426"/>
      <c r="S27" s="410"/>
      <c r="T27" s="410"/>
      <c r="U27" s="410"/>
      <c r="V27" s="410"/>
      <c r="W27" s="410"/>
      <c r="X27" s="410"/>
      <c r="Y27" s="410"/>
      <c r="Z27" s="427"/>
      <c r="AA27" s="414"/>
      <c r="AB27" s="415"/>
      <c r="AC27" s="416"/>
      <c r="AD27" s="278" t="s">
        <v>9</v>
      </c>
      <c r="AE27" s="279"/>
      <c r="AF27" s="279"/>
      <c r="AG27" s="279"/>
      <c r="AH27" s="279"/>
      <c r="AI27" s="279"/>
      <c r="AJ27" s="279"/>
      <c r="AK27" s="279"/>
      <c r="AL27" s="279"/>
      <c r="AM27" s="279"/>
      <c r="AN27" s="279"/>
      <c r="AO27" s="279"/>
      <c r="AP27" s="279"/>
      <c r="AQ27" s="279"/>
      <c r="AR27" s="279"/>
      <c r="AS27" s="280"/>
      <c r="AT27" s="248" t="s">
        <v>523</v>
      </c>
      <c r="AU27" s="248"/>
      <c r="AV27" s="248"/>
      <c r="AW27" s="248"/>
      <c r="AX27" s="248"/>
      <c r="AY27" s="253" t="str">
        <f>IF(入力シート!$D50="","",入力シート!$D50)</f>
        <v/>
      </c>
      <c r="AZ27" s="253"/>
      <c r="BA27" s="253"/>
      <c r="BB27" s="253"/>
      <c r="BC27" s="253"/>
      <c r="BD27" s="253"/>
      <c r="BE27" s="253"/>
      <c r="BF27" s="253"/>
      <c r="BG27" s="253"/>
      <c r="BH27" s="253"/>
      <c r="BI27" s="253"/>
      <c r="BJ27" s="253"/>
      <c r="BK27" s="253"/>
      <c r="BL27" s="255" t="s">
        <v>524</v>
      </c>
      <c r="BM27" s="255"/>
      <c r="BN27" s="255"/>
      <c r="BO27" s="255"/>
      <c r="BP27" s="255"/>
      <c r="BQ27" s="255"/>
      <c r="BR27" s="283" t="str">
        <f>IF(入力シート!$D51="","",入力シート!$D51)</f>
        <v/>
      </c>
      <c r="BS27" s="283"/>
      <c r="BT27" s="283"/>
      <c r="BU27" s="283"/>
      <c r="BV27" s="283"/>
      <c r="BW27" s="283"/>
      <c r="BX27" s="283"/>
      <c r="BY27" s="283"/>
      <c r="BZ27" s="283"/>
      <c r="CA27" s="283"/>
      <c r="CB27" s="283"/>
      <c r="CC27" s="283"/>
      <c r="CD27" s="283"/>
      <c r="CE27" s="283"/>
      <c r="CF27" s="283"/>
      <c r="CG27" s="283"/>
      <c r="CH27" s="283"/>
      <c r="CI27" s="283"/>
      <c r="CJ27" s="283"/>
      <c r="CK27" s="283"/>
      <c r="CL27" s="283"/>
      <c r="CM27" s="284"/>
    </row>
    <row r="28" spans="1:91" ht="17.45" customHeight="1" x14ac:dyDescent="0.15">
      <c r="A28" s="294"/>
      <c r="B28" s="250"/>
      <c r="C28" s="250"/>
      <c r="D28" s="250"/>
      <c r="E28" s="250"/>
      <c r="F28" s="250"/>
      <c r="G28" s="250"/>
      <c r="H28" s="250"/>
      <c r="I28" s="250"/>
      <c r="J28" s="250"/>
      <c r="K28" s="250"/>
      <c r="L28" s="250"/>
      <c r="M28" s="250"/>
      <c r="N28" s="250"/>
      <c r="O28" s="250"/>
      <c r="P28" s="250"/>
      <c r="Q28" s="361"/>
      <c r="R28" s="426"/>
      <c r="S28" s="410"/>
      <c r="T28" s="410"/>
      <c r="U28" s="410"/>
      <c r="V28" s="410"/>
      <c r="W28" s="410"/>
      <c r="X28" s="410"/>
      <c r="Y28" s="410"/>
      <c r="Z28" s="427"/>
      <c r="AA28" s="414"/>
      <c r="AB28" s="415"/>
      <c r="AC28" s="416"/>
      <c r="AD28" s="260" t="s">
        <v>184</v>
      </c>
      <c r="AE28" s="261"/>
      <c r="AF28" s="261"/>
      <c r="AG28" s="261"/>
      <c r="AH28" s="261"/>
      <c r="AI28" s="261"/>
      <c r="AJ28" s="261"/>
      <c r="AK28" s="261"/>
      <c r="AL28" s="261"/>
      <c r="AM28" s="261"/>
      <c r="AN28" s="261"/>
      <c r="AO28" s="261"/>
      <c r="AP28" s="261"/>
      <c r="AQ28" s="261"/>
      <c r="AR28" s="261"/>
      <c r="AS28" s="262"/>
      <c r="AT28" s="270" t="s">
        <v>523</v>
      </c>
      <c r="AU28" s="270"/>
      <c r="AV28" s="270"/>
      <c r="AW28" s="270"/>
      <c r="AX28" s="270"/>
      <c r="AY28" s="253" t="str">
        <f>IF(入力シート!$D52="","",入力シート!$D52)</f>
        <v/>
      </c>
      <c r="AZ28" s="253"/>
      <c r="BA28" s="253"/>
      <c r="BB28" s="253"/>
      <c r="BC28" s="253"/>
      <c r="BD28" s="253"/>
      <c r="BE28" s="253"/>
      <c r="BF28" s="253"/>
      <c r="BG28" s="253"/>
      <c r="BH28" s="253"/>
      <c r="BI28" s="253"/>
      <c r="BJ28" s="253"/>
      <c r="BK28" s="253"/>
      <c r="BL28" s="255" t="s">
        <v>524</v>
      </c>
      <c r="BM28" s="255"/>
      <c r="BN28" s="255"/>
      <c r="BO28" s="255"/>
      <c r="BP28" s="255"/>
      <c r="BQ28" s="255"/>
      <c r="BR28" s="283" t="str">
        <f>IF(入力シート!$D53="","",入力シート!$D53)</f>
        <v/>
      </c>
      <c r="BS28" s="283"/>
      <c r="BT28" s="283"/>
      <c r="BU28" s="283"/>
      <c r="BV28" s="283"/>
      <c r="BW28" s="283"/>
      <c r="BX28" s="283"/>
      <c r="BY28" s="283"/>
      <c r="BZ28" s="283"/>
      <c r="CA28" s="283"/>
      <c r="CB28" s="283"/>
      <c r="CC28" s="283"/>
      <c r="CD28" s="283"/>
      <c r="CE28" s="283"/>
      <c r="CF28" s="283"/>
      <c r="CG28" s="283"/>
      <c r="CH28" s="283"/>
      <c r="CI28" s="283"/>
      <c r="CJ28" s="283"/>
      <c r="CK28" s="283"/>
      <c r="CL28" s="283"/>
      <c r="CM28" s="284"/>
    </row>
    <row r="29" spans="1:91" ht="17.45" customHeight="1" x14ac:dyDescent="0.15">
      <c r="A29" s="294"/>
      <c r="B29" s="250"/>
      <c r="C29" s="250"/>
      <c r="D29" s="250"/>
      <c r="E29" s="250"/>
      <c r="F29" s="250"/>
      <c r="G29" s="250"/>
      <c r="H29" s="250"/>
      <c r="I29" s="250"/>
      <c r="J29" s="250"/>
      <c r="K29" s="250"/>
      <c r="L29" s="250"/>
      <c r="M29" s="250"/>
      <c r="N29" s="250"/>
      <c r="O29" s="250"/>
      <c r="P29" s="250"/>
      <c r="Q29" s="361"/>
      <c r="R29" s="426"/>
      <c r="S29" s="410"/>
      <c r="T29" s="410"/>
      <c r="U29" s="410"/>
      <c r="V29" s="410"/>
      <c r="W29" s="410"/>
      <c r="X29" s="410"/>
      <c r="Y29" s="410"/>
      <c r="Z29" s="427"/>
      <c r="AA29" s="417"/>
      <c r="AB29" s="418"/>
      <c r="AC29" s="419"/>
      <c r="AD29" s="278" t="s">
        <v>185</v>
      </c>
      <c r="AE29" s="279"/>
      <c r="AF29" s="279"/>
      <c r="AG29" s="279"/>
      <c r="AH29" s="279"/>
      <c r="AI29" s="279"/>
      <c r="AJ29" s="279"/>
      <c r="AK29" s="279"/>
      <c r="AL29" s="279"/>
      <c r="AM29" s="279"/>
      <c r="AN29" s="279"/>
      <c r="AO29" s="279"/>
      <c r="AP29" s="279"/>
      <c r="AQ29" s="279"/>
      <c r="AR29" s="279"/>
      <c r="AS29" s="280"/>
      <c r="AT29" s="255" t="str">
        <f>ASC(IF(入力シート!$D54="","",入力シート!$D54))</f>
        <v/>
      </c>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t="s">
        <v>525</v>
      </c>
      <c r="BU29" s="255"/>
      <c r="BV29" s="255"/>
      <c r="BW29" s="255"/>
      <c r="BX29" s="255"/>
      <c r="BY29" s="255"/>
      <c r="BZ29" s="255"/>
      <c r="CA29" s="257" t="str">
        <f>ASC(IF(入力シート!$D55="","",入力シート!$D55))</f>
        <v/>
      </c>
      <c r="CB29" s="257"/>
      <c r="CC29" s="257"/>
      <c r="CD29" s="257"/>
      <c r="CE29" s="257"/>
      <c r="CF29" s="257"/>
      <c r="CG29" s="257"/>
      <c r="CH29" s="257"/>
      <c r="CI29" s="257"/>
      <c r="CJ29" s="257"/>
      <c r="CK29" s="257"/>
      <c r="CL29" s="257"/>
      <c r="CM29" s="258"/>
    </row>
    <row r="30" spans="1:91" ht="17.45" customHeight="1" x14ac:dyDescent="0.15">
      <c r="A30" s="294"/>
      <c r="B30" s="250"/>
      <c r="C30" s="250"/>
      <c r="D30" s="250"/>
      <c r="E30" s="250"/>
      <c r="F30" s="250"/>
      <c r="G30" s="250"/>
      <c r="H30" s="250"/>
      <c r="I30" s="250"/>
      <c r="J30" s="250"/>
      <c r="K30" s="250"/>
      <c r="L30" s="250"/>
      <c r="M30" s="250"/>
      <c r="N30" s="250"/>
      <c r="O30" s="250"/>
      <c r="P30" s="250"/>
      <c r="Q30" s="361"/>
      <c r="R30" s="426"/>
      <c r="S30" s="410"/>
      <c r="T30" s="410"/>
      <c r="U30" s="410"/>
      <c r="V30" s="410"/>
      <c r="W30" s="410"/>
      <c r="X30" s="410"/>
      <c r="Y30" s="410"/>
      <c r="Z30" s="427"/>
      <c r="AA30" s="398" t="s">
        <v>186</v>
      </c>
      <c r="AB30" s="249"/>
      <c r="AC30" s="249"/>
      <c r="AD30" s="249"/>
      <c r="AE30" s="249"/>
      <c r="AF30" s="249"/>
      <c r="AG30" s="249"/>
      <c r="AH30" s="249"/>
      <c r="AI30" s="249"/>
      <c r="AJ30" s="249"/>
      <c r="AK30" s="151"/>
      <c r="AL30" s="249">
        <f>IF(入力シート!$D56="有","①",1)</f>
        <v>1</v>
      </c>
      <c r="AM30" s="249"/>
      <c r="AN30" s="249" t="s">
        <v>64</v>
      </c>
      <c r="AO30" s="249"/>
      <c r="AP30" s="249"/>
      <c r="AQ30" s="249"/>
      <c r="AR30" s="249"/>
      <c r="AS30" s="249"/>
      <c r="AT30" s="249"/>
      <c r="AU30" s="249"/>
      <c r="AV30" s="151"/>
      <c r="AW30" s="249">
        <f>IF(入力シート!$D57="有","②",2)</f>
        <v>2</v>
      </c>
      <c r="AX30" s="249"/>
      <c r="AY30" s="249" t="s">
        <v>65</v>
      </c>
      <c r="AZ30" s="249"/>
      <c r="BA30" s="249"/>
      <c r="BB30" s="249"/>
      <c r="BC30" s="249"/>
      <c r="BD30" s="151"/>
      <c r="BE30" s="249">
        <f>IF(入力シート!$D58="有","③",3)</f>
        <v>3</v>
      </c>
      <c r="BF30" s="249"/>
      <c r="BG30" s="249" t="s">
        <v>66</v>
      </c>
      <c r="BH30" s="249"/>
      <c r="BI30" s="249"/>
      <c r="BJ30" s="151"/>
      <c r="BK30" s="249">
        <f>IF(入力シート!$D59="有","④",4)</f>
        <v>4</v>
      </c>
      <c r="BL30" s="249"/>
      <c r="BM30" s="369" t="s">
        <v>67</v>
      </c>
      <c r="BN30" s="369"/>
      <c r="BO30" s="369"/>
      <c r="BP30" s="369"/>
      <c r="BQ30" s="26"/>
      <c r="BR30" s="369">
        <f>IF(入力シート!$D60="有","⑤",5)</f>
        <v>5</v>
      </c>
      <c r="BS30" s="369"/>
      <c r="BT30" s="369" t="s">
        <v>68</v>
      </c>
      <c r="BU30" s="369"/>
      <c r="BV30" s="369"/>
      <c r="BW30" s="369"/>
      <c r="BX30" s="26"/>
      <c r="BY30" s="369">
        <f>IF(入力シート!$D61="有","⑥",6)</f>
        <v>6</v>
      </c>
      <c r="BZ30" s="369"/>
      <c r="CA30" s="369" t="s">
        <v>69</v>
      </c>
      <c r="CB30" s="369"/>
      <c r="CC30" s="369"/>
      <c r="CD30" s="369"/>
      <c r="CE30" s="369"/>
      <c r="CF30" s="369"/>
      <c r="CG30" s="369"/>
      <c r="CH30" s="369"/>
      <c r="CI30" s="26"/>
      <c r="CJ30" s="26"/>
      <c r="CK30" s="26"/>
      <c r="CL30" s="26"/>
      <c r="CM30" s="27"/>
    </row>
    <row r="31" spans="1:91" ht="17.45" customHeight="1" x14ac:dyDescent="0.15">
      <c r="A31" s="362"/>
      <c r="B31" s="339"/>
      <c r="C31" s="339"/>
      <c r="D31" s="339"/>
      <c r="E31" s="339"/>
      <c r="F31" s="339"/>
      <c r="G31" s="339"/>
      <c r="H31" s="339"/>
      <c r="I31" s="339"/>
      <c r="J31" s="339"/>
      <c r="K31" s="339"/>
      <c r="L31" s="339"/>
      <c r="M31" s="339"/>
      <c r="N31" s="339"/>
      <c r="O31" s="339"/>
      <c r="P31" s="339"/>
      <c r="Q31" s="424"/>
      <c r="R31" s="428"/>
      <c r="S31" s="316"/>
      <c r="T31" s="316"/>
      <c r="U31" s="316"/>
      <c r="V31" s="316"/>
      <c r="W31" s="316"/>
      <c r="X31" s="316"/>
      <c r="Y31" s="316"/>
      <c r="Z31" s="317"/>
      <c r="AA31" s="10"/>
      <c r="AB31" s="2"/>
      <c r="AC31" s="2"/>
      <c r="AD31" s="2"/>
      <c r="AE31" s="2"/>
      <c r="AF31" s="2"/>
      <c r="AG31" s="2"/>
      <c r="AH31" s="2"/>
      <c r="AI31" s="2"/>
      <c r="AJ31" s="2"/>
      <c r="AK31" s="2"/>
      <c r="AL31" s="246">
        <f>IF(入力シート!$D62="有","⑦",7)</f>
        <v>7</v>
      </c>
      <c r="AM31" s="246"/>
      <c r="AN31" s="246" t="s">
        <v>72</v>
      </c>
      <c r="AO31" s="246"/>
      <c r="AP31" s="246"/>
      <c r="AQ31" s="246"/>
      <c r="AR31" s="246"/>
      <c r="AS31" s="246"/>
      <c r="AT31" s="246"/>
      <c r="AU31" s="246"/>
      <c r="AV31" s="246"/>
      <c r="AW31" s="246"/>
      <c r="AX31" s="16"/>
      <c r="AY31" s="246">
        <f>IF(入力シート!$D63="有","⑧",8)</f>
        <v>8</v>
      </c>
      <c r="AZ31" s="246"/>
      <c r="BA31" s="246" t="s">
        <v>73</v>
      </c>
      <c r="BB31" s="246"/>
      <c r="BC31" s="246"/>
      <c r="BD31" s="246"/>
      <c r="BE31" s="246"/>
      <c r="BF31" s="16"/>
      <c r="BG31" s="246">
        <f>IF(入力シート!$D64="",9,"⑨")</f>
        <v>9</v>
      </c>
      <c r="BH31" s="246"/>
      <c r="BI31" s="246" t="s">
        <v>63</v>
      </c>
      <c r="BJ31" s="246"/>
      <c r="BK31" s="246"/>
      <c r="BL31" s="246"/>
      <c r="BM31" s="246"/>
      <c r="BN31" s="266" t="str">
        <f>IF(入力シート!$D64="","",入力シート!$D64)</f>
        <v/>
      </c>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30" t="s">
        <v>157</v>
      </c>
      <c r="CL31" s="30"/>
      <c r="CM31" s="31"/>
    </row>
    <row r="32" spans="1:91" ht="17.45" customHeight="1" x14ac:dyDescent="0.15">
      <c r="A32" s="346" t="s">
        <v>505</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8"/>
      <c r="AP32" s="259"/>
      <c r="AQ32" s="286"/>
      <c r="AR32" s="286"/>
      <c r="AS32" s="286"/>
      <c r="AT32" s="286"/>
      <c r="AU32" s="286"/>
      <c r="AV32" s="286"/>
      <c r="AW32" s="286"/>
      <c r="AX32" s="286" t="s">
        <v>10</v>
      </c>
      <c r="AY32" s="286"/>
      <c r="AZ32" s="286"/>
      <c r="BA32" s="286"/>
      <c r="BB32" s="286"/>
      <c r="BC32" s="286"/>
      <c r="BD32" s="286"/>
      <c r="BE32" s="286"/>
      <c r="BF32" s="286"/>
      <c r="BG32" s="286"/>
      <c r="BH32" s="286"/>
      <c r="BI32" s="286"/>
      <c r="BJ32" s="286"/>
      <c r="BK32" s="286"/>
      <c r="BL32" s="286"/>
      <c r="BM32" s="286"/>
      <c r="BN32" s="286"/>
      <c r="BO32" s="286"/>
      <c r="BP32" s="286"/>
      <c r="BQ32" s="286"/>
      <c r="BR32" s="286"/>
      <c r="BS32" s="286"/>
      <c r="BT32" s="286"/>
      <c r="BU32" s="286"/>
      <c r="BV32" s="286"/>
      <c r="BW32" s="286"/>
      <c r="BX32" s="286"/>
      <c r="BY32" s="286"/>
      <c r="BZ32" s="286"/>
      <c r="CA32" s="286"/>
      <c r="CB32" s="286"/>
      <c r="CC32" s="286"/>
      <c r="CD32" s="286"/>
      <c r="CE32" s="286"/>
      <c r="CF32" s="286"/>
      <c r="CG32" s="286"/>
      <c r="CH32" s="286"/>
      <c r="CI32" s="286"/>
      <c r="CJ32" s="286"/>
      <c r="CK32" s="286"/>
      <c r="CL32" s="286"/>
      <c r="CM32" s="286"/>
    </row>
    <row r="33" spans="1:91" ht="17.45" customHeight="1" x14ac:dyDescent="0.15">
      <c r="A33" s="432"/>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33"/>
      <c r="AP33" s="259"/>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S33" s="286"/>
      <c r="BT33" s="286"/>
      <c r="BU33" s="286"/>
      <c r="BV33" s="286"/>
      <c r="BW33" s="286"/>
      <c r="BX33" s="286"/>
      <c r="BY33" s="286"/>
      <c r="BZ33" s="286"/>
      <c r="CA33" s="286"/>
      <c r="CB33" s="286"/>
      <c r="CC33" s="286"/>
      <c r="CD33" s="286"/>
      <c r="CE33" s="286"/>
      <c r="CF33" s="286"/>
      <c r="CG33" s="286"/>
      <c r="CH33" s="286"/>
      <c r="CI33" s="286"/>
      <c r="CJ33" s="286"/>
      <c r="CK33" s="286"/>
      <c r="CL33" s="286"/>
      <c r="CM33" s="286"/>
    </row>
    <row r="34" spans="1:91" ht="17.45" customHeight="1" x14ac:dyDescent="0.15">
      <c r="A34" s="349"/>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1"/>
      <c r="AP34" s="259"/>
      <c r="AQ34" s="286"/>
      <c r="AR34" s="286"/>
      <c r="AS34" s="286"/>
      <c r="AT34" s="286"/>
      <c r="AU34" s="286"/>
      <c r="AV34" s="286"/>
      <c r="AW34" s="286"/>
      <c r="AX34" s="286"/>
      <c r="AY34" s="286"/>
      <c r="AZ34" s="286"/>
      <c r="BA34" s="286"/>
      <c r="BB34" s="286"/>
      <c r="BC34" s="286"/>
      <c r="BD34" s="286"/>
      <c r="BE34" s="286"/>
      <c r="BF34" s="286"/>
      <c r="BG34" s="286"/>
      <c r="BH34" s="286"/>
      <c r="BI34" s="286"/>
      <c r="BJ34" s="286"/>
      <c r="BK34" s="286"/>
      <c r="BL34" s="286"/>
      <c r="BM34" s="286"/>
      <c r="BN34" s="286"/>
      <c r="BO34" s="286"/>
      <c r="BP34" s="286"/>
      <c r="BQ34" s="286"/>
      <c r="BR34" s="286"/>
      <c r="BS34" s="286"/>
      <c r="BT34" s="286"/>
      <c r="BU34" s="286"/>
      <c r="BV34" s="286"/>
      <c r="BW34" s="286"/>
      <c r="BX34" s="286"/>
      <c r="BY34" s="286"/>
      <c r="BZ34" s="286"/>
      <c r="CA34" s="286"/>
      <c r="CB34" s="286"/>
      <c r="CC34" s="286"/>
      <c r="CD34" s="286"/>
      <c r="CE34" s="286"/>
      <c r="CF34" s="286"/>
      <c r="CG34" s="286"/>
      <c r="CH34" s="286"/>
      <c r="CI34" s="286"/>
      <c r="CJ34" s="286"/>
      <c r="CK34" s="286"/>
      <c r="CL34" s="286"/>
      <c r="CM34" s="286"/>
    </row>
    <row r="35" spans="1:91" ht="17.45" customHeight="1" x14ac:dyDescent="0.15">
      <c r="A35" s="363" t="s">
        <v>356</v>
      </c>
      <c r="B35" s="364"/>
      <c r="C35" s="364"/>
      <c r="D35" s="364"/>
      <c r="E35" s="364"/>
      <c r="F35" s="364"/>
      <c r="G35" s="364"/>
      <c r="H35" s="364"/>
      <c r="I35" s="364"/>
      <c r="J35" s="364"/>
      <c r="K35" s="364"/>
      <c r="L35" s="364"/>
      <c r="M35" s="364"/>
      <c r="N35" s="364"/>
      <c r="O35" s="365"/>
      <c r="P35" s="363" t="s">
        <v>357</v>
      </c>
      <c r="Q35" s="364"/>
      <c r="R35" s="364"/>
      <c r="S35" s="364"/>
      <c r="T35" s="364"/>
      <c r="U35" s="364"/>
      <c r="V35" s="364"/>
      <c r="W35" s="364"/>
      <c r="X35" s="364"/>
      <c r="Y35" s="364"/>
      <c r="Z35" s="364"/>
      <c r="AA35" s="364"/>
      <c r="AB35" s="364"/>
      <c r="AC35" s="364"/>
      <c r="AD35" s="364"/>
      <c r="AE35" s="364"/>
      <c r="AF35" s="365"/>
      <c r="AG35" s="398" t="s">
        <v>11</v>
      </c>
      <c r="AH35" s="249"/>
      <c r="AI35" s="249"/>
      <c r="AJ35" s="249"/>
      <c r="AK35" s="249"/>
      <c r="AL35" s="249"/>
      <c r="AM35" s="249"/>
      <c r="AN35" s="249"/>
      <c r="AO35" s="406"/>
      <c r="AP35" s="259"/>
      <c r="AQ35" s="286"/>
      <c r="AR35" s="286"/>
      <c r="AS35" s="286"/>
      <c r="AT35" s="286"/>
      <c r="AU35" s="286"/>
      <c r="AV35" s="286"/>
      <c r="AW35" s="286"/>
      <c r="AX35" s="285" t="s">
        <v>53</v>
      </c>
      <c r="AY35" s="285"/>
      <c r="AZ35" s="285"/>
      <c r="BA35" s="285"/>
      <c r="BB35" s="285"/>
      <c r="BC35" s="285"/>
      <c r="BD35" s="285" t="s">
        <v>12</v>
      </c>
      <c r="BE35" s="285"/>
      <c r="BF35" s="285"/>
      <c r="BG35" s="285"/>
      <c r="BH35" s="285"/>
      <c r="BI35" s="285"/>
      <c r="BJ35" s="285" t="s">
        <v>13</v>
      </c>
      <c r="BK35" s="285"/>
      <c r="BL35" s="285"/>
      <c r="BM35" s="285"/>
      <c r="BN35" s="285"/>
      <c r="BO35" s="285"/>
      <c r="BP35" s="285" t="s">
        <v>14</v>
      </c>
      <c r="BQ35" s="285"/>
      <c r="BR35" s="285"/>
      <c r="BS35" s="285"/>
      <c r="BT35" s="285"/>
      <c r="BU35" s="285"/>
      <c r="BV35" s="285" t="s">
        <v>54</v>
      </c>
      <c r="BW35" s="285"/>
      <c r="BX35" s="285"/>
      <c r="BY35" s="285"/>
      <c r="BZ35" s="285"/>
      <c r="CA35" s="285"/>
      <c r="CB35" s="285" t="s">
        <v>15</v>
      </c>
      <c r="CC35" s="285"/>
      <c r="CD35" s="285"/>
      <c r="CE35" s="285"/>
      <c r="CF35" s="285"/>
      <c r="CG35" s="285"/>
      <c r="CH35" s="285" t="s">
        <v>16</v>
      </c>
      <c r="CI35" s="285"/>
      <c r="CJ35" s="285"/>
      <c r="CK35" s="285"/>
      <c r="CL35" s="285"/>
      <c r="CM35" s="285"/>
    </row>
    <row r="36" spans="1:91" ht="17.45" customHeight="1" x14ac:dyDescent="0.15">
      <c r="A36" s="366"/>
      <c r="B36" s="367"/>
      <c r="C36" s="367"/>
      <c r="D36" s="367"/>
      <c r="E36" s="367"/>
      <c r="F36" s="367"/>
      <c r="G36" s="367"/>
      <c r="H36" s="367"/>
      <c r="I36" s="367"/>
      <c r="J36" s="367"/>
      <c r="K36" s="367"/>
      <c r="L36" s="367"/>
      <c r="M36" s="367"/>
      <c r="N36" s="367"/>
      <c r="O36" s="368"/>
      <c r="P36" s="366"/>
      <c r="Q36" s="367"/>
      <c r="R36" s="367"/>
      <c r="S36" s="367"/>
      <c r="T36" s="367"/>
      <c r="U36" s="367"/>
      <c r="V36" s="367"/>
      <c r="W36" s="367"/>
      <c r="X36" s="367"/>
      <c r="Y36" s="367"/>
      <c r="Z36" s="367"/>
      <c r="AA36" s="367"/>
      <c r="AB36" s="367"/>
      <c r="AC36" s="367"/>
      <c r="AD36" s="367"/>
      <c r="AE36" s="367"/>
      <c r="AF36" s="368"/>
      <c r="AG36" s="358"/>
      <c r="AH36" s="246"/>
      <c r="AI36" s="246"/>
      <c r="AJ36" s="246"/>
      <c r="AK36" s="246"/>
      <c r="AL36" s="246"/>
      <c r="AM36" s="246"/>
      <c r="AN36" s="246"/>
      <c r="AO36" s="265"/>
      <c r="AP36" s="259"/>
      <c r="AQ36" s="286"/>
      <c r="AR36" s="286"/>
      <c r="AS36" s="286"/>
      <c r="AT36" s="286"/>
      <c r="AU36" s="286"/>
      <c r="AV36" s="286"/>
      <c r="AW36" s="286"/>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row>
    <row r="37" spans="1:91" ht="17.45" customHeight="1" x14ac:dyDescent="0.15">
      <c r="A37" s="318" t="str">
        <f>IF(入力シート!$D65="","",入力シート!$D65)</f>
        <v/>
      </c>
      <c r="B37" s="295"/>
      <c r="C37" s="295"/>
      <c r="D37" s="295"/>
      <c r="E37" s="295"/>
      <c r="F37" s="295"/>
      <c r="G37" s="295"/>
      <c r="H37" s="295"/>
      <c r="I37" s="295"/>
      <c r="J37" s="295"/>
      <c r="K37" s="295"/>
      <c r="L37" s="295"/>
      <c r="M37" s="295"/>
      <c r="N37" s="295"/>
      <c r="O37" s="429"/>
      <c r="P37" s="359">
        <f>IF(入力シート!$D66="管理栄養士","①",1)</f>
        <v>1</v>
      </c>
      <c r="Q37" s="344"/>
      <c r="R37" s="151" t="s">
        <v>74</v>
      </c>
      <c r="S37" s="151"/>
      <c r="T37" s="151"/>
      <c r="U37" s="151"/>
      <c r="V37" s="151"/>
      <c r="W37" s="151"/>
      <c r="X37" s="151"/>
      <c r="Y37" s="151"/>
      <c r="Z37" s="151"/>
      <c r="AA37" s="151"/>
      <c r="AB37" s="151"/>
      <c r="AC37" s="151"/>
      <c r="AD37" s="151"/>
      <c r="AE37" s="151"/>
      <c r="AF37" s="1"/>
      <c r="AG37" s="425" t="str">
        <f>IF(入力シート!$D69="専任","①専任
2 兼任",IF(入力シート!$D69="兼任","1 専任
②兼任","1 専任
2 兼任"))</f>
        <v>1 専任
2 兼任</v>
      </c>
      <c r="AH37" s="314"/>
      <c r="AI37" s="314"/>
      <c r="AJ37" s="314"/>
      <c r="AK37" s="314"/>
      <c r="AL37" s="314"/>
      <c r="AM37" s="314"/>
      <c r="AN37" s="314"/>
      <c r="AO37" s="315"/>
      <c r="AP37" s="434" t="s">
        <v>17</v>
      </c>
      <c r="AQ37" s="435"/>
      <c r="AR37" s="32" t="s">
        <v>18</v>
      </c>
      <c r="AS37" s="32"/>
      <c r="AT37" s="32"/>
      <c r="AU37" s="32"/>
      <c r="AV37" s="32"/>
      <c r="AW37" s="32"/>
      <c r="AX37" s="269" t="str">
        <f>IF(入力シート!$D70="","",入力シート!$D70)</f>
        <v/>
      </c>
      <c r="AY37" s="269"/>
      <c r="AZ37" s="269"/>
      <c r="BA37" s="269"/>
      <c r="BB37" s="269"/>
      <c r="BC37" s="269"/>
      <c r="BD37" s="269" t="str">
        <f>IF(入力シート!$D74="","",入力シート!$D74)</f>
        <v/>
      </c>
      <c r="BE37" s="269"/>
      <c r="BF37" s="269"/>
      <c r="BG37" s="269"/>
      <c r="BH37" s="269"/>
      <c r="BI37" s="269"/>
      <c r="BJ37" s="269" t="str">
        <f>IF(入力シート!$D78="","",入力シート!$D78)</f>
        <v/>
      </c>
      <c r="BK37" s="269"/>
      <c r="BL37" s="269"/>
      <c r="BM37" s="269"/>
      <c r="BN37" s="269"/>
      <c r="BO37" s="269"/>
      <c r="BP37" s="269" t="str">
        <f>IF(入力シート!$D82="","",入力シート!$D82)</f>
        <v/>
      </c>
      <c r="BQ37" s="269"/>
      <c r="BR37" s="269"/>
      <c r="BS37" s="269"/>
      <c r="BT37" s="269"/>
      <c r="BU37" s="269"/>
      <c r="BV37" s="269" t="str">
        <f>IF(入力シート!$D86="","",入力シート!$D86)</f>
        <v/>
      </c>
      <c r="BW37" s="269"/>
      <c r="BX37" s="269"/>
      <c r="BY37" s="269"/>
      <c r="BZ37" s="269"/>
      <c r="CA37" s="269"/>
      <c r="CB37" s="269" t="str">
        <f>IF(入力シート!$D90="","",入力シート!$D90)</f>
        <v/>
      </c>
      <c r="CC37" s="269"/>
      <c r="CD37" s="269"/>
      <c r="CE37" s="269"/>
      <c r="CF37" s="269"/>
      <c r="CG37" s="269"/>
      <c r="CH37" s="269">
        <f>IF(入力シート!$D94="","",入力シート!$D94)</f>
        <v>0</v>
      </c>
      <c r="CI37" s="269"/>
      <c r="CJ37" s="269"/>
      <c r="CK37" s="269"/>
      <c r="CL37" s="269"/>
      <c r="CM37" s="269"/>
    </row>
    <row r="38" spans="1:91" ht="17.45" customHeight="1" x14ac:dyDescent="0.15">
      <c r="A38" s="378"/>
      <c r="B38" s="290"/>
      <c r="C38" s="290"/>
      <c r="D38" s="290"/>
      <c r="E38" s="290"/>
      <c r="F38" s="290"/>
      <c r="G38" s="290"/>
      <c r="H38" s="290"/>
      <c r="I38" s="290"/>
      <c r="J38" s="290"/>
      <c r="K38" s="290"/>
      <c r="L38" s="290"/>
      <c r="M38" s="290"/>
      <c r="N38" s="290"/>
      <c r="O38" s="430"/>
      <c r="P38" s="10" t="s">
        <v>76</v>
      </c>
      <c r="Q38" s="2"/>
      <c r="R38" s="2"/>
      <c r="S38" s="290" t="str">
        <f>IF(入力シート!$D67="","",入力シート!$D67)</f>
        <v/>
      </c>
      <c r="T38" s="290"/>
      <c r="U38" s="290"/>
      <c r="V38" s="290"/>
      <c r="W38" s="290"/>
      <c r="X38" s="290"/>
      <c r="Y38" s="290"/>
      <c r="Z38" s="290"/>
      <c r="AA38" s="290"/>
      <c r="AB38" s="290"/>
      <c r="AC38" s="2" t="s">
        <v>77</v>
      </c>
      <c r="AD38" s="2"/>
      <c r="AE38" s="2"/>
      <c r="AF38" s="3"/>
      <c r="AG38" s="426"/>
      <c r="AH38" s="410"/>
      <c r="AI38" s="410"/>
      <c r="AJ38" s="410"/>
      <c r="AK38" s="410"/>
      <c r="AL38" s="410"/>
      <c r="AM38" s="410"/>
      <c r="AN38" s="410"/>
      <c r="AO38" s="427"/>
      <c r="AP38" s="434"/>
      <c r="AQ38" s="435"/>
      <c r="AR38" s="32" t="s">
        <v>19</v>
      </c>
      <c r="AS38" s="32"/>
      <c r="AT38" s="32"/>
      <c r="AU38" s="32"/>
      <c r="AV38" s="32"/>
      <c r="AW38" s="32"/>
      <c r="AX38" s="269" t="str">
        <f>IF(入力シート!$D71="","",入力シート!$D71)</f>
        <v/>
      </c>
      <c r="AY38" s="269"/>
      <c r="AZ38" s="269"/>
      <c r="BA38" s="269"/>
      <c r="BB38" s="269"/>
      <c r="BC38" s="269"/>
      <c r="BD38" s="269" t="str">
        <f>IF(入力シート!$D75="","",入力シート!$D75)</f>
        <v/>
      </c>
      <c r="BE38" s="269"/>
      <c r="BF38" s="269"/>
      <c r="BG38" s="269"/>
      <c r="BH38" s="269"/>
      <c r="BI38" s="269"/>
      <c r="BJ38" s="269" t="str">
        <f>IF(入力シート!$D79="","",入力シート!$D79)</f>
        <v/>
      </c>
      <c r="BK38" s="269"/>
      <c r="BL38" s="269"/>
      <c r="BM38" s="269"/>
      <c r="BN38" s="269"/>
      <c r="BO38" s="269"/>
      <c r="BP38" s="269" t="str">
        <f>IF(入力シート!$D83="","",入力シート!$D83)</f>
        <v/>
      </c>
      <c r="BQ38" s="269"/>
      <c r="BR38" s="269"/>
      <c r="BS38" s="269"/>
      <c r="BT38" s="269"/>
      <c r="BU38" s="269"/>
      <c r="BV38" s="269" t="str">
        <f>IF(入力シート!$D87="","",入力シート!$D87)</f>
        <v/>
      </c>
      <c r="BW38" s="269"/>
      <c r="BX38" s="269"/>
      <c r="BY38" s="269"/>
      <c r="BZ38" s="269"/>
      <c r="CA38" s="269"/>
      <c r="CB38" s="269" t="str">
        <f>IF(入力シート!$D91="","",入力シート!$D91)</f>
        <v/>
      </c>
      <c r="CC38" s="269"/>
      <c r="CD38" s="269"/>
      <c r="CE38" s="269"/>
      <c r="CF38" s="269"/>
      <c r="CG38" s="269"/>
      <c r="CH38" s="269">
        <f>IF(入力シート!$D95="","",入力シート!$D95)</f>
        <v>0</v>
      </c>
      <c r="CI38" s="269"/>
      <c r="CJ38" s="269"/>
      <c r="CK38" s="269"/>
      <c r="CL38" s="269"/>
      <c r="CM38" s="269"/>
    </row>
    <row r="39" spans="1:91" ht="17.45" customHeight="1" x14ac:dyDescent="0.15">
      <c r="A39" s="378"/>
      <c r="B39" s="290"/>
      <c r="C39" s="290"/>
      <c r="D39" s="290"/>
      <c r="E39" s="290"/>
      <c r="F39" s="290"/>
      <c r="G39" s="290"/>
      <c r="H39" s="290"/>
      <c r="I39" s="290"/>
      <c r="J39" s="290"/>
      <c r="K39" s="290"/>
      <c r="L39" s="290"/>
      <c r="M39" s="290"/>
      <c r="N39" s="290"/>
      <c r="O39" s="430"/>
      <c r="P39" s="294">
        <f>IF(入力シート!$D66="栄養士","②",2)</f>
        <v>2</v>
      </c>
      <c r="Q39" s="250"/>
      <c r="R39" s="2" t="s">
        <v>75</v>
      </c>
      <c r="S39" s="2"/>
      <c r="T39" s="2"/>
      <c r="U39" s="2"/>
      <c r="V39" s="2"/>
      <c r="W39" s="2"/>
      <c r="X39" s="2"/>
      <c r="Y39" s="2"/>
      <c r="Z39" s="2"/>
      <c r="AA39" s="2"/>
      <c r="AB39" s="2"/>
      <c r="AC39" s="2"/>
      <c r="AD39" s="2"/>
      <c r="AE39" s="2"/>
      <c r="AF39" s="3"/>
      <c r="AG39" s="426"/>
      <c r="AH39" s="410"/>
      <c r="AI39" s="410"/>
      <c r="AJ39" s="410"/>
      <c r="AK39" s="410"/>
      <c r="AL39" s="410"/>
      <c r="AM39" s="410"/>
      <c r="AN39" s="410"/>
      <c r="AO39" s="427"/>
      <c r="AP39" s="434" t="s">
        <v>20</v>
      </c>
      <c r="AQ39" s="435"/>
      <c r="AR39" s="32" t="s">
        <v>18</v>
      </c>
      <c r="AS39" s="32"/>
      <c r="AT39" s="32"/>
      <c r="AU39" s="32"/>
      <c r="AV39" s="32"/>
      <c r="AW39" s="32"/>
      <c r="AX39" s="269" t="str">
        <f>IF(入力シート!$D72="","",入力シート!$D72)</f>
        <v/>
      </c>
      <c r="AY39" s="269"/>
      <c r="AZ39" s="269"/>
      <c r="BA39" s="269"/>
      <c r="BB39" s="269"/>
      <c r="BC39" s="269"/>
      <c r="BD39" s="269" t="str">
        <f>IF(入力シート!$D76="","",入力シート!$D76)</f>
        <v/>
      </c>
      <c r="BE39" s="269"/>
      <c r="BF39" s="269"/>
      <c r="BG39" s="269"/>
      <c r="BH39" s="269"/>
      <c r="BI39" s="269"/>
      <c r="BJ39" s="269" t="str">
        <f>IF(入力シート!$D80="","",入力シート!$D80)</f>
        <v/>
      </c>
      <c r="BK39" s="269"/>
      <c r="BL39" s="269"/>
      <c r="BM39" s="269"/>
      <c r="BN39" s="269"/>
      <c r="BO39" s="269"/>
      <c r="BP39" s="269" t="str">
        <f>IF(入力シート!$D84="","",入力シート!$D84)</f>
        <v/>
      </c>
      <c r="BQ39" s="269"/>
      <c r="BR39" s="269"/>
      <c r="BS39" s="269"/>
      <c r="BT39" s="269"/>
      <c r="BU39" s="269"/>
      <c r="BV39" s="269" t="str">
        <f>IF(入力シート!$D88="","",入力シート!$D88)</f>
        <v/>
      </c>
      <c r="BW39" s="269"/>
      <c r="BX39" s="269"/>
      <c r="BY39" s="269"/>
      <c r="BZ39" s="269"/>
      <c r="CA39" s="269"/>
      <c r="CB39" s="269" t="str">
        <f>IF(入力シート!$D92="","",入力シート!$D92)</f>
        <v/>
      </c>
      <c r="CC39" s="269"/>
      <c r="CD39" s="269"/>
      <c r="CE39" s="269"/>
      <c r="CF39" s="269"/>
      <c r="CG39" s="269"/>
      <c r="CH39" s="269">
        <f>IF(入力シート!$D96="","",入力シート!$D96)</f>
        <v>0</v>
      </c>
      <c r="CI39" s="269"/>
      <c r="CJ39" s="269"/>
      <c r="CK39" s="269"/>
      <c r="CL39" s="269"/>
      <c r="CM39" s="269"/>
    </row>
    <row r="40" spans="1:91" ht="17.45" customHeight="1" x14ac:dyDescent="0.15">
      <c r="A40" s="319"/>
      <c r="B40" s="268"/>
      <c r="C40" s="268"/>
      <c r="D40" s="268"/>
      <c r="E40" s="268"/>
      <c r="F40" s="268"/>
      <c r="G40" s="268"/>
      <c r="H40" s="268"/>
      <c r="I40" s="268"/>
      <c r="J40" s="268"/>
      <c r="K40" s="268"/>
      <c r="L40" s="268"/>
      <c r="M40" s="268"/>
      <c r="N40" s="268"/>
      <c r="O40" s="431"/>
      <c r="P40" s="10" t="s">
        <v>76</v>
      </c>
      <c r="Q40" s="2"/>
      <c r="R40" s="2"/>
      <c r="S40" s="268" t="str">
        <f>IF(入力シート!$D68="","",入力シート!$D68)</f>
        <v/>
      </c>
      <c r="T40" s="268"/>
      <c r="U40" s="268"/>
      <c r="V40" s="268"/>
      <c r="W40" s="268"/>
      <c r="X40" s="268"/>
      <c r="Y40" s="268"/>
      <c r="Z40" s="268"/>
      <c r="AA40" s="268"/>
      <c r="AB40" s="268"/>
      <c r="AC40" s="2" t="s">
        <v>77</v>
      </c>
      <c r="AD40" s="2"/>
      <c r="AE40" s="2"/>
      <c r="AF40" s="3"/>
      <c r="AG40" s="426"/>
      <c r="AH40" s="410"/>
      <c r="AI40" s="410"/>
      <c r="AJ40" s="410"/>
      <c r="AK40" s="410"/>
      <c r="AL40" s="410"/>
      <c r="AM40" s="410"/>
      <c r="AN40" s="410"/>
      <c r="AO40" s="427"/>
      <c r="AP40" s="436"/>
      <c r="AQ40" s="437"/>
      <c r="AR40" s="33" t="s">
        <v>19</v>
      </c>
      <c r="AS40" s="33"/>
      <c r="AT40" s="33"/>
      <c r="AU40" s="33"/>
      <c r="AV40" s="33"/>
      <c r="AW40" s="33"/>
      <c r="AX40" s="269" t="str">
        <f>IF(入力シート!$D73="","",入力シート!$D73)</f>
        <v/>
      </c>
      <c r="AY40" s="269"/>
      <c r="AZ40" s="269"/>
      <c r="BA40" s="269"/>
      <c r="BB40" s="269"/>
      <c r="BC40" s="269"/>
      <c r="BD40" s="269" t="str">
        <f>IF(入力シート!$D77="","",入力シート!$D77)</f>
        <v/>
      </c>
      <c r="BE40" s="269"/>
      <c r="BF40" s="269"/>
      <c r="BG40" s="269"/>
      <c r="BH40" s="269"/>
      <c r="BI40" s="269"/>
      <c r="BJ40" s="269" t="str">
        <f>IF(入力シート!$D81="","",入力シート!$D81)</f>
        <v/>
      </c>
      <c r="BK40" s="269"/>
      <c r="BL40" s="269"/>
      <c r="BM40" s="269"/>
      <c r="BN40" s="269"/>
      <c r="BO40" s="269"/>
      <c r="BP40" s="269" t="str">
        <f>IF(入力シート!$D85="","",入力シート!$D85)</f>
        <v/>
      </c>
      <c r="BQ40" s="269"/>
      <c r="BR40" s="269"/>
      <c r="BS40" s="269"/>
      <c r="BT40" s="269"/>
      <c r="BU40" s="269"/>
      <c r="BV40" s="269" t="str">
        <f>IF(入力シート!$D89="","",入力シート!$D89)</f>
        <v/>
      </c>
      <c r="BW40" s="269"/>
      <c r="BX40" s="269"/>
      <c r="BY40" s="269"/>
      <c r="BZ40" s="269"/>
      <c r="CA40" s="269"/>
      <c r="CB40" s="269" t="str">
        <f>IF(入力シート!$D93="","",入力シート!$D93)</f>
        <v/>
      </c>
      <c r="CC40" s="269"/>
      <c r="CD40" s="269"/>
      <c r="CE40" s="269"/>
      <c r="CF40" s="269"/>
      <c r="CG40" s="269"/>
      <c r="CH40" s="269">
        <f>IF(入力シート!$D97="","",入力シート!$D97)</f>
        <v>0</v>
      </c>
      <c r="CI40" s="269"/>
      <c r="CJ40" s="269"/>
      <c r="CK40" s="269"/>
      <c r="CL40" s="269"/>
      <c r="CM40" s="269"/>
    </row>
    <row r="41" spans="1:91" s="12" customFormat="1" ht="17.45" customHeight="1" x14ac:dyDescent="0.15">
      <c r="A41" s="346" t="s">
        <v>187</v>
      </c>
      <c r="B41" s="347"/>
      <c r="C41" s="347"/>
      <c r="D41" s="347"/>
      <c r="E41" s="347"/>
      <c r="F41" s="347"/>
      <c r="G41" s="347"/>
      <c r="H41" s="347"/>
      <c r="I41" s="347"/>
      <c r="J41" s="347"/>
      <c r="K41" s="347"/>
      <c r="L41" s="347"/>
      <c r="M41" s="347"/>
      <c r="N41" s="347"/>
      <c r="O41" s="347"/>
      <c r="P41" s="347"/>
      <c r="Q41" s="347"/>
      <c r="R41" s="347"/>
      <c r="S41" s="347"/>
      <c r="T41" s="347"/>
      <c r="U41" s="347"/>
      <c r="V41" s="348"/>
      <c r="W41" s="286" t="s">
        <v>102</v>
      </c>
      <c r="X41" s="286"/>
      <c r="Y41" s="286"/>
      <c r="Z41" s="286"/>
      <c r="AA41" s="286"/>
      <c r="AB41" s="286"/>
      <c r="AC41" s="286"/>
      <c r="AD41" s="286"/>
      <c r="AE41" s="286"/>
      <c r="AF41" s="286"/>
      <c r="AG41" s="286"/>
      <c r="AH41" s="286"/>
      <c r="AI41" s="286" t="s">
        <v>103</v>
      </c>
      <c r="AJ41" s="286"/>
      <c r="AK41" s="286"/>
      <c r="AL41" s="286"/>
      <c r="AM41" s="286"/>
      <c r="AN41" s="286"/>
      <c r="AO41" s="286"/>
      <c r="AP41" s="286"/>
      <c r="AQ41" s="286"/>
      <c r="AR41" s="286"/>
      <c r="AS41" s="286"/>
      <c r="AT41" s="286"/>
      <c r="AU41" s="286" t="s">
        <v>104</v>
      </c>
      <c r="AV41" s="286"/>
      <c r="AW41" s="286"/>
      <c r="AX41" s="286"/>
      <c r="AY41" s="286"/>
      <c r="AZ41" s="286"/>
      <c r="BA41" s="286"/>
      <c r="BB41" s="286"/>
      <c r="BC41" s="286"/>
      <c r="BD41" s="286"/>
      <c r="BE41" s="286"/>
      <c r="BF41" s="286"/>
      <c r="BG41" s="326" t="s">
        <v>63</v>
      </c>
      <c r="BH41" s="270"/>
      <c r="BI41" s="270"/>
      <c r="BJ41" s="270"/>
      <c r="BK41" s="248" t="str">
        <f>IF(入力シート!$D101="","",入力シート!$D101)</f>
        <v/>
      </c>
      <c r="BL41" s="248"/>
      <c r="BM41" s="248"/>
      <c r="BN41" s="248"/>
      <c r="BO41" s="248"/>
      <c r="BP41" s="248"/>
      <c r="BQ41" s="9" t="s">
        <v>157</v>
      </c>
      <c r="BR41" s="263" t="s">
        <v>107</v>
      </c>
      <c r="BS41" s="248"/>
      <c r="BT41" s="248"/>
      <c r="BU41" s="248"/>
      <c r="BV41" s="248"/>
      <c r="BW41" s="248"/>
      <c r="BX41" s="248"/>
      <c r="BY41" s="248"/>
      <c r="BZ41" s="248"/>
      <c r="CA41" s="248"/>
      <c r="CB41" s="259"/>
      <c r="CC41" s="370" t="s">
        <v>106</v>
      </c>
      <c r="CD41" s="371"/>
      <c r="CE41" s="371"/>
      <c r="CF41" s="371"/>
      <c r="CG41" s="371"/>
      <c r="CH41" s="371"/>
      <c r="CI41" s="371"/>
      <c r="CJ41" s="371"/>
      <c r="CK41" s="371"/>
      <c r="CL41" s="371"/>
      <c r="CM41" s="372"/>
    </row>
    <row r="42" spans="1:91" s="12" customFormat="1" ht="28.5" customHeight="1" x14ac:dyDescent="0.15">
      <c r="A42" s="349"/>
      <c r="B42" s="350"/>
      <c r="C42" s="350"/>
      <c r="D42" s="350"/>
      <c r="E42" s="350"/>
      <c r="F42" s="350"/>
      <c r="G42" s="350"/>
      <c r="H42" s="350"/>
      <c r="I42" s="350"/>
      <c r="J42" s="350"/>
      <c r="K42" s="350"/>
      <c r="L42" s="350"/>
      <c r="M42" s="350"/>
      <c r="N42" s="350"/>
      <c r="O42" s="350"/>
      <c r="P42" s="350"/>
      <c r="Q42" s="350"/>
      <c r="R42" s="350"/>
      <c r="S42" s="350"/>
      <c r="T42" s="350"/>
      <c r="U42" s="350"/>
      <c r="V42" s="351"/>
      <c r="W42" s="269" t="str">
        <f>IF(入力シート!$D98="","",入力シート!$D98)</f>
        <v/>
      </c>
      <c r="X42" s="269"/>
      <c r="Y42" s="269"/>
      <c r="Z42" s="269"/>
      <c r="AA42" s="269"/>
      <c r="AB42" s="269"/>
      <c r="AC42" s="269"/>
      <c r="AD42" s="269"/>
      <c r="AE42" s="269"/>
      <c r="AF42" s="269"/>
      <c r="AG42" s="269"/>
      <c r="AH42" s="269"/>
      <c r="AI42" s="269" t="str">
        <f>IF(入力シート!$D99="","",入力シート!$D99)</f>
        <v/>
      </c>
      <c r="AJ42" s="269"/>
      <c r="AK42" s="269"/>
      <c r="AL42" s="269"/>
      <c r="AM42" s="269"/>
      <c r="AN42" s="269"/>
      <c r="AO42" s="269"/>
      <c r="AP42" s="269"/>
      <c r="AQ42" s="269"/>
      <c r="AR42" s="269"/>
      <c r="AS42" s="269"/>
      <c r="AT42" s="269"/>
      <c r="AU42" s="269" t="str">
        <f>IF(入力シート!$D100="","",入力シート!$D100)</f>
        <v/>
      </c>
      <c r="AV42" s="269"/>
      <c r="AW42" s="269"/>
      <c r="AX42" s="269"/>
      <c r="AY42" s="269"/>
      <c r="AZ42" s="269"/>
      <c r="BA42" s="269"/>
      <c r="BB42" s="269"/>
      <c r="BC42" s="269"/>
      <c r="BD42" s="269"/>
      <c r="BE42" s="269"/>
      <c r="BF42" s="269"/>
      <c r="BG42" s="373" t="str">
        <f>IF(入力シート!$D102="","",入力シート!$D102)</f>
        <v/>
      </c>
      <c r="BH42" s="255"/>
      <c r="BI42" s="255"/>
      <c r="BJ42" s="255"/>
      <c r="BK42" s="255"/>
      <c r="BL42" s="255"/>
      <c r="BM42" s="255"/>
      <c r="BN42" s="255"/>
      <c r="BO42" s="255"/>
      <c r="BP42" s="255"/>
      <c r="BQ42" s="374"/>
      <c r="BR42" s="373">
        <f>IF(入力シート!$D103="","",入力シート!$D103)</f>
        <v>0</v>
      </c>
      <c r="BS42" s="255"/>
      <c r="BT42" s="255"/>
      <c r="BU42" s="255"/>
      <c r="BV42" s="255"/>
      <c r="BW42" s="255"/>
      <c r="BX42" s="255"/>
      <c r="BY42" s="255"/>
      <c r="BZ42" s="255"/>
      <c r="CA42" s="255"/>
      <c r="CB42" s="374"/>
      <c r="CC42" s="373" t="str">
        <f>IF(入力シート!$D104="","",入力シート!$D104)</f>
        <v/>
      </c>
      <c r="CD42" s="255"/>
      <c r="CE42" s="255"/>
      <c r="CF42" s="255"/>
      <c r="CG42" s="255"/>
      <c r="CH42" s="255"/>
      <c r="CI42" s="255"/>
      <c r="CJ42" s="255"/>
      <c r="CK42" s="255"/>
      <c r="CL42" s="255"/>
      <c r="CM42" s="374"/>
    </row>
    <row r="43" spans="1:91" ht="24.75" customHeight="1" x14ac:dyDescent="0.15">
      <c r="A43" s="17"/>
      <c r="B43" s="151"/>
      <c r="C43" s="151"/>
      <c r="D43" s="151"/>
      <c r="E43" s="151"/>
      <c r="F43" s="151"/>
      <c r="G43" s="151"/>
      <c r="H43" s="151"/>
      <c r="I43" s="151"/>
      <c r="J43" s="151"/>
      <c r="K43" s="151"/>
      <c r="L43" s="151"/>
      <c r="M43" s="151"/>
      <c r="N43" s="151"/>
      <c r="O43" s="151"/>
      <c r="P43" s="151"/>
      <c r="Q43" s="151"/>
      <c r="R43" s="151"/>
      <c r="S43" s="151"/>
      <c r="T43" s="1"/>
      <c r="U43" s="340" t="s">
        <v>114</v>
      </c>
      <c r="V43" s="276"/>
      <c r="W43" s="276"/>
      <c r="X43" s="276"/>
      <c r="Y43" s="276"/>
      <c r="Z43" s="276"/>
      <c r="AA43" s="276"/>
      <c r="AB43" s="276"/>
      <c r="AC43" s="276"/>
      <c r="AD43" s="277"/>
      <c r="AE43" s="263" t="s">
        <v>115</v>
      </c>
      <c r="AF43" s="248"/>
      <c r="AG43" s="248"/>
      <c r="AH43" s="248"/>
      <c r="AI43" s="259"/>
      <c r="AJ43" s="340" t="s">
        <v>493</v>
      </c>
      <c r="AK43" s="276"/>
      <c r="AL43" s="276"/>
      <c r="AM43" s="276"/>
      <c r="AN43" s="276"/>
      <c r="AO43" s="276"/>
      <c r="AP43" s="276"/>
      <c r="AQ43" s="276"/>
      <c r="AR43" s="277"/>
      <c r="AS43" s="276" t="s">
        <v>494</v>
      </c>
      <c r="AT43" s="276"/>
      <c r="AU43" s="276"/>
      <c r="AV43" s="276"/>
      <c r="AW43" s="276"/>
      <c r="AX43" s="276"/>
      <c r="AY43" s="276"/>
      <c r="AZ43" s="276"/>
      <c r="BA43" s="277"/>
      <c r="BB43" s="276" t="s">
        <v>495</v>
      </c>
      <c r="BC43" s="276"/>
      <c r="BD43" s="276"/>
      <c r="BE43" s="276"/>
      <c r="BF43" s="276"/>
      <c r="BG43" s="276"/>
      <c r="BH43" s="276"/>
      <c r="BI43" s="276"/>
      <c r="BJ43" s="277"/>
      <c r="BK43" s="276" t="s">
        <v>496</v>
      </c>
      <c r="BL43" s="276"/>
      <c r="BM43" s="276"/>
      <c r="BN43" s="276"/>
      <c r="BO43" s="276"/>
      <c r="BP43" s="276"/>
      <c r="BQ43" s="276"/>
      <c r="BR43" s="276"/>
      <c r="BS43" s="277"/>
      <c r="BT43" s="276" t="s">
        <v>497</v>
      </c>
      <c r="BU43" s="276"/>
      <c r="BV43" s="276"/>
      <c r="BW43" s="276"/>
      <c r="BX43" s="276"/>
      <c r="BY43" s="276"/>
      <c r="BZ43" s="276"/>
      <c r="CA43" s="276"/>
      <c r="CB43" s="277"/>
      <c r="CC43" s="270" t="s">
        <v>62</v>
      </c>
      <c r="CD43" s="270"/>
      <c r="CE43" s="270"/>
      <c r="CF43" s="270"/>
      <c r="CG43" s="270"/>
      <c r="CH43" s="270"/>
      <c r="CI43" s="270"/>
      <c r="CJ43" s="270"/>
      <c r="CK43" s="270"/>
      <c r="CL43" s="270"/>
      <c r="CM43" s="271"/>
    </row>
    <row r="44" spans="1:91" ht="17.45" customHeight="1" x14ac:dyDescent="0.15">
      <c r="A44" s="10"/>
      <c r="B44" s="2"/>
      <c r="C44" s="2"/>
      <c r="D44" s="2"/>
      <c r="E44" s="2"/>
      <c r="F44" s="2"/>
      <c r="G44" s="2"/>
      <c r="H44" s="2"/>
      <c r="I44" s="2"/>
      <c r="J44" s="2"/>
      <c r="K44" s="2"/>
      <c r="L44" s="2"/>
      <c r="M44" s="2"/>
      <c r="N44" s="2"/>
      <c r="O44" s="2"/>
      <c r="P44" s="2"/>
      <c r="Q44" s="2"/>
      <c r="R44" s="2"/>
      <c r="S44" s="2"/>
      <c r="T44" s="3"/>
      <c r="U44" s="308" t="s">
        <v>116</v>
      </c>
      <c r="V44" s="309"/>
      <c r="W44" s="309"/>
      <c r="X44" s="309"/>
      <c r="Y44" s="309"/>
      <c r="Z44" s="309"/>
      <c r="AA44" s="309"/>
      <c r="AB44" s="309"/>
      <c r="AC44" s="309"/>
      <c r="AD44" s="310"/>
      <c r="AE44" s="263" t="s">
        <v>119</v>
      </c>
      <c r="AF44" s="248"/>
      <c r="AG44" s="248"/>
      <c r="AH44" s="248"/>
      <c r="AI44" s="259"/>
      <c r="AJ44" s="248" t="str">
        <f>IF(入力シート!$D107="","",入力シート!D107)</f>
        <v/>
      </c>
      <c r="AK44" s="248"/>
      <c r="AL44" s="248"/>
      <c r="AM44" s="248"/>
      <c r="AN44" s="248"/>
      <c r="AO44" s="248"/>
      <c r="AP44" s="248"/>
      <c r="AQ44" s="248"/>
      <c r="AR44" s="259"/>
      <c r="AS44" s="248" t="str">
        <f>IF(入力シート!$D108="","",入力シート!D108)</f>
        <v/>
      </c>
      <c r="AT44" s="248"/>
      <c r="AU44" s="248"/>
      <c r="AV44" s="248"/>
      <c r="AW44" s="248"/>
      <c r="AX44" s="248"/>
      <c r="AY44" s="248"/>
      <c r="AZ44" s="248"/>
      <c r="BA44" s="259"/>
      <c r="BB44" s="248" t="str">
        <f>IF(入力シート!$D109="","",入力シート!D109)</f>
        <v/>
      </c>
      <c r="BC44" s="248"/>
      <c r="BD44" s="248"/>
      <c r="BE44" s="248"/>
      <c r="BF44" s="248"/>
      <c r="BG44" s="248"/>
      <c r="BH44" s="248"/>
      <c r="BI44" s="248"/>
      <c r="BJ44" s="259"/>
      <c r="BK44" s="248" t="str">
        <f>IF(入力シート!$D110="","",入力シート!D110)</f>
        <v/>
      </c>
      <c r="BL44" s="248"/>
      <c r="BM44" s="248"/>
      <c r="BN44" s="248"/>
      <c r="BO44" s="248"/>
      <c r="BP44" s="248"/>
      <c r="BQ44" s="248"/>
      <c r="BR44" s="248"/>
      <c r="BS44" s="259"/>
      <c r="BT44" s="248" t="str">
        <f>IF(入力シート!$D111="","",入力シート!D111)</f>
        <v/>
      </c>
      <c r="BU44" s="248"/>
      <c r="BV44" s="248"/>
      <c r="BW44" s="248"/>
      <c r="BX44" s="248"/>
      <c r="BY44" s="248"/>
      <c r="BZ44" s="248"/>
      <c r="CA44" s="248"/>
      <c r="CB44" s="259"/>
      <c r="CC44" s="263">
        <f>IF(入力シート!$D112="","",入力シート!D112)</f>
        <v>0</v>
      </c>
      <c r="CD44" s="248"/>
      <c r="CE44" s="248"/>
      <c r="CF44" s="248"/>
      <c r="CG44" s="248"/>
      <c r="CH44" s="248"/>
      <c r="CI44" s="248"/>
      <c r="CJ44" s="248"/>
      <c r="CK44" s="248" t="s">
        <v>57</v>
      </c>
      <c r="CL44" s="248"/>
      <c r="CM44" s="259"/>
    </row>
    <row r="45" spans="1:91" ht="17.45" customHeight="1" x14ac:dyDescent="0.15">
      <c r="A45" s="10"/>
      <c r="B45" s="2"/>
      <c r="C45" s="2"/>
      <c r="D45" s="2"/>
      <c r="E45" s="2"/>
      <c r="F45" s="2"/>
      <c r="G45" s="2"/>
      <c r="H45" s="2"/>
      <c r="I45" s="2"/>
      <c r="J45" s="2"/>
      <c r="K45" s="2"/>
      <c r="L45" s="2"/>
      <c r="M45" s="2"/>
      <c r="N45" s="2"/>
      <c r="O45" s="2"/>
      <c r="P45" s="2"/>
      <c r="Q45" s="2"/>
      <c r="R45" s="2"/>
      <c r="S45" s="2"/>
      <c r="T45" s="3"/>
      <c r="U45" s="311"/>
      <c r="V45" s="312"/>
      <c r="W45" s="312"/>
      <c r="X45" s="312"/>
      <c r="Y45" s="312"/>
      <c r="Z45" s="312"/>
      <c r="AA45" s="312"/>
      <c r="AB45" s="312"/>
      <c r="AC45" s="312"/>
      <c r="AD45" s="313"/>
      <c r="AE45" s="263" t="s">
        <v>120</v>
      </c>
      <c r="AF45" s="248"/>
      <c r="AG45" s="248"/>
      <c r="AH45" s="248"/>
      <c r="AI45" s="259"/>
      <c r="AJ45" s="248" t="str">
        <f>IF(入力シート!$D113="","",入力シート!D113)</f>
        <v/>
      </c>
      <c r="AK45" s="248"/>
      <c r="AL45" s="248"/>
      <c r="AM45" s="248"/>
      <c r="AN45" s="248"/>
      <c r="AO45" s="248"/>
      <c r="AP45" s="248"/>
      <c r="AQ45" s="248"/>
      <c r="AR45" s="259"/>
      <c r="AS45" s="248" t="str">
        <f>IF(入力シート!$D114="","",入力シート!D114)</f>
        <v/>
      </c>
      <c r="AT45" s="248"/>
      <c r="AU45" s="248"/>
      <c r="AV45" s="248"/>
      <c r="AW45" s="248"/>
      <c r="AX45" s="248"/>
      <c r="AY45" s="248"/>
      <c r="AZ45" s="248"/>
      <c r="BA45" s="259"/>
      <c r="BB45" s="248" t="str">
        <f>IF(入力シート!$D115="","",入力シート!D115)</f>
        <v/>
      </c>
      <c r="BC45" s="248"/>
      <c r="BD45" s="248"/>
      <c r="BE45" s="248"/>
      <c r="BF45" s="248"/>
      <c r="BG45" s="248"/>
      <c r="BH45" s="248"/>
      <c r="BI45" s="248"/>
      <c r="BJ45" s="259"/>
      <c r="BK45" s="248" t="str">
        <f>IF(入力シート!$D116="","",入力シート!D116)</f>
        <v/>
      </c>
      <c r="BL45" s="248"/>
      <c r="BM45" s="248"/>
      <c r="BN45" s="248"/>
      <c r="BO45" s="248"/>
      <c r="BP45" s="248"/>
      <c r="BQ45" s="248"/>
      <c r="BR45" s="248"/>
      <c r="BS45" s="259"/>
      <c r="BT45" s="248" t="str">
        <f>IF(入力シート!$D117="","",入力シート!D117)</f>
        <v/>
      </c>
      <c r="BU45" s="248"/>
      <c r="BV45" s="248"/>
      <c r="BW45" s="248"/>
      <c r="BX45" s="248"/>
      <c r="BY45" s="248"/>
      <c r="BZ45" s="248"/>
      <c r="CA45" s="248"/>
      <c r="CB45" s="259"/>
      <c r="CC45" s="263">
        <f>IF(入力シート!$D118="","",入力シート!D118)</f>
        <v>0</v>
      </c>
      <c r="CD45" s="248"/>
      <c r="CE45" s="248"/>
      <c r="CF45" s="248"/>
      <c r="CG45" s="248"/>
      <c r="CH45" s="248"/>
      <c r="CI45" s="248"/>
      <c r="CJ45" s="248"/>
      <c r="CK45" s="248" t="s">
        <v>57</v>
      </c>
      <c r="CL45" s="248"/>
      <c r="CM45" s="259"/>
    </row>
    <row r="46" spans="1:91" ht="17.45" customHeight="1" x14ac:dyDescent="0.15">
      <c r="A46" s="10"/>
      <c r="B46" s="264" t="s">
        <v>78</v>
      </c>
      <c r="C46" s="264"/>
      <c r="D46" s="264"/>
      <c r="E46" s="264"/>
      <c r="F46" s="264"/>
      <c r="G46" s="264"/>
      <c r="H46" s="264"/>
      <c r="I46" s="264"/>
      <c r="J46" s="264"/>
      <c r="K46" s="264"/>
      <c r="L46" s="264"/>
      <c r="M46" s="264"/>
      <c r="N46" s="264"/>
      <c r="O46" s="264"/>
      <c r="P46" s="264"/>
      <c r="Q46" s="264"/>
      <c r="R46" s="264"/>
      <c r="S46" s="264"/>
      <c r="T46" s="289"/>
      <c r="U46" s="308" t="s">
        <v>117</v>
      </c>
      <c r="V46" s="309"/>
      <c r="W46" s="309"/>
      <c r="X46" s="309"/>
      <c r="Y46" s="309"/>
      <c r="Z46" s="309"/>
      <c r="AA46" s="309"/>
      <c r="AB46" s="309"/>
      <c r="AC46" s="309"/>
      <c r="AD46" s="310"/>
      <c r="AE46" s="263" t="s">
        <v>119</v>
      </c>
      <c r="AF46" s="248"/>
      <c r="AG46" s="248"/>
      <c r="AH46" s="248"/>
      <c r="AI46" s="259"/>
      <c r="AJ46" s="248" t="str">
        <f>IF(入力シート!$D119="","",入力シート!D119)</f>
        <v/>
      </c>
      <c r="AK46" s="248"/>
      <c r="AL46" s="248"/>
      <c r="AM46" s="248"/>
      <c r="AN46" s="248"/>
      <c r="AO46" s="248"/>
      <c r="AP46" s="248"/>
      <c r="AQ46" s="248"/>
      <c r="AR46" s="259"/>
      <c r="AS46" s="248" t="str">
        <f>IF(入力シート!$D120="","",入力シート!D120)</f>
        <v/>
      </c>
      <c r="AT46" s="248"/>
      <c r="AU46" s="248"/>
      <c r="AV46" s="248"/>
      <c r="AW46" s="248"/>
      <c r="AX46" s="248"/>
      <c r="AY46" s="248"/>
      <c r="AZ46" s="248"/>
      <c r="BA46" s="259"/>
      <c r="BB46" s="248" t="str">
        <f>IF(入力シート!$D121="","",入力シート!D121)</f>
        <v/>
      </c>
      <c r="BC46" s="248"/>
      <c r="BD46" s="248"/>
      <c r="BE46" s="248"/>
      <c r="BF46" s="248"/>
      <c r="BG46" s="248"/>
      <c r="BH46" s="248"/>
      <c r="BI46" s="248"/>
      <c r="BJ46" s="259"/>
      <c r="BK46" s="248" t="str">
        <f>IF(入力シート!$D122="","",入力シート!D122)</f>
        <v/>
      </c>
      <c r="BL46" s="248"/>
      <c r="BM46" s="248"/>
      <c r="BN46" s="248"/>
      <c r="BO46" s="248"/>
      <c r="BP46" s="248"/>
      <c r="BQ46" s="248"/>
      <c r="BR46" s="248"/>
      <c r="BS46" s="259"/>
      <c r="BT46" s="248" t="str">
        <f>IF(入力シート!$D123="","",入力シート!D123)</f>
        <v/>
      </c>
      <c r="BU46" s="248"/>
      <c r="BV46" s="248"/>
      <c r="BW46" s="248"/>
      <c r="BX46" s="248"/>
      <c r="BY46" s="248"/>
      <c r="BZ46" s="248"/>
      <c r="CA46" s="248"/>
      <c r="CB46" s="259"/>
      <c r="CC46" s="263">
        <f>IF(入力シート!$D124="","",入力シート!D124)</f>
        <v>0</v>
      </c>
      <c r="CD46" s="248"/>
      <c r="CE46" s="248"/>
      <c r="CF46" s="248"/>
      <c r="CG46" s="248"/>
      <c r="CH46" s="248"/>
      <c r="CI46" s="248"/>
      <c r="CJ46" s="248"/>
      <c r="CK46" s="248" t="s">
        <v>57</v>
      </c>
      <c r="CL46" s="248"/>
      <c r="CM46" s="259"/>
    </row>
    <row r="47" spans="1:91" ht="17.45" customHeight="1" x14ac:dyDescent="0.15">
      <c r="A47" s="10"/>
      <c r="B47" s="2"/>
      <c r="C47" s="264" t="str">
        <f>IF(入力シート!$D105="有","①有　　2 無",IF(入力シート!$D105="無","1 有　　②無","1 有　　2 無"))</f>
        <v>1 有　　2 無</v>
      </c>
      <c r="D47" s="264"/>
      <c r="E47" s="264"/>
      <c r="F47" s="264"/>
      <c r="G47" s="264"/>
      <c r="H47" s="264"/>
      <c r="I47" s="264"/>
      <c r="J47" s="264"/>
      <c r="K47" s="264"/>
      <c r="L47" s="264"/>
      <c r="M47" s="264"/>
      <c r="N47" s="264"/>
      <c r="O47" s="264"/>
      <c r="P47" s="264"/>
      <c r="Q47" s="264"/>
      <c r="R47" s="264"/>
      <c r="S47" s="264"/>
      <c r="T47" s="289"/>
      <c r="U47" s="311"/>
      <c r="V47" s="312"/>
      <c r="W47" s="312"/>
      <c r="X47" s="312"/>
      <c r="Y47" s="312"/>
      <c r="Z47" s="312"/>
      <c r="AA47" s="312"/>
      <c r="AB47" s="312"/>
      <c r="AC47" s="312"/>
      <c r="AD47" s="313"/>
      <c r="AE47" s="263" t="s">
        <v>120</v>
      </c>
      <c r="AF47" s="248"/>
      <c r="AG47" s="248"/>
      <c r="AH47" s="248"/>
      <c r="AI47" s="259"/>
      <c r="AJ47" s="248" t="str">
        <f>IF(入力シート!$D125="","",入力シート!D125)</f>
        <v/>
      </c>
      <c r="AK47" s="248"/>
      <c r="AL47" s="248"/>
      <c r="AM47" s="248"/>
      <c r="AN47" s="248"/>
      <c r="AO47" s="248"/>
      <c r="AP47" s="248"/>
      <c r="AQ47" s="248"/>
      <c r="AR47" s="259"/>
      <c r="AS47" s="248" t="str">
        <f>IF(入力シート!$D126="","",入力シート!D126)</f>
        <v/>
      </c>
      <c r="AT47" s="248"/>
      <c r="AU47" s="248"/>
      <c r="AV47" s="248"/>
      <c r="AW47" s="248"/>
      <c r="AX47" s="248"/>
      <c r="AY47" s="248"/>
      <c r="AZ47" s="248"/>
      <c r="BA47" s="259"/>
      <c r="BB47" s="248" t="str">
        <f>IF(入力シート!$D127="","",入力シート!D127)</f>
        <v/>
      </c>
      <c r="BC47" s="248"/>
      <c r="BD47" s="248"/>
      <c r="BE47" s="248"/>
      <c r="BF47" s="248"/>
      <c r="BG47" s="248"/>
      <c r="BH47" s="248"/>
      <c r="BI47" s="248"/>
      <c r="BJ47" s="259"/>
      <c r="BK47" s="248" t="str">
        <f>IF(入力シート!$D128="","",入力シート!D128)</f>
        <v/>
      </c>
      <c r="BL47" s="248"/>
      <c r="BM47" s="248"/>
      <c r="BN47" s="248"/>
      <c r="BO47" s="248"/>
      <c r="BP47" s="248"/>
      <c r="BQ47" s="248"/>
      <c r="BR47" s="248"/>
      <c r="BS47" s="259"/>
      <c r="BT47" s="248" t="str">
        <f>IF(入力シート!$D129="","",入力シート!D129)</f>
        <v/>
      </c>
      <c r="BU47" s="248"/>
      <c r="BV47" s="248"/>
      <c r="BW47" s="248"/>
      <c r="BX47" s="248"/>
      <c r="BY47" s="248"/>
      <c r="BZ47" s="248"/>
      <c r="CA47" s="248"/>
      <c r="CB47" s="259"/>
      <c r="CC47" s="263">
        <f>IF(入力シート!$D130="","",入力シート!D130)</f>
        <v>0</v>
      </c>
      <c r="CD47" s="248"/>
      <c r="CE47" s="248"/>
      <c r="CF47" s="248"/>
      <c r="CG47" s="248"/>
      <c r="CH47" s="248"/>
      <c r="CI47" s="248"/>
      <c r="CJ47" s="248"/>
      <c r="CK47" s="248" t="s">
        <v>57</v>
      </c>
      <c r="CL47" s="248"/>
      <c r="CM47" s="259"/>
    </row>
    <row r="48" spans="1:91" ht="17.45" customHeight="1" x14ac:dyDescent="0.15">
      <c r="A48" s="345" t="s">
        <v>498</v>
      </c>
      <c r="B48" s="288"/>
      <c r="C48" s="287" t="str">
        <f>IF(入力シート!$D106="","　 年　 月",入力シート!D106)</f>
        <v>　 年　 月</v>
      </c>
      <c r="D48" s="287"/>
      <c r="E48" s="287"/>
      <c r="F48" s="287"/>
      <c r="G48" s="287"/>
      <c r="H48" s="287"/>
      <c r="I48" s="287"/>
      <c r="J48" s="287"/>
      <c r="K48" s="287"/>
      <c r="L48" s="287"/>
      <c r="M48" s="287"/>
      <c r="N48" s="288" t="s">
        <v>79</v>
      </c>
      <c r="O48" s="288"/>
      <c r="P48" s="288"/>
      <c r="Q48" s="288"/>
      <c r="R48" s="288"/>
      <c r="S48" s="12"/>
      <c r="T48" s="34"/>
      <c r="U48" s="308" t="s">
        <v>118</v>
      </c>
      <c r="V48" s="309"/>
      <c r="W48" s="309"/>
      <c r="X48" s="309"/>
      <c r="Y48" s="309"/>
      <c r="Z48" s="309"/>
      <c r="AA48" s="309"/>
      <c r="AB48" s="309"/>
      <c r="AC48" s="309"/>
      <c r="AD48" s="310"/>
      <c r="AE48" s="263" t="s">
        <v>119</v>
      </c>
      <c r="AF48" s="248"/>
      <c r="AG48" s="248"/>
      <c r="AH48" s="248"/>
      <c r="AI48" s="259"/>
      <c r="AJ48" s="248" t="str">
        <f>IF(入力シート!$D131="","",入力シート!D131)</f>
        <v/>
      </c>
      <c r="AK48" s="248"/>
      <c r="AL48" s="248"/>
      <c r="AM48" s="248"/>
      <c r="AN48" s="248"/>
      <c r="AO48" s="248"/>
      <c r="AP48" s="248"/>
      <c r="AQ48" s="248"/>
      <c r="AR48" s="259"/>
      <c r="AS48" s="248" t="str">
        <f>IF(入力シート!$D132="","",入力シート!D132)</f>
        <v/>
      </c>
      <c r="AT48" s="248"/>
      <c r="AU48" s="248"/>
      <c r="AV48" s="248"/>
      <c r="AW48" s="248"/>
      <c r="AX48" s="248"/>
      <c r="AY48" s="248"/>
      <c r="AZ48" s="248"/>
      <c r="BA48" s="259"/>
      <c r="BB48" s="248" t="str">
        <f>IF(入力シート!$D133="","",入力シート!D133)</f>
        <v/>
      </c>
      <c r="BC48" s="248"/>
      <c r="BD48" s="248"/>
      <c r="BE48" s="248"/>
      <c r="BF48" s="248"/>
      <c r="BG48" s="248"/>
      <c r="BH48" s="248"/>
      <c r="BI48" s="248"/>
      <c r="BJ48" s="259"/>
      <c r="BK48" s="248" t="str">
        <f>IF(入力シート!$D134="","",入力シート!D134)</f>
        <v/>
      </c>
      <c r="BL48" s="248"/>
      <c r="BM48" s="248"/>
      <c r="BN48" s="248"/>
      <c r="BO48" s="248"/>
      <c r="BP48" s="248"/>
      <c r="BQ48" s="248"/>
      <c r="BR48" s="248"/>
      <c r="BS48" s="259"/>
      <c r="BT48" s="248" t="str">
        <f>IF(入力シート!$D135="","",入力シート!D135)</f>
        <v/>
      </c>
      <c r="BU48" s="248"/>
      <c r="BV48" s="248"/>
      <c r="BW48" s="248"/>
      <c r="BX48" s="248"/>
      <c r="BY48" s="248"/>
      <c r="BZ48" s="248"/>
      <c r="CA48" s="248"/>
      <c r="CB48" s="259"/>
      <c r="CC48" s="263">
        <f>IF(入力シート!$D136="","",入力シート!D136)</f>
        <v>0</v>
      </c>
      <c r="CD48" s="248"/>
      <c r="CE48" s="248"/>
      <c r="CF48" s="248"/>
      <c r="CG48" s="248"/>
      <c r="CH48" s="248"/>
      <c r="CI48" s="248"/>
      <c r="CJ48" s="248"/>
      <c r="CK48" s="248" t="s">
        <v>57</v>
      </c>
      <c r="CL48" s="248"/>
      <c r="CM48" s="259"/>
    </row>
    <row r="49" spans="1:91" ht="17.45" customHeight="1" x14ac:dyDescent="0.15">
      <c r="A49" s="10"/>
      <c r="B49" s="2"/>
      <c r="C49" s="2"/>
      <c r="D49" s="2"/>
      <c r="E49" s="2"/>
      <c r="F49" s="2"/>
      <c r="G49" s="2"/>
      <c r="H49" s="2"/>
      <c r="I49" s="2"/>
      <c r="J49" s="2"/>
      <c r="K49" s="2"/>
      <c r="L49" s="2"/>
      <c r="M49" s="2"/>
      <c r="N49" s="2"/>
      <c r="O49" s="2"/>
      <c r="P49" s="2"/>
      <c r="Q49" s="2"/>
      <c r="R49" s="2"/>
      <c r="S49" s="2"/>
      <c r="T49" s="3"/>
      <c r="U49" s="311"/>
      <c r="V49" s="312"/>
      <c r="W49" s="312"/>
      <c r="X49" s="312"/>
      <c r="Y49" s="312"/>
      <c r="Z49" s="312"/>
      <c r="AA49" s="312"/>
      <c r="AB49" s="312"/>
      <c r="AC49" s="312"/>
      <c r="AD49" s="313"/>
      <c r="AE49" s="263" t="s">
        <v>120</v>
      </c>
      <c r="AF49" s="248"/>
      <c r="AG49" s="248"/>
      <c r="AH49" s="248"/>
      <c r="AI49" s="259"/>
      <c r="AJ49" s="248" t="str">
        <f>IF(入力シート!$D137="","",入力シート!D137)</f>
        <v/>
      </c>
      <c r="AK49" s="248"/>
      <c r="AL49" s="248"/>
      <c r="AM49" s="248"/>
      <c r="AN49" s="248"/>
      <c r="AO49" s="248"/>
      <c r="AP49" s="248"/>
      <c r="AQ49" s="248"/>
      <c r="AR49" s="259"/>
      <c r="AS49" s="248" t="str">
        <f>IF(入力シート!$D138="","",入力シート!D138)</f>
        <v/>
      </c>
      <c r="AT49" s="248"/>
      <c r="AU49" s="248"/>
      <c r="AV49" s="248"/>
      <c r="AW49" s="248"/>
      <c r="AX49" s="248"/>
      <c r="AY49" s="248"/>
      <c r="AZ49" s="248"/>
      <c r="BA49" s="259"/>
      <c r="BB49" s="248" t="str">
        <f>IF(入力シート!$D139="","",入力シート!D139)</f>
        <v/>
      </c>
      <c r="BC49" s="248"/>
      <c r="BD49" s="248"/>
      <c r="BE49" s="248"/>
      <c r="BF49" s="248"/>
      <c r="BG49" s="248"/>
      <c r="BH49" s="248"/>
      <c r="BI49" s="248"/>
      <c r="BJ49" s="259"/>
      <c r="BK49" s="248" t="str">
        <f>IF(入力シート!$D140="","",入力シート!D140)</f>
        <v/>
      </c>
      <c r="BL49" s="248"/>
      <c r="BM49" s="248"/>
      <c r="BN49" s="248"/>
      <c r="BO49" s="248"/>
      <c r="BP49" s="248"/>
      <c r="BQ49" s="248"/>
      <c r="BR49" s="248"/>
      <c r="BS49" s="259"/>
      <c r="BT49" s="248" t="str">
        <f>IF(入力シート!$D141="","",入力シート!D141)</f>
        <v/>
      </c>
      <c r="BU49" s="248"/>
      <c r="BV49" s="248"/>
      <c r="BW49" s="248"/>
      <c r="BX49" s="248"/>
      <c r="BY49" s="248"/>
      <c r="BZ49" s="248"/>
      <c r="CA49" s="248"/>
      <c r="CB49" s="259"/>
      <c r="CC49" s="263">
        <f>IF(入力シート!$D142="","",入力シート!D142)</f>
        <v>0</v>
      </c>
      <c r="CD49" s="248"/>
      <c r="CE49" s="248"/>
      <c r="CF49" s="248"/>
      <c r="CG49" s="248"/>
      <c r="CH49" s="248"/>
      <c r="CI49" s="248"/>
      <c r="CJ49" s="248"/>
      <c r="CK49" s="248" t="s">
        <v>57</v>
      </c>
      <c r="CL49" s="248"/>
      <c r="CM49" s="259"/>
    </row>
    <row r="50" spans="1:91" ht="17.45" customHeight="1" x14ac:dyDescent="0.15">
      <c r="A50" s="11"/>
      <c r="B50" s="12"/>
      <c r="C50" s="154"/>
      <c r="D50" s="154"/>
      <c r="E50" s="154"/>
      <c r="F50" s="154"/>
      <c r="G50" s="154"/>
      <c r="H50" s="154"/>
      <c r="I50" s="154"/>
      <c r="J50" s="154"/>
      <c r="K50" s="154"/>
      <c r="L50" s="154"/>
      <c r="M50" s="154"/>
      <c r="N50" s="12"/>
      <c r="O50" s="12"/>
      <c r="P50" s="12"/>
      <c r="Q50" s="12"/>
      <c r="R50" s="12"/>
      <c r="S50" s="12"/>
      <c r="T50" s="34"/>
      <c r="U50" s="324" t="s">
        <v>105</v>
      </c>
      <c r="V50" s="267"/>
      <c r="W50" s="267"/>
      <c r="X50" s="267"/>
      <c r="Y50" s="267"/>
      <c r="Z50" s="267"/>
      <c r="AA50" s="267"/>
      <c r="AB50" s="267"/>
      <c r="AC50" s="267"/>
      <c r="AD50" s="325"/>
      <c r="AE50" s="263" t="s">
        <v>119</v>
      </c>
      <c r="AF50" s="248"/>
      <c r="AG50" s="248"/>
      <c r="AH50" s="248"/>
      <c r="AI50" s="259"/>
      <c r="AJ50" s="248" t="str">
        <f>IF(入力シート!$D143="","",入力シート!D143)</f>
        <v/>
      </c>
      <c r="AK50" s="248"/>
      <c r="AL50" s="248"/>
      <c r="AM50" s="248"/>
      <c r="AN50" s="248"/>
      <c r="AO50" s="248"/>
      <c r="AP50" s="248"/>
      <c r="AQ50" s="248"/>
      <c r="AR50" s="259"/>
      <c r="AS50" s="248" t="str">
        <f>IF(入力シート!$D144="","",入力シート!D144)</f>
        <v/>
      </c>
      <c r="AT50" s="248"/>
      <c r="AU50" s="248"/>
      <c r="AV50" s="248"/>
      <c r="AW50" s="248"/>
      <c r="AX50" s="248"/>
      <c r="AY50" s="248"/>
      <c r="AZ50" s="248"/>
      <c r="BA50" s="259"/>
      <c r="BB50" s="248" t="str">
        <f>IF(入力シート!$D145="","",入力シート!D145)</f>
        <v/>
      </c>
      <c r="BC50" s="248"/>
      <c r="BD50" s="248"/>
      <c r="BE50" s="248"/>
      <c r="BF50" s="248"/>
      <c r="BG50" s="248"/>
      <c r="BH50" s="248"/>
      <c r="BI50" s="248"/>
      <c r="BJ50" s="259"/>
      <c r="BK50" s="248" t="str">
        <f>IF(入力シート!$D146="","",入力シート!D146)</f>
        <v/>
      </c>
      <c r="BL50" s="248"/>
      <c r="BM50" s="248"/>
      <c r="BN50" s="248"/>
      <c r="BO50" s="248"/>
      <c r="BP50" s="248"/>
      <c r="BQ50" s="248"/>
      <c r="BR50" s="248"/>
      <c r="BS50" s="259"/>
      <c r="BT50" s="248" t="str">
        <f>IF(入力シート!$D147="","",入力シート!D147)</f>
        <v/>
      </c>
      <c r="BU50" s="248"/>
      <c r="BV50" s="248"/>
      <c r="BW50" s="248"/>
      <c r="BX50" s="248"/>
      <c r="BY50" s="248"/>
      <c r="BZ50" s="248"/>
      <c r="CA50" s="248"/>
      <c r="CB50" s="259"/>
      <c r="CC50" s="263">
        <f>IF(入力シート!$D148="","",入力シート!D148)</f>
        <v>0</v>
      </c>
      <c r="CD50" s="248"/>
      <c r="CE50" s="248"/>
      <c r="CF50" s="248"/>
      <c r="CG50" s="248"/>
      <c r="CH50" s="248"/>
      <c r="CI50" s="248"/>
      <c r="CJ50" s="248"/>
      <c r="CK50" s="248" t="s">
        <v>57</v>
      </c>
      <c r="CL50" s="248"/>
      <c r="CM50" s="259"/>
    </row>
    <row r="51" spans="1:91" ht="17.45" customHeight="1" x14ac:dyDescent="0.15">
      <c r="A51" s="11"/>
      <c r="B51" s="12"/>
      <c r="C51" s="12"/>
      <c r="D51" s="12"/>
      <c r="E51" s="12"/>
      <c r="F51" s="12"/>
      <c r="G51" s="12"/>
      <c r="H51" s="12"/>
      <c r="I51" s="12"/>
      <c r="J51" s="12"/>
      <c r="K51" s="12"/>
      <c r="L51" s="12"/>
      <c r="M51" s="12"/>
      <c r="N51" s="12"/>
      <c r="O51" s="12"/>
      <c r="P51" s="12"/>
      <c r="Q51" s="12"/>
      <c r="R51" s="12"/>
      <c r="S51" s="12"/>
      <c r="T51" s="34"/>
      <c r="U51" s="311"/>
      <c r="V51" s="312"/>
      <c r="W51" s="312"/>
      <c r="X51" s="312"/>
      <c r="Y51" s="312"/>
      <c r="Z51" s="312"/>
      <c r="AA51" s="312"/>
      <c r="AB51" s="312"/>
      <c r="AC51" s="312"/>
      <c r="AD51" s="313"/>
      <c r="AE51" s="263" t="s">
        <v>120</v>
      </c>
      <c r="AF51" s="248"/>
      <c r="AG51" s="248"/>
      <c r="AH51" s="248"/>
      <c r="AI51" s="259"/>
      <c r="AJ51" s="248" t="str">
        <f>IF(入力シート!$D149="","",入力シート!D149)</f>
        <v/>
      </c>
      <c r="AK51" s="248"/>
      <c r="AL51" s="248"/>
      <c r="AM51" s="248"/>
      <c r="AN51" s="248"/>
      <c r="AO51" s="248"/>
      <c r="AP51" s="248"/>
      <c r="AQ51" s="248"/>
      <c r="AR51" s="259"/>
      <c r="AS51" s="248" t="str">
        <f>IF(入力シート!$D150="","",入力シート!D150)</f>
        <v/>
      </c>
      <c r="AT51" s="248"/>
      <c r="AU51" s="248"/>
      <c r="AV51" s="248"/>
      <c r="AW51" s="248"/>
      <c r="AX51" s="248"/>
      <c r="AY51" s="248"/>
      <c r="AZ51" s="248"/>
      <c r="BA51" s="259"/>
      <c r="BB51" s="248" t="str">
        <f>IF(入力シート!$D151="","",入力シート!D151)</f>
        <v/>
      </c>
      <c r="BC51" s="248"/>
      <c r="BD51" s="248"/>
      <c r="BE51" s="248"/>
      <c r="BF51" s="248"/>
      <c r="BG51" s="248"/>
      <c r="BH51" s="248"/>
      <c r="BI51" s="248"/>
      <c r="BJ51" s="259"/>
      <c r="BK51" s="248" t="str">
        <f>IF(入力シート!$D152="","",入力シート!D152)</f>
        <v/>
      </c>
      <c r="BL51" s="248"/>
      <c r="BM51" s="248"/>
      <c r="BN51" s="248"/>
      <c r="BO51" s="248"/>
      <c r="BP51" s="248"/>
      <c r="BQ51" s="248"/>
      <c r="BR51" s="248"/>
      <c r="BS51" s="259"/>
      <c r="BT51" s="248" t="str">
        <f>IF(入力シート!$D153="","",入力シート!D153)</f>
        <v/>
      </c>
      <c r="BU51" s="248"/>
      <c r="BV51" s="248"/>
      <c r="BW51" s="248"/>
      <c r="BX51" s="248"/>
      <c r="BY51" s="248"/>
      <c r="BZ51" s="248"/>
      <c r="CA51" s="248"/>
      <c r="CB51" s="259"/>
      <c r="CC51" s="263">
        <f>IF(入力シート!$D154="","",入力シート!D154)</f>
        <v>0</v>
      </c>
      <c r="CD51" s="248"/>
      <c r="CE51" s="248"/>
      <c r="CF51" s="248"/>
      <c r="CG51" s="248"/>
      <c r="CH51" s="248"/>
      <c r="CI51" s="248"/>
      <c r="CJ51" s="248"/>
      <c r="CK51" s="248" t="s">
        <v>57</v>
      </c>
      <c r="CL51" s="248"/>
      <c r="CM51" s="259"/>
    </row>
    <row r="52" spans="1:91" ht="17.45" customHeight="1" x14ac:dyDescent="0.15">
      <c r="A52" s="35"/>
      <c r="B52" s="30"/>
      <c r="C52" s="30"/>
      <c r="D52" s="30"/>
      <c r="E52" s="30"/>
      <c r="F52" s="30"/>
      <c r="G52" s="30"/>
      <c r="H52" s="30"/>
      <c r="I52" s="30"/>
      <c r="J52" s="30"/>
      <c r="K52" s="30"/>
      <c r="L52" s="30"/>
      <c r="M52" s="30"/>
      <c r="N52" s="30"/>
      <c r="O52" s="30"/>
      <c r="P52" s="30"/>
      <c r="Q52" s="30"/>
      <c r="R52" s="30"/>
      <c r="S52" s="30"/>
      <c r="T52" s="31"/>
      <c r="U52" s="326" t="s">
        <v>62</v>
      </c>
      <c r="V52" s="270"/>
      <c r="W52" s="270"/>
      <c r="X52" s="270"/>
      <c r="Y52" s="270"/>
      <c r="Z52" s="270"/>
      <c r="AA52" s="270"/>
      <c r="AB52" s="270"/>
      <c r="AC52" s="270"/>
      <c r="AD52" s="270"/>
      <c r="AE52" s="270"/>
      <c r="AF52" s="270"/>
      <c r="AG52" s="270"/>
      <c r="AH52" s="270"/>
      <c r="AI52" s="271"/>
      <c r="AJ52" s="263">
        <f>IF(入力シート!$D155="","",入力シート!D155)</f>
        <v>0</v>
      </c>
      <c r="AK52" s="248"/>
      <c r="AL52" s="248"/>
      <c r="AM52" s="248"/>
      <c r="AN52" s="248"/>
      <c r="AO52" s="248"/>
      <c r="AP52" s="248"/>
      <c r="AQ52" s="246" t="s">
        <v>57</v>
      </c>
      <c r="AR52" s="265"/>
      <c r="AS52" s="263">
        <f>IF(入力シート!$D156="","",入力シート!D156)</f>
        <v>0</v>
      </c>
      <c r="AT52" s="248"/>
      <c r="AU52" s="248"/>
      <c r="AV52" s="248"/>
      <c r="AW52" s="248"/>
      <c r="AX52" s="248"/>
      <c r="AY52" s="248"/>
      <c r="AZ52" s="246" t="s">
        <v>57</v>
      </c>
      <c r="BA52" s="265"/>
      <c r="BB52" s="263">
        <f>IF(入力シート!$D157="","",入力シート!D157)</f>
        <v>0</v>
      </c>
      <c r="BC52" s="248"/>
      <c r="BD52" s="248"/>
      <c r="BE52" s="248"/>
      <c r="BF52" s="248"/>
      <c r="BG52" s="248"/>
      <c r="BH52" s="248"/>
      <c r="BI52" s="246" t="s">
        <v>57</v>
      </c>
      <c r="BJ52" s="265"/>
      <c r="BK52" s="263">
        <f>IF(入力シート!$D158="","",入力シート!D158)</f>
        <v>0</v>
      </c>
      <c r="BL52" s="248"/>
      <c r="BM52" s="248"/>
      <c r="BN52" s="248"/>
      <c r="BO52" s="248"/>
      <c r="BP52" s="248"/>
      <c r="BQ52" s="248"/>
      <c r="BR52" s="246" t="s">
        <v>57</v>
      </c>
      <c r="BS52" s="265"/>
      <c r="BT52" s="263">
        <f>IF(入力シート!$D159="","",入力シート!D159)</f>
        <v>0</v>
      </c>
      <c r="BU52" s="248"/>
      <c r="BV52" s="248"/>
      <c r="BW52" s="248"/>
      <c r="BX52" s="248"/>
      <c r="BY52" s="248"/>
      <c r="BZ52" s="248"/>
      <c r="CA52" s="246" t="s">
        <v>57</v>
      </c>
      <c r="CB52" s="265"/>
      <c r="CC52" s="263">
        <f>IF(入力シート!$D160="","",入力シート!D160)</f>
        <v>0</v>
      </c>
      <c r="CD52" s="248"/>
      <c r="CE52" s="248"/>
      <c r="CF52" s="248"/>
      <c r="CG52" s="248"/>
      <c r="CH52" s="248"/>
      <c r="CI52" s="248"/>
      <c r="CJ52" s="248"/>
      <c r="CK52" s="248" t="s">
        <v>57</v>
      </c>
      <c r="CL52" s="248"/>
      <c r="CM52" s="259"/>
    </row>
    <row r="53" spans="1:91" s="18" customFormat="1" ht="16.5" customHeight="1" x14ac:dyDescent="0.15">
      <c r="A53" s="36" t="s">
        <v>21</v>
      </c>
    </row>
    <row r="54" spans="1:91" ht="18.600000000000001" customHeight="1" x14ac:dyDescent="0.15">
      <c r="A54" s="330" t="s">
        <v>121</v>
      </c>
      <c r="B54" s="331"/>
      <c r="C54" s="331"/>
      <c r="D54" s="331"/>
      <c r="E54" s="331"/>
      <c r="F54" s="331"/>
      <c r="G54" s="331"/>
      <c r="H54" s="331"/>
      <c r="I54" s="331"/>
      <c r="J54" s="331"/>
      <c r="K54" s="331"/>
      <c r="L54" s="331"/>
      <c r="M54" s="331"/>
      <c r="N54" s="331"/>
      <c r="O54" s="331"/>
      <c r="P54" s="331"/>
      <c r="Q54" s="331"/>
      <c r="R54" s="331"/>
      <c r="S54" s="331"/>
      <c r="T54" s="331"/>
      <c r="U54" s="331"/>
      <c r="V54" s="331"/>
      <c r="W54" s="331"/>
      <c r="X54" s="332"/>
      <c r="Y54" s="127" t="s">
        <v>122</v>
      </c>
      <c r="Z54" s="128"/>
      <c r="AA54" s="128"/>
      <c r="AB54" s="128"/>
      <c r="AC54" s="128"/>
      <c r="AD54" s="128"/>
      <c r="AE54" s="128"/>
      <c r="AF54" s="128"/>
      <c r="AG54" s="128"/>
      <c r="AH54" s="128"/>
      <c r="AI54" s="128"/>
      <c r="AJ54" s="128"/>
      <c r="AK54" s="128"/>
      <c r="AL54" s="128"/>
      <c r="AM54" s="128"/>
      <c r="AN54" s="129"/>
      <c r="AO54" s="263" t="str">
        <f>IF(入力シート!$D161="有","①有　　2無",IF(入力シート!$D161="無","1有　　②無","1有　　2無"))</f>
        <v>1有　　2無</v>
      </c>
      <c r="AP54" s="248"/>
      <c r="AQ54" s="248"/>
      <c r="AR54" s="248"/>
      <c r="AS54" s="248"/>
      <c r="AT54" s="248"/>
      <c r="AU54" s="248"/>
      <c r="AV54" s="248"/>
      <c r="AW54" s="248"/>
      <c r="AX54" s="248"/>
      <c r="AY54" s="248"/>
      <c r="AZ54" s="248"/>
      <c r="BA54" s="248"/>
      <c r="BB54" s="248"/>
      <c r="BC54" s="248"/>
      <c r="BD54" s="248"/>
      <c r="BE54" s="248"/>
      <c r="BF54" s="259"/>
      <c r="BG54" s="353" t="s">
        <v>123</v>
      </c>
      <c r="BH54" s="354"/>
      <c r="BI54" s="354"/>
      <c r="BJ54" s="354"/>
      <c r="BK54" s="354"/>
      <c r="BL54" s="354"/>
      <c r="BM54" s="354"/>
      <c r="BN54" s="354"/>
      <c r="BO54" s="354"/>
      <c r="BP54" s="354"/>
      <c r="BQ54" s="354"/>
      <c r="BR54" s="354"/>
      <c r="BS54" s="354"/>
      <c r="BT54" s="354"/>
      <c r="BU54" s="354"/>
      <c r="BV54" s="355"/>
      <c r="BW54" s="263" t="str">
        <f>IF(入力シート!$D162="有","①有　　2無",IF(入力シート!$D162="無","1有　　②無","1有　　2無"))</f>
        <v>1有　　2無</v>
      </c>
      <c r="BX54" s="248"/>
      <c r="BY54" s="248"/>
      <c r="BZ54" s="248"/>
      <c r="CA54" s="248"/>
      <c r="CB54" s="248"/>
      <c r="CC54" s="248"/>
      <c r="CD54" s="248"/>
      <c r="CE54" s="248"/>
      <c r="CF54" s="248"/>
      <c r="CG54" s="248"/>
      <c r="CH54" s="248"/>
      <c r="CI54" s="248"/>
      <c r="CJ54" s="248"/>
      <c r="CK54" s="248"/>
      <c r="CL54" s="248"/>
      <c r="CM54" s="259"/>
    </row>
    <row r="55" spans="1:91" ht="18.600000000000001" customHeight="1" x14ac:dyDescent="0.15">
      <c r="A55" s="333"/>
      <c r="B55" s="334"/>
      <c r="C55" s="334"/>
      <c r="D55" s="334"/>
      <c r="E55" s="334"/>
      <c r="F55" s="334"/>
      <c r="G55" s="334"/>
      <c r="H55" s="334"/>
      <c r="I55" s="334"/>
      <c r="J55" s="334"/>
      <c r="K55" s="334"/>
      <c r="L55" s="334"/>
      <c r="M55" s="334"/>
      <c r="N55" s="334"/>
      <c r="O55" s="334"/>
      <c r="P55" s="334"/>
      <c r="Q55" s="334"/>
      <c r="R55" s="334"/>
      <c r="S55" s="334"/>
      <c r="T55" s="334"/>
      <c r="U55" s="334"/>
      <c r="V55" s="334"/>
      <c r="W55" s="334"/>
      <c r="X55" s="335"/>
      <c r="Y55" s="118" t="s">
        <v>126</v>
      </c>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20"/>
      <c r="BG55" s="326" t="s">
        <v>124</v>
      </c>
      <c r="BH55" s="270"/>
      <c r="BI55" s="270"/>
      <c r="BJ55" s="270"/>
      <c r="BK55" s="270"/>
      <c r="BL55" s="270"/>
      <c r="BM55" s="270"/>
      <c r="BN55" s="270"/>
      <c r="BO55" s="270"/>
      <c r="BP55" s="341" t="str">
        <f>IF(入力シート!$D163="","",入力シート!$D163)</f>
        <v/>
      </c>
      <c r="BQ55" s="341"/>
      <c r="BR55" s="341"/>
      <c r="BS55" s="341"/>
      <c r="BT55" s="341"/>
      <c r="BU55" s="270" t="s">
        <v>125</v>
      </c>
      <c r="BV55" s="270"/>
      <c r="BW55" s="270"/>
      <c r="BX55" s="270"/>
      <c r="BY55" s="270"/>
      <c r="BZ55" s="270"/>
      <c r="CA55" s="270"/>
      <c r="CB55" s="270"/>
      <c r="CC55" s="270"/>
      <c r="CD55" s="270"/>
      <c r="CE55" s="270"/>
      <c r="CF55" s="270"/>
      <c r="CG55" s="270"/>
      <c r="CH55" s="341" t="str">
        <f>IF(入力シート!$D164="","",入力シート!$D164)</f>
        <v/>
      </c>
      <c r="CI55" s="341"/>
      <c r="CJ55" s="341"/>
      <c r="CK55" s="341"/>
      <c r="CL55" s="270" t="s">
        <v>188</v>
      </c>
      <c r="CM55" s="271"/>
    </row>
    <row r="56" spans="1:91" s="18" customFormat="1" ht="18.600000000000001" customHeight="1" x14ac:dyDescent="0.15">
      <c r="A56" s="333"/>
      <c r="B56" s="334"/>
      <c r="C56" s="334"/>
      <c r="D56" s="334"/>
      <c r="E56" s="334"/>
      <c r="F56" s="334"/>
      <c r="G56" s="334"/>
      <c r="H56" s="334"/>
      <c r="I56" s="334"/>
      <c r="J56" s="334"/>
      <c r="K56" s="334"/>
      <c r="L56" s="334"/>
      <c r="M56" s="334"/>
      <c r="N56" s="334"/>
      <c r="O56" s="334"/>
      <c r="P56" s="334"/>
      <c r="Q56" s="334"/>
      <c r="R56" s="334"/>
      <c r="S56" s="334"/>
      <c r="T56" s="334"/>
      <c r="U56" s="334"/>
      <c r="V56" s="334"/>
      <c r="W56" s="334"/>
      <c r="X56" s="335"/>
      <c r="Y56" s="17" t="s">
        <v>127</v>
      </c>
      <c r="Z56" s="151"/>
      <c r="AA56" s="151"/>
      <c r="AB56" s="151"/>
      <c r="AC56" s="151"/>
      <c r="AD56" s="151"/>
      <c r="AE56" s="151"/>
      <c r="AF56" s="151"/>
      <c r="AG56" s="151"/>
      <c r="AH56" s="151"/>
      <c r="AI56" s="2"/>
      <c r="AJ56" s="249" t="s">
        <v>174</v>
      </c>
      <c r="AK56" s="249"/>
      <c r="AL56" s="249"/>
      <c r="AM56" s="249"/>
      <c r="AN56" s="249"/>
      <c r="AO56" s="249"/>
      <c r="AP56" s="249"/>
      <c r="AQ56" s="249"/>
      <c r="AR56" s="249"/>
      <c r="AS56" s="295" t="str">
        <f>IF(入力シート!$D165="","",入力シート!$D165)</f>
        <v/>
      </c>
      <c r="AT56" s="295"/>
      <c r="AU56" s="295"/>
      <c r="AV56" s="295"/>
      <c r="AW56" s="295"/>
      <c r="AX56" s="295"/>
      <c r="AY56" s="249" t="s">
        <v>526</v>
      </c>
      <c r="AZ56" s="249"/>
      <c r="BA56" s="249"/>
      <c r="BB56" s="249"/>
      <c r="BC56" s="249"/>
      <c r="BD56" s="249"/>
      <c r="BE56" s="249"/>
      <c r="BF56" s="249"/>
      <c r="BG56" s="342" t="str">
        <f>IF(入力シート!$D166="","",入力シート!$D166)</f>
        <v/>
      </c>
      <c r="BH56" s="342"/>
      <c r="BI56" s="342"/>
      <c r="BJ56" s="342"/>
      <c r="BK56" s="249" t="s">
        <v>175</v>
      </c>
      <c r="BL56" s="249"/>
      <c r="BM56" s="249"/>
      <c r="BN56" s="249"/>
      <c r="BO56" s="249"/>
      <c r="BP56" s="249"/>
      <c r="BQ56" s="249"/>
      <c r="BR56" s="249"/>
      <c r="BS56" s="249"/>
      <c r="BT56" s="249"/>
      <c r="BU56" s="249"/>
      <c r="BV56" s="249"/>
      <c r="BW56" s="295" t="str">
        <f>IF(入力シート!$D167="","",入力シート!$D167)</f>
        <v/>
      </c>
      <c r="BX56" s="295"/>
      <c r="BY56" s="295"/>
      <c r="BZ56" s="295"/>
      <c r="CA56" s="295"/>
      <c r="CB56" s="295"/>
      <c r="CC56" s="2" t="s">
        <v>158</v>
      </c>
      <c r="CD56" s="2"/>
      <c r="CE56" s="2"/>
      <c r="CF56" s="151"/>
      <c r="CG56" s="151"/>
      <c r="CH56" s="151"/>
      <c r="CI56" s="2"/>
      <c r="CJ56" s="2"/>
      <c r="CK56" s="2"/>
      <c r="CL56" s="2"/>
      <c r="CM56" s="3"/>
    </row>
    <row r="57" spans="1:91" s="18" customFormat="1" ht="18.600000000000001" customHeight="1" x14ac:dyDescent="0.15">
      <c r="A57" s="336"/>
      <c r="B57" s="337"/>
      <c r="C57" s="337"/>
      <c r="D57" s="337"/>
      <c r="E57" s="337"/>
      <c r="F57" s="337"/>
      <c r="G57" s="337"/>
      <c r="H57" s="337"/>
      <c r="I57" s="337"/>
      <c r="J57" s="337"/>
      <c r="K57" s="337"/>
      <c r="L57" s="337"/>
      <c r="M57" s="337"/>
      <c r="N57" s="337"/>
      <c r="O57" s="337"/>
      <c r="P57" s="337"/>
      <c r="Q57" s="337"/>
      <c r="R57" s="337"/>
      <c r="S57" s="337"/>
      <c r="T57" s="337"/>
      <c r="U57" s="337"/>
      <c r="V57" s="337"/>
      <c r="W57" s="337"/>
      <c r="X57" s="338"/>
      <c r="Y57" s="6"/>
      <c r="Z57" s="16"/>
      <c r="AA57" s="16"/>
      <c r="AB57" s="16"/>
      <c r="AC57" s="16"/>
      <c r="AD57" s="16"/>
      <c r="AE57" s="16"/>
      <c r="AF57" s="16"/>
      <c r="AG57" s="16"/>
      <c r="AH57" s="16"/>
      <c r="AI57" s="16"/>
      <c r="AJ57" s="339" t="s">
        <v>189</v>
      </c>
      <c r="AK57" s="339"/>
      <c r="AL57" s="339"/>
      <c r="AM57" s="339"/>
      <c r="AN57" s="339"/>
      <c r="AO57" s="339"/>
      <c r="AP57" s="339"/>
      <c r="AQ57" s="339"/>
      <c r="AR57" s="252" t="str">
        <f>IF(入力シート!$D168="","",入力シート!$D168)</f>
        <v/>
      </c>
      <c r="AS57" s="252"/>
      <c r="AT57" s="252"/>
      <c r="AU57" s="252"/>
      <c r="AV57" s="252"/>
      <c r="AW57" s="252"/>
      <c r="AX57" s="252"/>
      <c r="AY57" s="252"/>
      <c r="AZ57" s="252"/>
      <c r="BA57" s="252"/>
      <c r="BB57" s="246" t="s">
        <v>190</v>
      </c>
      <c r="BC57" s="246"/>
      <c r="BD57" s="343" t="str">
        <f>IF(入力シート!$D169="","",入力シート!$D169)</f>
        <v/>
      </c>
      <c r="BE57" s="343"/>
      <c r="BF57" s="343"/>
      <c r="BG57" s="343"/>
      <c r="BH57" s="2" t="s">
        <v>158</v>
      </c>
      <c r="BI57" s="2"/>
      <c r="BJ57" s="16"/>
      <c r="BK57" s="16"/>
      <c r="BL57" s="16"/>
      <c r="BM57" s="16"/>
      <c r="BN57" s="16"/>
      <c r="BO57" s="16"/>
      <c r="BP57" s="16"/>
      <c r="BQ57" s="16"/>
      <c r="BR57" s="16"/>
      <c r="BS57" s="16"/>
      <c r="BT57" s="16"/>
      <c r="BU57" s="16"/>
      <c r="BV57" s="16"/>
      <c r="BW57" s="16"/>
      <c r="BX57" s="16"/>
      <c r="BY57" s="16"/>
      <c r="BZ57" s="16"/>
      <c r="CA57" s="16"/>
      <c r="CB57" s="16"/>
      <c r="CC57" s="16"/>
      <c r="CD57" s="16"/>
      <c r="CE57" s="126"/>
      <c r="CF57" s="16"/>
      <c r="CG57" s="16"/>
      <c r="CH57" s="16"/>
      <c r="CI57" s="16"/>
      <c r="CJ57" s="16"/>
      <c r="CK57" s="16"/>
      <c r="CL57" s="16"/>
      <c r="CM57" s="7"/>
    </row>
    <row r="58" spans="1:91" ht="18.600000000000001" customHeight="1" x14ac:dyDescent="0.15">
      <c r="A58" s="291" t="s">
        <v>128</v>
      </c>
      <c r="B58" s="292"/>
      <c r="C58" s="292"/>
      <c r="D58" s="292"/>
      <c r="E58" s="292"/>
      <c r="F58" s="292"/>
      <c r="G58" s="292"/>
      <c r="H58" s="292"/>
      <c r="I58" s="292"/>
      <c r="J58" s="292"/>
      <c r="K58" s="292"/>
      <c r="L58" s="292"/>
      <c r="M58" s="292"/>
      <c r="N58" s="292"/>
      <c r="O58" s="292"/>
      <c r="P58" s="292"/>
      <c r="Q58" s="292"/>
      <c r="R58" s="292"/>
      <c r="S58" s="292"/>
      <c r="T58" s="292"/>
      <c r="U58" s="292"/>
      <c r="V58" s="292"/>
      <c r="W58" s="292"/>
      <c r="X58" s="293"/>
      <c r="Y58" s="447" t="e">
        <f>IF(入力シート!$D170="","",入力シート!$D170)</f>
        <v>#DIV/0!</v>
      </c>
      <c r="Z58" s="448"/>
      <c r="AA58" s="448"/>
      <c r="AB58" s="448"/>
      <c r="AC58" s="448"/>
      <c r="AD58" s="448"/>
      <c r="AE58" s="448"/>
      <c r="AF58" s="448"/>
      <c r="AG58" s="448"/>
      <c r="AH58" s="448"/>
      <c r="AI58" s="448"/>
      <c r="AJ58" s="448"/>
      <c r="AK58" s="248" t="s">
        <v>159</v>
      </c>
      <c r="AL58" s="248"/>
      <c r="AM58" s="259"/>
      <c r="AN58" s="263" t="s">
        <v>177</v>
      </c>
      <c r="AO58" s="248"/>
      <c r="AP58" s="248"/>
      <c r="AQ58" s="255" t="str">
        <f>IF(入力シート!$D171="","",入力シート!$D171)</f>
        <v/>
      </c>
      <c r="AR58" s="255"/>
      <c r="AS58" s="255"/>
      <c r="AT58" s="255"/>
      <c r="AU58" s="255"/>
      <c r="AV58" s="255"/>
      <c r="AW58" s="255"/>
      <c r="AX58" s="255"/>
      <c r="AY58" s="356" t="s">
        <v>129</v>
      </c>
      <c r="AZ58" s="356"/>
      <c r="BA58" s="356"/>
      <c r="BB58" s="356"/>
      <c r="BC58" s="356"/>
      <c r="BD58" s="255" t="str">
        <f>IF(入力シート!$D172="","",入力シート!$D172)</f>
        <v/>
      </c>
      <c r="BE58" s="255"/>
      <c r="BF58" s="255"/>
      <c r="BG58" s="255"/>
      <c r="BH58" s="255"/>
      <c r="BI58" s="255"/>
      <c r="BJ58" s="255"/>
      <c r="BK58" s="255"/>
      <c r="BL58" s="248" t="s">
        <v>130</v>
      </c>
      <c r="BM58" s="248"/>
      <c r="BN58" s="248"/>
      <c r="BO58" s="248"/>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7"/>
    </row>
    <row r="59" spans="1:91" s="18" customFormat="1" ht="18.600000000000001" customHeight="1" x14ac:dyDescent="0.15">
      <c r="A59" s="357" t="s">
        <v>22</v>
      </c>
      <c r="B59" s="297"/>
      <c r="C59" s="297"/>
      <c r="D59" s="297"/>
      <c r="E59" s="297"/>
      <c r="F59" s="297"/>
      <c r="G59" s="297"/>
      <c r="H59" s="297"/>
      <c r="I59" s="297"/>
      <c r="J59" s="297"/>
      <c r="K59" s="297"/>
      <c r="L59" s="297"/>
      <c r="M59" s="297"/>
      <c r="N59" s="297"/>
      <c r="O59" s="297"/>
      <c r="P59" s="297"/>
      <c r="Q59" s="297"/>
      <c r="R59" s="297"/>
      <c r="S59" s="297"/>
      <c r="T59" s="297"/>
      <c r="U59" s="297"/>
      <c r="V59" s="297"/>
      <c r="W59" s="297"/>
      <c r="X59" s="298"/>
      <c r="Y59" s="132" t="s">
        <v>176</v>
      </c>
      <c r="Z59" s="124"/>
      <c r="AA59" s="124"/>
      <c r="AB59" s="124"/>
      <c r="AC59" s="124"/>
      <c r="AD59" s="124"/>
      <c r="AE59" s="124"/>
      <c r="AF59" s="124"/>
      <c r="AG59" s="124"/>
      <c r="AH59" s="124"/>
      <c r="AI59" s="124"/>
      <c r="AJ59" s="2" t="s">
        <v>177</v>
      </c>
      <c r="AK59" s="2"/>
      <c r="AL59" s="295" t="str">
        <f>IF(入力シート!$D174="","",入力シート!$D174)</f>
        <v/>
      </c>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193" t="s">
        <v>591</v>
      </c>
      <c r="BN59" s="2"/>
      <c r="BO59" s="193" t="s">
        <v>590</v>
      </c>
      <c r="BP59" s="2"/>
      <c r="BQ59" s="2"/>
      <c r="BR59" s="2"/>
      <c r="BS59" s="2"/>
      <c r="BT59" s="2"/>
      <c r="BU59" s="2"/>
      <c r="BV59" s="2"/>
      <c r="BW59" s="2"/>
      <c r="BX59" s="2"/>
      <c r="BY59" s="2"/>
      <c r="BZ59" s="2"/>
      <c r="CA59" s="2"/>
      <c r="CB59" s="2"/>
      <c r="CC59" s="2"/>
      <c r="CD59" s="2"/>
      <c r="CE59" s="2"/>
      <c r="CF59" s="2"/>
      <c r="CG59" s="2"/>
      <c r="CH59" s="2"/>
      <c r="CI59" s="2"/>
      <c r="CJ59" s="2"/>
      <c r="CK59" s="2"/>
      <c r="CL59" s="2"/>
      <c r="CM59" s="3"/>
    </row>
    <row r="60" spans="1:91" s="18" customFormat="1" ht="18.600000000000001" customHeight="1" x14ac:dyDescent="0.15">
      <c r="A60" s="358" t="str">
        <f>IF(入力シート!$D173="有","①有　　　2無",IF(入力シート!$D173="無","1有　　　②無","1有　　　2無"))</f>
        <v>1有　　　2無</v>
      </c>
      <c r="B60" s="246"/>
      <c r="C60" s="246"/>
      <c r="D60" s="246"/>
      <c r="E60" s="246"/>
      <c r="F60" s="246"/>
      <c r="G60" s="246"/>
      <c r="H60" s="246"/>
      <c r="I60" s="246"/>
      <c r="J60" s="246"/>
      <c r="K60" s="246"/>
      <c r="L60" s="246"/>
      <c r="M60" s="246"/>
      <c r="N60" s="246"/>
      <c r="O60" s="246"/>
      <c r="P60" s="246"/>
      <c r="Q60" s="246"/>
      <c r="R60" s="246"/>
      <c r="S60" s="246"/>
      <c r="T60" s="246"/>
      <c r="U60" s="246"/>
      <c r="V60" s="246"/>
      <c r="W60" s="246"/>
      <c r="X60" s="265"/>
      <c r="Y60" s="145" t="s">
        <v>160</v>
      </c>
      <c r="Z60" s="126"/>
      <c r="AA60" s="126"/>
      <c r="AB60" s="126"/>
      <c r="AC60" s="126"/>
      <c r="AD60" s="126"/>
      <c r="AE60" s="126"/>
      <c r="AF60" s="126"/>
      <c r="AG60" s="126"/>
      <c r="AH60" s="126"/>
      <c r="AI60" s="126"/>
      <c r="AJ60" s="246">
        <f>IF(入力シート!$D175="有","①",1)</f>
        <v>1</v>
      </c>
      <c r="AK60" s="246"/>
      <c r="AL60" s="16" t="s">
        <v>80</v>
      </c>
      <c r="AM60" s="16"/>
      <c r="AN60" s="16"/>
      <c r="AO60" s="16"/>
      <c r="AP60" s="16"/>
      <c r="AQ60" s="16"/>
      <c r="AR60" s="16"/>
      <c r="AS60" s="16"/>
      <c r="AT60" s="16"/>
      <c r="AU60" s="16"/>
      <c r="AV60" s="16"/>
      <c r="AW60" s="246">
        <f>IF(入力シート!$D176="有","②",2)</f>
        <v>2</v>
      </c>
      <c r="AX60" s="246"/>
      <c r="AY60" s="16" t="s">
        <v>81</v>
      </c>
      <c r="AZ60" s="16"/>
      <c r="BA60" s="16"/>
      <c r="BB60" s="16"/>
      <c r="BC60" s="16"/>
      <c r="BD60" s="16"/>
      <c r="BE60" s="16"/>
      <c r="BF60" s="16"/>
      <c r="BG60" s="16"/>
      <c r="BH60" s="16"/>
      <c r="BI60" s="275">
        <f>IF(入力シート!$D177="",3,"③")</f>
        <v>3</v>
      </c>
      <c r="BJ60" s="275"/>
      <c r="BK60" s="16" t="s">
        <v>63</v>
      </c>
      <c r="BL60" s="16"/>
      <c r="BM60" s="16"/>
      <c r="BN60" s="16"/>
      <c r="BO60" s="16"/>
      <c r="BP60" s="188"/>
      <c r="BQ60" s="252" t="str">
        <f>IF(入力シート!$D177="","",入力シート!$D177)</f>
        <v/>
      </c>
      <c r="BR60" s="252"/>
      <c r="BS60" s="252"/>
      <c r="BT60" s="252"/>
      <c r="BU60" s="252"/>
      <c r="BV60" s="252"/>
      <c r="BW60" s="252"/>
      <c r="BX60" s="252"/>
      <c r="BY60" s="252"/>
      <c r="BZ60" s="252"/>
      <c r="CA60" s="252"/>
      <c r="CB60" s="252"/>
      <c r="CC60" s="252"/>
      <c r="CD60" s="252"/>
      <c r="CE60" s="252"/>
      <c r="CF60" s="252"/>
      <c r="CG60" s="252"/>
      <c r="CH60" s="252"/>
      <c r="CI60" s="252"/>
      <c r="CJ60" s="252"/>
      <c r="CK60" s="252"/>
      <c r="CL60" s="16" t="s">
        <v>157</v>
      </c>
      <c r="CM60" s="7"/>
    </row>
    <row r="61" spans="1:91" s="131" customFormat="1" ht="18.600000000000001" customHeight="1" x14ac:dyDescent="0.15">
      <c r="A61" s="296" t="s">
        <v>192</v>
      </c>
      <c r="B61" s="297"/>
      <c r="C61" s="297"/>
      <c r="D61" s="297"/>
      <c r="E61" s="297"/>
      <c r="F61" s="297"/>
      <c r="G61" s="297"/>
      <c r="H61" s="297"/>
      <c r="I61" s="297"/>
      <c r="J61" s="297"/>
      <c r="K61" s="297"/>
      <c r="L61" s="297"/>
      <c r="M61" s="297"/>
      <c r="N61" s="298"/>
      <c r="O61" s="359">
        <f>IF(入力シート!$D178="有","①",1)</f>
        <v>1</v>
      </c>
      <c r="P61" s="344"/>
      <c r="Q61" s="344" t="s">
        <v>193</v>
      </c>
      <c r="R61" s="344"/>
      <c r="S61" s="344"/>
      <c r="T61" s="344"/>
      <c r="U61" s="344"/>
      <c r="V61" s="344"/>
      <c r="W61" s="344"/>
      <c r="X61" s="344"/>
      <c r="Y61" s="344"/>
      <c r="Z61" s="295" t="str">
        <f>IF(入力シート!$D179="","",入力シート!$D179)</f>
        <v/>
      </c>
      <c r="AA61" s="295"/>
      <c r="AB61" s="295"/>
      <c r="AC61" s="295"/>
      <c r="AD61" s="295"/>
      <c r="AE61" s="295"/>
      <c r="AF61" s="295"/>
      <c r="AG61" s="295"/>
      <c r="AH61" s="295"/>
      <c r="AI61" s="295"/>
      <c r="AJ61" s="344" t="s">
        <v>194</v>
      </c>
      <c r="AK61" s="344"/>
      <c r="AL61" s="344"/>
      <c r="AM61" s="344"/>
      <c r="AN61" s="130"/>
      <c r="AO61" s="130"/>
      <c r="AP61" s="344">
        <f>IF(入力シート!$D180="有","②",2)</f>
        <v>2</v>
      </c>
      <c r="AQ61" s="344"/>
      <c r="AR61" s="344" t="s">
        <v>195</v>
      </c>
      <c r="AS61" s="344"/>
      <c r="AT61" s="344"/>
      <c r="AU61" s="344"/>
      <c r="AV61" s="344"/>
      <c r="AW61" s="344"/>
      <c r="AX61" s="344"/>
      <c r="AY61" s="344"/>
      <c r="AZ61" s="344"/>
      <c r="BA61" s="295" t="str">
        <f>IF(入力シート!$D181="","",入力シート!$D181)</f>
        <v/>
      </c>
      <c r="BB61" s="295"/>
      <c r="BC61" s="295"/>
      <c r="BD61" s="295"/>
      <c r="BE61" s="295"/>
      <c r="BF61" s="295"/>
      <c r="BG61" s="295"/>
      <c r="BH61" s="295"/>
      <c r="BI61" s="295"/>
      <c r="BJ61" s="295"/>
      <c r="BK61" s="344" t="s">
        <v>196</v>
      </c>
      <c r="BL61" s="344"/>
      <c r="BM61" s="344"/>
      <c r="BN61" s="344"/>
      <c r="BO61" s="344"/>
      <c r="BP61" s="130"/>
      <c r="BQ61" s="344" t="s">
        <v>197</v>
      </c>
      <c r="BR61" s="344"/>
      <c r="BS61" s="295" t="str">
        <f>IF(入力シート!$D182="","",入力シート!$D182)</f>
        <v/>
      </c>
      <c r="BT61" s="295"/>
      <c r="BU61" s="295"/>
      <c r="BV61" s="295"/>
      <c r="BW61" s="295"/>
      <c r="BX61" s="295"/>
      <c r="BY61" s="295"/>
      <c r="BZ61" s="295"/>
      <c r="CA61" s="295"/>
      <c r="CB61" s="295"/>
      <c r="CC61" s="130" t="s">
        <v>194</v>
      </c>
      <c r="CD61" s="130"/>
      <c r="CE61" s="130"/>
      <c r="CF61" s="130"/>
      <c r="CG61" s="130"/>
      <c r="CH61" s="130"/>
      <c r="CI61" s="130"/>
      <c r="CJ61" s="130"/>
      <c r="CK61" s="130"/>
      <c r="CL61" s="130"/>
      <c r="CM61" s="144"/>
    </row>
    <row r="62" spans="1:91" s="131" customFormat="1" ht="18.600000000000001" customHeight="1" x14ac:dyDescent="0.15">
      <c r="A62" s="299"/>
      <c r="B62" s="300"/>
      <c r="C62" s="300"/>
      <c r="D62" s="300"/>
      <c r="E62" s="300"/>
      <c r="F62" s="300"/>
      <c r="G62" s="300"/>
      <c r="H62" s="300"/>
      <c r="I62" s="300"/>
      <c r="J62" s="300"/>
      <c r="K62" s="300"/>
      <c r="L62" s="300"/>
      <c r="M62" s="300"/>
      <c r="N62" s="301"/>
      <c r="O62" s="294">
        <f>IF(入力シート!$D183="有","③",3)</f>
        <v>3</v>
      </c>
      <c r="P62" s="250"/>
      <c r="Q62" s="250" t="s">
        <v>198</v>
      </c>
      <c r="R62" s="250"/>
      <c r="S62" s="250"/>
      <c r="T62" s="250"/>
      <c r="U62" s="250"/>
      <c r="V62" s="250"/>
      <c r="W62" s="250"/>
      <c r="X62" s="250"/>
      <c r="Y62" s="250"/>
      <c r="Z62" s="250"/>
      <c r="AA62" s="290" t="str">
        <f>IF(入力シート!$D184="","",入力シート!$D184)</f>
        <v/>
      </c>
      <c r="AB62" s="290"/>
      <c r="AC62" s="290"/>
      <c r="AD62" s="290"/>
      <c r="AE62" s="290"/>
      <c r="AF62" s="290"/>
      <c r="AG62" s="250" t="s">
        <v>196</v>
      </c>
      <c r="AH62" s="250"/>
      <c r="AI62" s="250"/>
      <c r="AJ62" s="250"/>
      <c r="AK62" s="250"/>
      <c r="AL62" s="124"/>
      <c r="AM62" s="250" t="s">
        <v>197</v>
      </c>
      <c r="AN62" s="250"/>
      <c r="AO62" s="290" t="str">
        <f>IF(入力シート!$D185="","",入力シート!$D185)</f>
        <v/>
      </c>
      <c r="AP62" s="290"/>
      <c r="AQ62" s="290"/>
      <c r="AR62" s="290"/>
      <c r="AS62" s="290"/>
      <c r="AT62" s="290"/>
      <c r="AU62" s="250" t="s">
        <v>194</v>
      </c>
      <c r="AV62" s="250"/>
      <c r="AW62" s="250"/>
      <c r="AX62" s="124" t="s">
        <v>197</v>
      </c>
      <c r="AY62" s="250">
        <f>IF(入力シート!$D186="有","①",1)</f>
        <v>1</v>
      </c>
      <c r="AZ62" s="250"/>
      <c r="BA62" s="264" t="s">
        <v>210</v>
      </c>
      <c r="BB62" s="264"/>
      <c r="BC62" s="264"/>
      <c r="BD62" s="264"/>
      <c r="BE62" s="264">
        <f>IF(入力シート!$D187="有","②",2)</f>
        <v>2</v>
      </c>
      <c r="BF62" s="264"/>
      <c r="BG62" s="264" t="s">
        <v>199</v>
      </c>
      <c r="BH62" s="264"/>
      <c r="BI62" s="264"/>
      <c r="BJ62" s="264">
        <f>IF(入力シート!$D188="有","③",3)</f>
        <v>3</v>
      </c>
      <c r="BK62" s="264"/>
      <c r="BL62" s="264" t="s">
        <v>200</v>
      </c>
      <c r="BM62" s="264"/>
      <c r="BN62" s="264"/>
      <c r="BO62" s="264"/>
      <c r="BP62" s="264">
        <f>IF(入力シート!$D189="",4,"④")</f>
        <v>4</v>
      </c>
      <c r="BQ62" s="264"/>
      <c r="BR62" s="264" t="s">
        <v>171</v>
      </c>
      <c r="BS62" s="264"/>
      <c r="BT62" s="264"/>
      <c r="BU62" s="264"/>
      <c r="BV62" s="264"/>
      <c r="BW62" s="264"/>
      <c r="BX62" s="264"/>
      <c r="BY62" s="446" t="str">
        <f>IF(入力シート!$D189="","",入力シート!$D189)</f>
        <v/>
      </c>
      <c r="BZ62" s="446"/>
      <c r="CA62" s="446"/>
      <c r="CB62" s="446"/>
      <c r="CC62" s="446"/>
      <c r="CD62" s="446"/>
      <c r="CE62" s="446"/>
      <c r="CF62" s="446"/>
      <c r="CG62" s="446"/>
      <c r="CH62" s="446"/>
      <c r="CI62" s="446"/>
      <c r="CJ62" s="446"/>
      <c r="CK62" s="124" t="s">
        <v>211</v>
      </c>
      <c r="CL62" s="124"/>
      <c r="CM62" s="143"/>
    </row>
    <row r="63" spans="1:91" s="37" customFormat="1" ht="18.600000000000001" customHeight="1" x14ac:dyDescent="0.15">
      <c r="A63" s="299"/>
      <c r="B63" s="300"/>
      <c r="C63" s="300"/>
      <c r="D63" s="300"/>
      <c r="E63" s="300"/>
      <c r="F63" s="300"/>
      <c r="G63" s="300"/>
      <c r="H63" s="300"/>
      <c r="I63" s="300"/>
      <c r="J63" s="300"/>
      <c r="K63" s="300"/>
      <c r="L63" s="300"/>
      <c r="M63" s="300"/>
      <c r="N63" s="301"/>
      <c r="O63" s="294">
        <f>IF(入力シート!$D190="有","④",4)</f>
        <v>4</v>
      </c>
      <c r="P63" s="250"/>
      <c r="Q63" s="352" t="s">
        <v>212</v>
      </c>
      <c r="R63" s="352"/>
      <c r="S63" s="352"/>
      <c r="T63" s="352"/>
      <c r="U63" s="352"/>
      <c r="V63" s="352"/>
      <c r="W63" s="352"/>
      <c r="X63" s="352"/>
      <c r="Y63" s="352"/>
      <c r="Z63" s="352"/>
      <c r="AA63" s="352"/>
      <c r="AB63" s="274" t="s">
        <v>190</v>
      </c>
      <c r="AC63" s="274"/>
      <c r="AD63" s="274" t="s">
        <v>201</v>
      </c>
      <c r="AE63" s="274"/>
      <c r="AF63" s="274"/>
      <c r="AG63" s="274"/>
      <c r="AH63" s="290" t="str">
        <f>IF(入力シート!$D191="","",入力シート!$D191)</f>
        <v/>
      </c>
      <c r="AI63" s="290"/>
      <c r="AJ63" s="290"/>
      <c r="AK63" s="290"/>
      <c r="AL63" s="290"/>
      <c r="AM63" s="250" t="s">
        <v>202</v>
      </c>
      <c r="AN63" s="250"/>
      <c r="AO63" s="290" t="str">
        <f>IF(入力シート!$D192="","",入力シート!$D192)</f>
        <v/>
      </c>
      <c r="AP63" s="290"/>
      <c r="AQ63" s="290"/>
      <c r="AR63" s="290"/>
      <c r="AS63" s="290"/>
      <c r="AT63" s="250" t="s">
        <v>203</v>
      </c>
      <c r="AU63" s="250"/>
      <c r="AV63" s="250"/>
      <c r="AW63" s="250"/>
      <c r="AX63" s="124"/>
      <c r="AY63" s="135"/>
      <c r="AZ63" s="135"/>
      <c r="BA63" s="274" t="s">
        <v>204</v>
      </c>
      <c r="BB63" s="274"/>
      <c r="BC63" s="274"/>
      <c r="BD63" s="274"/>
      <c r="BE63" s="250" t="s">
        <v>205</v>
      </c>
      <c r="BF63" s="250"/>
      <c r="BG63" s="250"/>
      <c r="BH63" s="250"/>
      <c r="BI63" s="250"/>
      <c r="BJ63" s="290" t="str">
        <f>IF(入力シート!$D193="","",入力シート!$D193)</f>
        <v/>
      </c>
      <c r="BK63" s="290"/>
      <c r="BL63" s="290"/>
      <c r="BM63" s="290"/>
      <c r="BN63" s="290"/>
      <c r="BO63" s="250" t="s">
        <v>202</v>
      </c>
      <c r="BP63" s="250"/>
      <c r="BQ63" s="290" t="str">
        <f>IF(入力シート!$D194="","",入力シート!$D194)</f>
        <v/>
      </c>
      <c r="BR63" s="290"/>
      <c r="BS63" s="290"/>
      <c r="BT63" s="290"/>
      <c r="BU63" s="290"/>
      <c r="BV63" s="250" t="s">
        <v>203</v>
      </c>
      <c r="BW63" s="250"/>
      <c r="BX63" s="250"/>
      <c r="BY63" s="250"/>
      <c r="BZ63" s="124"/>
      <c r="CA63" s="124"/>
      <c r="CB63" s="124"/>
      <c r="CC63" s="124"/>
      <c r="CD63" s="124"/>
      <c r="CE63" s="124"/>
      <c r="CF63" s="124"/>
      <c r="CG63" s="124"/>
      <c r="CH63" s="124"/>
      <c r="CI63" s="124"/>
      <c r="CJ63" s="124"/>
      <c r="CK63" s="124"/>
      <c r="CL63" s="124"/>
      <c r="CM63" s="143"/>
    </row>
    <row r="64" spans="1:91" s="37" customFormat="1" ht="18.600000000000001" customHeight="1" x14ac:dyDescent="0.15">
      <c r="A64" s="302"/>
      <c r="B64" s="303"/>
      <c r="C64" s="303"/>
      <c r="D64" s="303"/>
      <c r="E64" s="303"/>
      <c r="F64" s="303"/>
      <c r="G64" s="303"/>
      <c r="H64" s="303"/>
      <c r="I64" s="303"/>
      <c r="J64" s="303"/>
      <c r="K64" s="303"/>
      <c r="L64" s="303"/>
      <c r="M64" s="303"/>
      <c r="N64" s="304"/>
      <c r="O64" s="125"/>
      <c r="P64" s="125"/>
      <c r="Q64" s="125"/>
      <c r="R64" s="125"/>
      <c r="S64" s="125"/>
      <c r="T64" s="125"/>
      <c r="U64" s="125"/>
      <c r="V64" s="125"/>
      <c r="W64" s="125"/>
      <c r="X64" s="125"/>
      <c r="Y64" s="152"/>
      <c r="Z64" s="152"/>
      <c r="AA64" s="152"/>
      <c r="AB64" s="152"/>
      <c r="AC64" s="152"/>
      <c r="AD64" s="327" t="s">
        <v>206</v>
      </c>
      <c r="AE64" s="327"/>
      <c r="AF64" s="327"/>
      <c r="AG64" s="327"/>
      <c r="AH64" s="327"/>
      <c r="AI64" s="268" t="str">
        <f>IF(入力シート!$D195="","",入力シート!$D195)</f>
        <v/>
      </c>
      <c r="AJ64" s="268"/>
      <c r="AK64" s="268"/>
      <c r="AL64" s="268"/>
      <c r="AM64" s="268"/>
      <c r="AN64" s="250" t="s">
        <v>202</v>
      </c>
      <c r="AO64" s="250"/>
      <c r="AP64" s="268" t="str">
        <f>IF(入力シート!$D196="","",入力シート!$D196)</f>
        <v/>
      </c>
      <c r="AQ64" s="268"/>
      <c r="AR64" s="268"/>
      <c r="AS64" s="268"/>
      <c r="AT64" s="268"/>
      <c r="AU64" s="250" t="s">
        <v>207</v>
      </c>
      <c r="AV64" s="250"/>
      <c r="AW64" s="250"/>
      <c r="AX64" s="250"/>
      <c r="AY64" s="148"/>
      <c r="AZ64" s="148"/>
      <c r="BA64" s="246" t="s">
        <v>171</v>
      </c>
      <c r="BB64" s="246"/>
      <c r="BC64" s="246"/>
      <c r="BD64" s="246"/>
      <c r="BE64" s="268" t="str">
        <f>IF(入力シート!$D197="","",入力シート!$D197)</f>
        <v/>
      </c>
      <c r="BF64" s="268"/>
      <c r="BG64" s="268"/>
      <c r="BH64" s="268"/>
      <c r="BI64" s="268"/>
      <c r="BJ64" s="268"/>
      <c r="BK64" s="268"/>
      <c r="BL64" s="246" t="s">
        <v>202</v>
      </c>
      <c r="BM64" s="246"/>
      <c r="BN64" s="268" t="str">
        <f>IF(入力シート!$D198="","",入力シート!$D198)</f>
        <v/>
      </c>
      <c r="BO64" s="268"/>
      <c r="BP64" s="268"/>
      <c r="BQ64" s="268"/>
      <c r="BR64" s="268"/>
      <c r="BS64" s="246" t="s">
        <v>203</v>
      </c>
      <c r="BT64" s="246"/>
      <c r="BU64" s="246"/>
      <c r="BV64" s="246"/>
      <c r="BW64" s="246"/>
      <c r="BX64" s="246"/>
      <c r="BY64" s="126"/>
      <c r="BZ64" s="126"/>
      <c r="CA64" s="126"/>
      <c r="CB64" s="126"/>
      <c r="CC64" s="126"/>
      <c r="CD64" s="126"/>
      <c r="CE64" s="126"/>
      <c r="CF64" s="126"/>
      <c r="CG64" s="126"/>
      <c r="CH64" s="126"/>
      <c r="CI64" s="126"/>
      <c r="CJ64" s="126"/>
      <c r="CK64" s="126"/>
      <c r="CL64" s="126"/>
      <c r="CM64" s="146"/>
    </row>
    <row r="65" spans="1:91" s="18" customFormat="1" ht="18.600000000000001" customHeight="1" x14ac:dyDescent="0.15">
      <c r="A65" s="286" t="s">
        <v>131</v>
      </c>
      <c r="B65" s="286"/>
      <c r="C65" s="286"/>
      <c r="D65" s="286"/>
      <c r="E65" s="286"/>
      <c r="F65" s="286"/>
      <c r="G65" s="286"/>
      <c r="H65" s="286"/>
      <c r="I65" s="286"/>
      <c r="J65" s="286"/>
      <c r="K65" s="286"/>
      <c r="L65" s="286"/>
      <c r="M65" s="286"/>
      <c r="N65" s="286"/>
      <c r="O65" s="286"/>
      <c r="P65" s="286"/>
      <c r="Q65" s="286" t="s">
        <v>132</v>
      </c>
      <c r="R65" s="286"/>
      <c r="S65" s="286"/>
      <c r="T65" s="286"/>
      <c r="U65" s="286"/>
      <c r="V65" s="286"/>
      <c r="W65" s="286"/>
      <c r="X65" s="286"/>
      <c r="Y65" s="286"/>
      <c r="Z65" s="286"/>
      <c r="AA65" s="286"/>
      <c r="AB65" s="248">
        <f>IF(入力シート!$D199="有","①",1)</f>
        <v>1</v>
      </c>
      <c r="AC65" s="248"/>
      <c r="AD65" s="184" t="s">
        <v>576</v>
      </c>
      <c r="AE65" s="184"/>
      <c r="AF65" s="187"/>
      <c r="AG65" s="255" t="str">
        <f>IF(入力シート!$D200="","",入力シート!$D200)</f>
        <v/>
      </c>
      <c r="AH65" s="255"/>
      <c r="AI65" s="255"/>
      <c r="AJ65" s="255"/>
      <c r="AK65" s="184" t="s">
        <v>575</v>
      </c>
      <c r="AL65" s="184"/>
      <c r="AM65" s="28"/>
      <c r="AN65" s="184"/>
      <c r="AO65" s="184"/>
      <c r="AP65" s="184"/>
      <c r="AQ65" s="248">
        <f>IF(入力シート!$D199="無","②",2)</f>
        <v>2</v>
      </c>
      <c r="AR65" s="248"/>
      <c r="AS65" s="184" t="s">
        <v>574</v>
      </c>
      <c r="AT65" s="184"/>
      <c r="AU65" s="28"/>
      <c r="AV65" s="263" t="s">
        <v>557</v>
      </c>
      <c r="AW65" s="248"/>
      <c r="AX65" s="248"/>
      <c r="AY65" s="248"/>
      <c r="AZ65" s="248"/>
      <c r="BA65" s="248">
        <f>IF(入力シート!$D201="有","①",1)</f>
        <v>1</v>
      </c>
      <c r="BB65" s="248"/>
      <c r="BC65" s="28" t="s">
        <v>136</v>
      </c>
      <c r="BD65" s="28"/>
      <c r="BE65" s="28"/>
      <c r="BF65" s="28"/>
      <c r="BG65" s="248" t="s">
        <v>191</v>
      </c>
      <c r="BH65" s="248"/>
      <c r="BI65" s="248">
        <f>IF(入力シート!$D202="有","②",2)</f>
        <v>2</v>
      </c>
      <c r="BJ65" s="248"/>
      <c r="BK65" s="248" t="s">
        <v>559</v>
      </c>
      <c r="BL65" s="248"/>
      <c r="BM65" s="248"/>
      <c r="BN65" s="28" t="s">
        <v>558</v>
      </c>
      <c r="BO65" s="28"/>
      <c r="BP65" s="28"/>
      <c r="BQ65" s="28"/>
      <c r="BR65" s="38"/>
      <c r="BS65" s="263">
        <f>IF(OR(入力シート!$D201="有",入力シート!$D202="有"),"①",1)</f>
        <v>1</v>
      </c>
      <c r="BT65" s="248"/>
      <c r="BU65" s="28" t="s">
        <v>133</v>
      </c>
      <c r="BV65" s="28"/>
      <c r="BW65" s="28"/>
      <c r="BX65" s="255" t="str">
        <f>IF(入力シート!$D203="","",入力シート!$D203)</f>
        <v/>
      </c>
      <c r="BY65" s="255"/>
      <c r="BZ65" s="255"/>
      <c r="CA65" s="255"/>
      <c r="CB65" s="28" t="s">
        <v>134</v>
      </c>
      <c r="CC65" s="28"/>
      <c r="CD65" s="28"/>
      <c r="CE65" s="28"/>
      <c r="CF65" s="28"/>
      <c r="CG65" s="28"/>
      <c r="CH65" s="248">
        <f>IF(AND(入力シート!$D201="無",入力シート!$D202="無"),"②",2)</f>
        <v>2</v>
      </c>
      <c r="CI65" s="248"/>
      <c r="CJ65" s="28" t="s">
        <v>135</v>
      </c>
      <c r="CK65" s="28"/>
      <c r="CL65" s="28"/>
      <c r="CM65" s="38"/>
    </row>
    <row r="66" spans="1:91" s="18" customFormat="1" ht="18.600000000000001" customHeight="1" x14ac:dyDescent="0.15">
      <c r="A66" s="328" t="s">
        <v>23</v>
      </c>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9"/>
      <c r="AC66" s="28"/>
      <c r="AD66" s="28"/>
      <c r="AE66" s="28"/>
      <c r="AF66" s="28" t="s">
        <v>137</v>
      </c>
      <c r="AG66" s="28"/>
      <c r="AH66" s="28"/>
      <c r="AI66" s="28"/>
      <c r="AJ66" s="28"/>
      <c r="AK66" s="28"/>
      <c r="AL66" s="28"/>
      <c r="AM66" s="248" t="str">
        <f>IF(入力シート!$D204="朝食","①朝食　2 昼食　3 夕食",IF(入力シート!$D204="昼食","1 朝食　②昼食　3 夕食",IF(入力シート!$D204="夕食","1 朝食　2 昼食　③夕食",IF(入力シート!$D204="朝食・昼食","①朝食　②昼食　3 夕食",IF(入力シート!$D204="朝食・夕食","①朝食　2 昼食　③夕食",IF(入力シート!$D204="昼食・夕食","1 朝食　②昼食　③夕食",IF(入力シート!$D204="朝食・昼食・夕食","①朝食　②昼食　③夕食","1 朝食　2 昼食　3 夕食")))))))</f>
        <v>1 朝食　2 昼食　3 夕食</v>
      </c>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8" t="s">
        <v>138</v>
      </c>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38"/>
    </row>
    <row r="67" spans="1:91" s="18" customFormat="1" ht="18.600000000000001" customHeight="1" x14ac:dyDescent="0.15">
      <c r="A67" s="454" t="s">
        <v>55</v>
      </c>
      <c r="B67" s="454"/>
      <c r="C67" s="454"/>
      <c r="D67" s="454"/>
      <c r="E67" s="457" t="s">
        <v>24</v>
      </c>
      <c r="F67" s="457"/>
      <c r="G67" s="457"/>
      <c r="H67" s="457"/>
      <c r="I67" s="457"/>
      <c r="J67" s="457"/>
      <c r="K67" s="457"/>
      <c r="L67" s="457"/>
      <c r="M67" s="457"/>
      <c r="N67" s="457"/>
      <c r="O67" s="457"/>
      <c r="P67" s="457"/>
      <c r="Q67" s="457"/>
      <c r="R67" s="457"/>
      <c r="S67" s="457"/>
      <c r="T67" s="457"/>
      <c r="U67" s="457"/>
      <c r="V67" s="263" t="s">
        <v>25</v>
      </c>
      <c r="W67" s="248"/>
      <c r="X67" s="248"/>
      <c r="Y67" s="248"/>
      <c r="Z67" s="248"/>
      <c r="AA67" s="248"/>
      <c r="AB67" s="248"/>
      <c r="AC67" s="248"/>
      <c r="AD67" s="259"/>
      <c r="AE67" s="455" t="s">
        <v>56</v>
      </c>
      <c r="AF67" s="455"/>
      <c r="AG67" s="455"/>
      <c r="AH67" s="455"/>
      <c r="AI67" s="286" t="s">
        <v>26</v>
      </c>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t="s">
        <v>27</v>
      </c>
      <c r="BH67" s="286"/>
      <c r="BI67" s="286"/>
      <c r="BJ67" s="286"/>
      <c r="BK67" s="286"/>
      <c r="BL67" s="286"/>
      <c r="BM67" s="286"/>
      <c r="BN67" s="286"/>
      <c r="BO67" s="286"/>
      <c r="BP67" s="286"/>
      <c r="BQ67" s="286"/>
      <c r="BR67" s="286" t="s">
        <v>28</v>
      </c>
      <c r="BS67" s="286"/>
      <c r="BT67" s="286"/>
      <c r="BU67" s="286"/>
      <c r="BV67" s="286"/>
      <c r="BW67" s="286"/>
      <c r="BX67" s="286"/>
      <c r="BY67" s="286"/>
      <c r="BZ67" s="286"/>
      <c r="CA67" s="286"/>
      <c r="CB67" s="286"/>
      <c r="CC67" s="286" t="s">
        <v>29</v>
      </c>
      <c r="CD67" s="286"/>
      <c r="CE67" s="286"/>
      <c r="CF67" s="286"/>
      <c r="CG67" s="286"/>
      <c r="CH67" s="286"/>
      <c r="CI67" s="286"/>
      <c r="CJ67" s="286"/>
      <c r="CK67" s="286"/>
      <c r="CL67" s="286"/>
      <c r="CM67" s="286"/>
    </row>
    <row r="68" spans="1:91" s="18" customFormat="1" ht="18.600000000000001" customHeight="1" x14ac:dyDescent="0.15">
      <c r="A68" s="455"/>
      <c r="B68" s="455"/>
      <c r="C68" s="455"/>
      <c r="D68" s="455"/>
      <c r="E68" s="455" t="s">
        <v>30</v>
      </c>
      <c r="F68" s="455"/>
      <c r="G68" s="455"/>
      <c r="H68" s="286" t="s">
        <v>31</v>
      </c>
      <c r="I68" s="286"/>
      <c r="J68" s="286"/>
      <c r="K68" s="286"/>
      <c r="L68" s="286"/>
      <c r="M68" s="286"/>
      <c r="N68" s="286"/>
      <c r="O68" s="286"/>
      <c r="P68" s="286"/>
      <c r="Q68" s="286"/>
      <c r="R68" s="286"/>
      <c r="S68" s="286"/>
      <c r="T68" s="286"/>
      <c r="U68" s="286"/>
      <c r="V68" s="460" t="str">
        <f>IF(入力シート!$D205="","",入力シート!$D205)</f>
        <v/>
      </c>
      <c r="W68" s="461"/>
      <c r="X68" s="461"/>
      <c r="Y68" s="461"/>
      <c r="Z68" s="461"/>
      <c r="AA68" s="461"/>
      <c r="AB68" s="28" t="s">
        <v>32</v>
      </c>
      <c r="AC68" s="28"/>
      <c r="AD68" s="28"/>
      <c r="AE68" s="455"/>
      <c r="AF68" s="455"/>
      <c r="AG68" s="455"/>
      <c r="AH68" s="455"/>
      <c r="AI68" s="260" t="s">
        <v>82</v>
      </c>
      <c r="AJ68" s="261"/>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2"/>
      <c r="BG68" s="254" t="str">
        <f>IF(入力シート!$D223="","",入力シート!$D223)</f>
        <v/>
      </c>
      <c r="BH68" s="385"/>
      <c r="BI68" s="385"/>
      <c r="BJ68" s="385"/>
      <c r="BK68" s="385"/>
      <c r="BL68" s="385"/>
      <c r="BM68" s="385"/>
      <c r="BN68" s="385"/>
      <c r="BO68" s="385"/>
      <c r="BP68" s="385"/>
      <c r="BQ68" s="385"/>
      <c r="BR68" s="254" t="str">
        <f>IF(入力シート!$D243="","",入力シート!$D243)</f>
        <v/>
      </c>
      <c r="BS68" s="385"/>
      <c r="BT68" s="385"/>
      <c r="BU68" s="385"/>
      <c r="BV68" s="385"/>
      <c r="BW68" s="385"/>
      <c r="BX68" s="385"/>
      <c r="BY68" s="385"/>
      <c r="BZ68" s="385"/>
      <c r="CA68" s="385"/>
      <c r="CB68" s="385"/>
      <c r="CC68" s="254" t="str">
        <f>IF(入力シート!$D263="","",入力シート!$D263)</f>
        <v/>
      </c>
      <c r="CD68" s="385"/>
      <c r="CE68" s="385"/>
      <c r="CF68" s="385"/>
      <c r="CG68" s="385"/>
      <c r="CH68" s="385"/>
      <c r="CI68" s="385"/>
      <c r="CJ68" s="385"/>
      <c r="CK68" s="385"/>
      <c r="CL68" s="385"/>
      <c r="CM68" s="385"/>
    </row>
    <row r="69" spans="1:91" s="18" customFormat="1" ht="18.600000000000001" customHeight="1" x14ac:dyDescent="0.15">
      <c r="A69" s="455"/>
      <c r="B69" s="455"/>
      <c r="C69" s="455"/>
      <c r="D69" s="455"/>
      <c r="E69" s="455"/>
      <c r="F69" s="455"/>
      <c r="G69" s="455"/>
      <c r="H69" s="286" t="s">
        <v>33</v>
      </c>
      <c r="I69" s="286"/>
      <c r="J69" s="286"/>
      <c r="K69" s="286"/>
      <c r="L69" s="286"/>
      <c r="M69" s="286"/>
      <c r="N69" s="286"/>
      <c r="O69" s="286"/>
      <c r="P69" s="286"/>
      <c r="Q69" s="286"/>
      <c r="R69" s="286"/>
      <c r="S69" s="286"/>
      <c r="T69" s="286"/>
      <c r="U69" s="286"/>
      <c r="V69" s="460" t="str">
        <f>IF(入力シート!$D206="","",入力シート!$D206)</f>
        <v/>
      </c>
      <c r="W69" s="461"/>
      <c r="X69" s="461"/>
      <c r="Y69" s="461"/>
      <c r="Z69" s="461"/>
      <c r="AA69" s="461"/>
      <c r="AB69" s="28" t="s">
        <v>32</v>
      </c>
      <c r="AC69" s="28"/>
      <c r="AD69" s="28"/>
      <c r="AE69" s="455"/>
      <c r="AF69" s="455"/>
      <c r="AG69" s="455"/>
      <c r="AH69" s="455"/>
      <c r="AI69" s="260" t="s">
        <v>485</v>
      </c>
      <c r="AJ69" s="261"/>
      <c r="AK69" s="261"/>
      <c r="AL69" s="261"/>
      <c r="AM69" s="261"/>
      <c r="AN69" s="261"/>
      <c r="AO69" s="261"/>
      <c r="AP69" s="261"/>
      <c r="AQ69" s="261"/>
      <c r="AR69" s="261"/>
      <c r="AS69" s="261"/>
      <c r="AT69" s="261"/>
      <c r="AU69" s="261"/>
      <c r="AV69" s="261"/>
      <c r="AW69" s="261"/>
      <c r="AX69" s="261"/>
      <c r="AY69" s="261"/>
      <c r="AZ69" s="261"/>
      <c r="BA69" s="261"/>
      <c r="BB69" s="261"/>
      <c r="BC69" s="261"/>
      <c r="BD69" s="261"/>
      <c r="BE69" s="261"/>
      <c r="BF69" s="262"/>
      <c r="BG69" s="254" t="str">
        <f>IF(入力シート!$D224="","",入力シート!$D224)</f>
        <v/>
      </c>
      <c r="BH69" s="385"/>
      <c r="BI69" s="385"/>
      <c r="BJ69" s="385"/>
      <c r="BK69" s="385"/>
      <c r="BL69" s="385"/>
      <c r="BM69" s="385"/>
      <c r="BN69" s="385"/>
      <c r="BO69" s="385"/>
      <c r="BP69" s="385"/>
      <c r="BQ69" s="385"/>
      <c r="BR69" s="254" t="str">
        <f>IF(入力シート!$D244="","",入力シート!$D244)</f>
        <v/>
      </c>
      <c r="BS69" s="385"/>
      <c r="BT69" s="385"/>
      <c r="BU69" s="385"/>
      <c r="BV69" s="385"/>
      <c r="BW69" s="385"/>
      <c r="BX69" s="385"/>
      <c r="BY69" s="385"/>
      <c r="BZ69" s="385"/>
      <c r="CA69" s="385"/>
      <c r="CB69" s="385"/>
      <c r="CC69" s="254" t="str">
        <f>IF(入力シート!$D264="","",入力シート!$D264)</f>
        <v/>
      </c>
      <c r="CD69" s="385"/>
      <c r="CE69" s="385"/>
      <c r="CF69" s="385"/>
      <c r="CG69" s="385"/>
      <c r="CH69" s="385"/>
      <c r="CI69" s="385"/>
      <c r="CJ69" s="385"/>
      <c r="CK69" s="385"/>
      <c r="CL69" s="385"/>
      <c r="CM69" s="385"/>
    </row>
    <row r="70" spans="1:91" s="18" customFormat="1" ht="18.600000000000001" customHeight="1" x14ac:dyDescent="0.15">
      <c r="A70" s="455"/>
      <c r="B70" s="455"/>
      <c r="C70" s="455"/>
      <c r="D70" s="455"/>
      <c r="E70" s="455"/>
      <c r="F70" s="455"/>
      <c r="G70" s="455"/>
      <c r="H70" s="286" t="s">
        <v>34</v>
      </c>
      <c r="I70" s="286"/>
      <c r="J70" s="286"/>
      <c r="K70" s="286"/>
      <c r="L70" s="286"/>
      <c r="M70" s="286"/>
      <c r="N70" s="286"/>
      <c r="O70" s="286"/>
      <c r="P70" s="286"/>
      <c r="Q70" s="286"/>
      <c r="R70" s="286"/>
      <c r="S70" s="286"/>
      <c r="T70" s="286"/>
      <c r="U70" s="286"/>
      <c r="V70" s="460" t="str">
        <f>IF(入力シート!$D207="","",入力シート!$D207)</f>
        <v/>
      </c>
      <c r="W70" s="461"/>
      <c r="X70" s="461"/>
      <c r="Y70" s="461"/>
      <c r="Z70" s="461"/>
      <c r="AA70" s="461"/>
      <c r="AB70" s="28" t="s">
        <v>32</v>
      </c>
      <c r="AC70" s="28"/>
      <c r="AD70" s="28"/>
      <c r="AE70" s="455"/>
      <c r="AF70" s="455"/>
      <c r="AG70" s="455"/>
      <c r="AH70" s="455"/>
      <c r="AI70" s="260" t="s">
        <v>83</v>
      </c>
      <c r="AJ70" s="261"/>
      <c r="AK70" s="261"/>
      <c r="AL70" s="261"/>
      <c r="AM70" s="261"/>
      <c r="AN70" s="261"/>
      <c r="AO70" s="261"/>
      <c r="AP70" s="261"/>
      <c r="AQ70" s="261"/>
      <c r="AR70" s="261"/>
      <c r="AS70" s="261"/>
      <c r="AT70" s="261"/>
      <c r="AU70" s="261"/>
      <c r="AV70" s="261"/>
      <c r="AW70" s="261"/>
      <c r="AX70" s="261"/>
      <c r="AY70" s="261"/>
      <c r="AZ70" s="261"/>
      <c r="BA70" s="261"/>
      <c r="BB70" s="261"/>
      <c r="BC70" s="261"/>
      <c r="BD70" s="261"/>
      <c r="BE70" s="261"/>
      <c r="BF70" s="262"/>
      <c r="BG70" s="254" t="str">
        <f>IF(入力シート!$D225="","",入力シート!$D225)</f>
        <v/>
      </c>
      <c r="BH70" s="385"/>
      <c r="BI70" s="385"/>
      <c r="BJ70" s="385"/>
      <c r="BK70" s="385"/>
      <c r="BL70" s="385"/>
      <c r="BM70" s="385"/>
      <c r="BN70" s="385"/>
      <c r="BO70" s="385"/>
      <c r="BP70" s="385"/>
      <c r="BQ70" s="385"/>
      <c r="BR70" s="254" t="str">
        <f>IF(入力シート!$D245="","",入力シート!$D245)</f>
        <v/>
      </c>
      <c r="BS70" s="385"/>
      <c r="BT70" s="385"/>
      <c r="BU70" s="385"/>
      <c r="BV70" s="385"/>
      <c r="BW70" s="385"/>
      <c r="BX70" s="385"/>
      <c r="BY70" s="385"/>
      <c r="BZ70" s="385"/>
      <c r="CA70" s="385"/>
      <c r="CB70" s="385"/>
      <c r="CC70" s="254" t="str">
        <f>IF(入力シート!$D265="","",入力シート!$D265)</f>
        <v/>
      </c>
      <c r="CD70" s="385"/>
      <c r="CE70" s="385"/>
      <c r="CF70" s="385"/>
      <c r="CG70" s="385"/>
      <c r="CH70" s="385"/>
      <c r="CI70" s="385"/>
      <c r="CJ70" s="385"/>
      <c r="CK70" s="385"/>
      <c r="CL70" s="385"/>
      <c r="CM70" s="385"/>
    </row>
    <row r="71" spans="1:91" s="18" customFormat="1" ht="18.600000000000001" customHeight="1" x14ac:dyDescent="0.15">
      <c r="A71" s="455"/>
      <c r="B71" s="455"/>
      <c r="C71" s="455"/>
      <c r="D71" s="455"/>
      <c r="E71" s="328" t="s">
        <v>353</v>
      </c>
      <c r="F71" s="328"/>
      <c r="G71" s="328"/>
      <c r="H71" s="328"/>
      <c r="I71" s="328"/>
      <c r="J71" s="328"/>
      <c r="K71" s="328"/>
      <c r="L71" s="328"/>
      <c r="M71" s="328"/>
      <c r="N71" s="328"/>
      <c r="O71" s="328"/>
      <c r="P71" s="328"/>
      <c r="Q71" s="328"/>
      <c r="R71" s="328"/>
      <c r="S71" s="328"/>
      <c r="T71" s="328"/>
      <c r="U71" s="328"/>
      <c r="V71" s="305" t="str">
        <f>IF(入力シート!$D208="","",入力シート!$D208)</f>
        <v/>
      </c>
      <c r="W71" s="306"/>
      <c r="X71" s="306"/>
      <c r="Y71" s="306"/>
      <c r="Z71" s="306"/>
      <c r="AA71" s="306"/>
      <c r="AB71" s="28" t="s">
        <v>32</v>
      </c>
      <c r="AC71" s="28"/>
      <c r="AD71" s="28"/>
      <c r="AE71" s="455"/>
      <c r="AF71" s="455"/>
      <c r="AG71" s="455"/>
      <c r="AH71" s="455"/>
      <c r="AI71" s="260" t="s">
        <v>486</v>
      </c>
      <c r="AJ71" s="261"/>
      <c r="AK71" s="261"/>
      <c r="AL71" s="261"/>
      <c r="AM71" s="261"/>
      <c r="AN71" s="261"/>
      <c r="AO71" s="261"/>
      <c r="AP71" s="261"/>
      <c r="AQ71" s="261"/>
      <c r="AR71" s="261"/>
      <c r="AS71" s="261"/>
      <c r="AT71" s="261"/>
      <c r="AU71" s="261"/>
      <c r="AV71" s="261"/>
      <c r="AW71" s="261"/>
      <c r="AX71" s="261"/>
      <c r="AY71" s="261"/>
      <c r="AZ71" s="261"/>
      <c r="BA71" s="261"/>
      <c r="BB71" s="261"/>
      <c r="BC71" s="261"/>
      <c r="BD71" s="261"/>
      <c r="BE71" s="261"/>
      <c r="BF71" s="262"/>
      <c r="BG71" s="254" t="str">
        <f>IF(入力シート!$D226="","",入力シート!$D226)</f>
        <v/>
      </c>
      <c r="BH71" s="385"/>
      <c r="BI71" s="385"/>
      <c r="BJ71" s="385"/>
      <c r="BK71" s="385"/>
      <c r="BL71" s="385"/>
      <c r="BM71" s="385"/>
      <c r="BN71" s="385"/>
      <c r="BO71" s="385"/>
      <c r="BP71" s="385"/>
      <c r="BQ71" s="385"/>
      <c r="BR71" s="254" t="str">
        <f>IF(入力シート!$D246="","",入力シート!$D246)</f>
        <v/>
      </c>
      <c r="BS71" s="385"/>
      <c r="BT71" s="385"/>
      <c r="BU71" s="385"/>
      <c r="BV71" s="385"/>
      <c r="BW71" s="385"/>
      <c r="BX71" s="385"/>
      <c r="BY71" s="385"/>
      <c r="BZ71" s="385"/>
      <c r="CA71" s="385"/>
      <c r="CB71" s="385"/>
      <c r="CC71" s="254" t="str">
        <f>IF(入力シート!$D266="","",入力シート!$D266)</f>
        <v/>
      </c>
      <c r="CD71" s="385"/>
      <c r="CE71" s="385"/>
      <c r="CF71" s="385"/>
      <c r="CG71" s="385"/>
      <c r="CH71" s="385"/>
      <c r="CI71" s="385"/>
      <c r="CJ71" s="385"/>
      <c r="CK71" s="385"/>
      <c r="CL71" s="385"/>
      <c r="CM71" s="385"/>
    </row>
    <row r="72" spans="1:91" s="18" customFormat="1" ht="18.600000000000001" customHeight="1" x14ac:dyDescent="0.15">
      <c r="A72" s="455"/>
      <c r="B72" s="455"/>
      <c r="C72" s="455"/>
      <c r="D72" s="455"/>
      <c r="E72" s="328" t="s">
        <v>354</v>
      </c>
      <c r="F72" s="328"/>
      <c r="G72" s="328"/>
      <c r="H72" s="328"/>
      <c r="I72" s="328"/>
      <c r="J72" s="328"/>
      <c r="K72" s="328"/>
      <c r="L72" s="328"/>
      <c r="M72" s="328"/>
      <c r="N72" s="328"/>
      <c r="O72" s="328"/>
      <c r="P72" s="328"/>
      <c r="Q72" s="328"/>
      <c r="R72" s="328"/>
      <c r="S72" s="328"/>
      <c r="T72" s="328"/>
      <c r="U72" s="328"/>
      <c r="V72" s="305" t="str">
        <f>IF(入力シート!$D209="","",入力シート!$D209)</f>
        <v/>
      </c>
      <c r="W72" s="306"/>
      <c r="X72" s="306"/>
      <c r="Y72" s="306"/>
      <c r="Z72" s="306"/>
      <c r="AA72" s="306"/>
      <c r="AB72" s="28" t="s">
        <v>32</v>
      </c>
      <c r="AC72" s="28"/>
      <c r="AD72" s="28"/>
      <c r="AE72" s="455"/>
      <c r="AF72" s="455"/>
      <c r="AG72" s="455"/>
      <c r="AH72" s="455"/>
      <c r="AI72" s="260" t="s">
        <v>577</v>
      </c>
      <c r="AJ72" s="261"/>
      <c r="AK72" s="261"/>
      <c r="AL72" s="261"/>
      <c r="AM72" s="261"/>
      <c r="AN72" s="261"/>
      <c r="AO72" s="261"/>
      <c r="AP72" s="261"/>
      <c r="AQ72" s="261"/>
      <c r="AR72" s="261"/>
      <c r="AS72" s="261"/>
      <c r="AT72" s="261"/>
      <c r="AU72" s="261"/>
      <c r="AV72" s="261"/>
      <c r="AW72" s="261"/>
      <c r="AX72" s="261"/>
      <c r="AY72" s="261"/>
      <c r="AZ72" s="261"/>
      <c r="BA72" s="261"/>
      <c r="BB72" s="261"/>
      <c r="BC72" s="261"/>
      <c r="BD72" s="261"/>
      <c r="BE72" s="261"/>
      <c r="BF72" s="262"/>
      <c r="BG72" s="388" t="str">
        <f>IF(入力シート!$D227="","",入力シート!$D227)</f>
        <v/>
      </c>
      <c r="BH72" s="389"/>
      <c r="BI72" s="389"/>
      <c r="BJ72" s="389"/>
      <c r="BK72" s="389"/>
      <c r="BL72" s="389"/>
      <c r="BM72" s="389"/>
      <c r="BN72" s="389"/>
      <c r="BO72" s="389"/>
      <c r="BP72" s="389"/>
      <c r="BQ72" s="389"/>
      <c r="BR72" s="388" t="str">
        <f>IF(入力シート!$D247="","",入力シート!$D247)</f>
        <v/>
      </c>
      <c r="BS72" s="389"/>
      <c r="BT72" s="389"/>
      <c r="BU72" s="389"/>
      <c r="BV72" s="389"/>
      <c r="BW72" s="389"/>
      <c r="BX72" s="389"/>
      <c r="BY72" s="389"/>
      <c r="BZ72" s="389"/>
      <c r="CA72" s="389"/>
      <c r="CB72" s="389"/>
      <c r="CC72" s="388" t="str">
        <f>IF(入力シート!$D267="","",入力シート!$D267)</f>
        <v/>
      </c>
      <c r="CD72" s="389"/>
      <c r="CE72" s="389"/>
      <c r="CF72" s="389"/>
      <c r="CG72" s="389"/>
      <c r="CH72" s="389"/>
      <c r="CI72" s="389"/>
      <c r="CJ72" s="389"/>
      <c r="CK72" s="389"/>
      <c r="CL72" s="389"/>
      <c r="CM72" s="389"/>
    </row>
    <row r="73" spans="1:91" s="18" customFormat="1" ht="18.600000000000001" customHeight="1" x14ac:dyDescent="0.15">
      <c r="A73" s="455"/>
      <c r="B73" s="455"/>
      <c r="C73" s="455"/>
      <c r="D73" s="455"/>
      <c r="E73" s="328" t="s">
        <v>355</v>
      </c>
      <c r="F73" s="328"/>
      <c r="G73" s="328"/>
      <c r="H73" s="328"/>
      <c r="I73" s="328"/>
      <c r="J73" s="328"/>
      <c r="K73" s="328"/>
      <c r="L73" s="328"/>
      <c r="M73" s="328"/>
      <c r="N73" s="328"/>
      <c r="O73" s="328"/>
      <c r="P73" s="328"/>
      <c r="Q73" s="328"/>
      <c r="R73" s="328"/>
      <c r="S73" s="328"/>
      <c r="T73" s="328"/>
      <c r="U73" s="328"/>
      <c r="V73" s="305" t="str">
        <f>IF(入力シート!$D210="","",入力シート!$D210)</f>
        <v/>
      </c>
      <c r="W73" s="306"/>
      <c r="X73" s="306"/>
      <c r="Y73" s="306"/>
      <c r="Z73" s="306"/>
      <c r="AA73" s="306"/>
      <c r="AB73" s="28" t="s">
        <v>32</v>
      </c>
      <c r="AC73" s="28"/>
      <c r="AD73" s="28"/>
      <c r="AE73" s="455"/>
      <c r="AF73" s="455"/>
      <c r="AG73" s="455"/>
      <c r="AH73" s="455"/>
      <c r="AI73" s="379" t="s">
        <v>579</v>
      </c>
      <c r="AJ73" s="380"/>
      <c r="AK73" s="380"/>
      <c r="AL73" s="380"/>
      <c r="AM73" s="380"/>
      <c r="AN73" s="380"/>
      <c r="AO73" s="380"/>
      <c r="AP73" s="380"/>
      <c r="AQ73" s="380"/>
      <c r="AR73" s="380"/>
      <c r="AS73" s="380"/>
      <c r="AT73" s="380"/>
      <c r="AU73" s="380"/>
      <c r="AV73" s="380"/>
      <c r="AW73" s="380"/>
      <c r="AX73" s="380"/>
      <c r="AY73" s="380"/>
      <c r="AZ73" s="380"/>
      <c r="BA73" s="380"/>
      <c r="BB73" s="380"/>
      <c r="BC73" s="380"/>
      <c r="BD73" s="380"/>
      <c r="BE73" s="380"/>
      <c r="BF73" s="381"/>
      <c r="BG73" s="254" t="str">
        <f>IF(入力シート!$D228="","",入力シート!$D228)</f>
        <v/>
      </c>
      <c r="BH73" s="385"/>
      <c r="BI73" s="385"/>
      <c r="BJ73" s="385"/>
      <c r="BK73" s="385"/>
      <c r="BL73" s="385"/>
      <c r="BM73" s="385"/>
      <c r="BN73" s="385"/>
      <c r="BO73" s="385"/>
      <c r="BP73" s="385"/>
      <c r="BQ73" s="385"/>
      <c r="BR73" s="254" t="str">
        <f>IF(入力シート!$D248="","",入力シート!$D248)</f>
        <v/>
      </c>
      <c r="BS73" s="385"/>
      <c r="BT73" s="385"/>
      <c r="BU73" s="385"/>
      <c r="BV73" s="385"/>
      <c r="BW73" s="385"/>
      <c r="BX73" s="385"/>
      <c r="BY73" s="385"/>
      <c r="BZ73" s="385"/>
      <c r="CA73" s="385"/>
      <c r="CB73" s="385"/>
      <c r="CC73" s="254" t="str">
        <f>IF(入力シート!$D268="","",入力シート!$D268)</f>
        <v/>
      </c>
      <c r="CD73" s="385"/>
      <c r="CE73" s="385"/>
      <c r="CF73" s="385"/>
      <c r="CG73" s="385"/>
      <c r="CH73" s="385"/>
      <c r="CI73" s="385"/>
      <c r="CJ73" s="385"/>
      <c r="CK73" s="385"/>
      <c r="CL73" s="385"/>
      <c r="CM73" s="385"/>
    </row>
    <row r="74" spans="1:91" s="18" customFormat="1" ht="18.600000000000001" customHeight="1" x14ac:dyDescent="0.15">
      <c r="A74" s="455"/>
      <c r="B74" s="455"/>
      <c r="C74" s="455"/>
      <c r="D74" s="455"/>
      <c r="E74" s="455" t="s">
        <v>35</v>
      </c>
      <c r="F74" s="455"/>
      <c r="G74" s="455"/>
      <c r="H74" s="286" t="s">
        <v>36</v>
      </c>
      <c r="I74" s="286"/>
      <c r="J74" s="286"/>
      <c r="K74" s="286"/>
      <c r="L74" s="286"/>
      <c r="M74" s="286"/>
      <c r="N74" s="286"/>
      <c r="O74" s="286"/>
      <c r="P74" s="286"/>
      <c r="Q74" s="286"/>
      <c r="R74" s="286"/>
      <c r="S74" s="286"/>
      <c r="T74" s="286"/>
      <c r="U74" s="286"/>
      <c r="V74" s="305" t="str">
        <f>IF(入力シート!$D211="","",入力シート!$D211)</f>
        <v/>
      </c>
      <c r="W74" s="306"/>
      <c r="X74" s="306"/>
      <c r="Y74" s="306"/>
      <c r="Z74" s="306"/>
      <c r="AA74" s="306"/>
      <c r="AB74" s="28" t="s">
        <v>32</v>
      </c>
      <c r="AC74" s="28"/>
      <c r="AD74" s="28"/>
      <c r="AE74" s="455"/>
      <c r="AF74" s="455"/>
      <c r="AG74" s="455"/>
      <c r="AH74" s="455"/>
      <c r="AI74" s="260" t="s">
        <v>506</v>
      </c>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2"/>
      <c r="BG74" s="449" t="str">
        <f>IF(入力シート!$D229="","",入力シート!$D229)</f>
        <v/>
      </c>
      <c r="BH74" s="450"/>
      <c r="BI74" s="450"/>
      <c r="BJ74" s="450"/>
      <c r="BK74" s="450"/>
      <c r="BL74" s="450"/>
      <c r="BM74" s="450"/>
      <c r="BN74" s="450"/>
      <c r="BO74" s="450"/>
      <c r="BP74" s="450"/>
      <c r="BQ74" s="450"/>
      <c r="BR74" s="449" t="str">
        <f>IF(入力シート!$D249="","",入力シート!$D249)</f>
        <v/>
      </c>
      <c r="BS74" s="450"/>
      <c r="BT74" s="450"/>
      <c r="BU74" s="450"/>
      <c r="BV74" s="450"/>
      <c r="BW74" s="450"/>
      <c r="BX74" s="450"/>
      <c r="BY74" s="450"/>
      <c r="BZ74" s="450"/>
      <c r="CA74" s="450"/>
      <c r="CB74" s="450"/>
      <c r="CC74" s="449" t="str">
        <f>IF(入力シート!$D269="","",入力シート!$D269)</f>
        <v/>
      </c>
      <c r="CD74" s="450"/>
      <c r="CE74" s="450"/>
      <c r="CF74" s="450"/>
      <c r="CG74" s="450"/>
      <c r="CH74" s="450"/>
      <c r="CI74" s="450"/>
      <c r="CJ74" s="450"/>
      <c r="CK74" s="450"/>
      <c r="CL74" s="450"/>
      <c r="CM74" s="450"/>
    </row>
    <row r="75" spans="1:91" s="18" customFormat="1" ht="18.600000000000001" customHeight="1" x14ac:dyDescent="0.15">
      <c r="A75" s="455"/>
      <c r="B75" s="455"/>
      <c r="C75" s="455"/>
      <c r="D75" s="455"/>
      <c r="E75" s="455"/>
      <c r="F75" s="455"/>
      <c r="G75" s="455"/>
      <c r="H75" s="286" t="s">
        <v>37</v>
      </c>
      <c r="I75" s="286"/>
      <c r="J75" s="286"/>
      <c r="K75" s="286"/>
      <c r="L75" s="286"/>
      <c r="M75" s="286"/>
      <c r="N75" s="286"/>
      <c r="O75" s="286"/>
      <c r="P75" s="286"/>
      <c r="Q75" s="286"/>
      <c r="R75" s="286"/>
      <c r="S75" s="286"/>
      <c r="T75" s="286"/>
      <c r="U75" s="286"/>
      <c r="V75" s="305" t="str">
        <f>IF(入力シート!$D212="","",入力シート!$D212)</f>
        <v/>
      </c>
      <c r="W75" s="306"/>
      <c r="X75" s="306"/>
      <c r="Y75" s="306"/>
      <c r="Z75" s="306"/>
      <c r="AA75" s="306"/>
      <c r="AB75" s="28" t="s">
        <v>32</v>
      </c>
      <c r="AC75" s="28"/>
      <c r="AD75" s="28"/>
      <c r="AE75" s="455"/>
      <c r="AF75" s="455"/>
      <c r="AG75" s="455"/>
      <c r="AH75" s="455"/>
      <c r="AI75" s="260" t="s">
        <v>507</v>
      </c>
      <c r="AJ75" s="261"/>
      <c r="AK75" s="261"/>
      <c r="AL75" s="261"/>
      <c r="AM75" s="261"/>
      <c r="AN75" s="261"/>
      <c r="AO75" s="261"/>
      <c r="AP75" s="261"/>
      <c r="AQ75" s="261"/>
      <c r="AR75" s="261"/>
      <c r="AS75" s="261"/>
      <c r="AT75" s="261"/>
      <c r="AU75" s="261"/>
      <c r="AV75" s="261"/>
      <c r="AW75" s="261"/>
      <c r="AX75" s="261"/>
      <c r="AY75" s="261"/>
      <c r="AZ75" s="261"/>
      <c r="BA75" s="261"/>
      <c r="BB75" s="261"/>
      <c r="BC75" s="261"/>
      <c r="BD75" s="261"/>
      <c r="BE75" s="261"/>
      <c r="BF75" s="262"/>
      <c r="BG75" s="449" t="str">
        <f>IF(入力シート!$D230="","",入力シート!$D230)</f>
        <v/>
      </c>
      <c r="BH75" s="450"/>
      <c r="BI75" s="450"/>
      <c r="BJ75" s="450"/>
      <c r="BK75" s="450"/>
      <c r="BL75" s="450"/>
      <c r="BM75" s="450"/>
      <c r="BN75" s="450"/>
      <c r="BO75" s="450"/>
      <c r="BP75" s="450"/>
      <c r="BQ75" s="450"/>
      <c r="BR75" s="449" t="str">
        <f>IF(入力シート!$D250="","",入力シート!$D250)</f>
        <v/>
      </c>
      <c r="BS75" s="450"/>
      <c r="BT75" s="450"/>
      <c r="BU75" s="450"/>
      <c r="BV75" s="450"/>
      <c r="BW75" s="450"/>
      <c r="BX75" s="450"/>
      <c r="BY75" s="450"/>
      <c r="BZ75" s="450"/>
      <c r="CA75" s="450"/>
      <c r="CB75" s="450"/>
      <c r="CC75" s="449" t="str">
        <f>IF(入力シート!$D270="","",入力シート!$D270)</f>
        <v/>
      </c>
      <c r="CD75" s="450"/>
      <c r="CE75" s="450"/>
      <c r="CF75" s="450"/>
      <c r="CG75" s="450"/>
      <c r="CH75" s="450"/>
      <c r="CI75" s="450"/>
      <c r="CJ75" s="450"/>
      <c r="CK75" s="450"/>
      <c r="CL75" s="450"/>
      <c r="CM75" s="450"/>
    </row>
    <row r="76" spans="1:91" s="18" customFormat="1" ht="18.600000000000001" customHeight="1" x14ac:dyDescent="0.15">
      <c r="A76" s="455"/>
      <c r="B76" s="455"/>
      <c r="C76" s="455"/>
      <c r="D76" s="455"/>
      <c r="E76" s="455"/>
      <c r="F76" s="455"/>
      <c r="G76" s="455"/>
      <c r="H76" s="286" t="s">
        <v>38</v>
      </c>
      <c r="I76" s="286"/>
      <c r="J76" s="286"/>
      <c r="K76" s="286"/>
      <c r="L76" s="286"/>
      <c r="M76" s="286"/>
      <c r="N76" s="286"/>
      <c r="O76" s="286"/>
      <c r="P76" s="286"/>
      <c r="Q76" s="286"/>
      <c r="R76" s="286"/>
      <c r="S76" s="286"/>
      <c r="T76" s="286"/>
      <c r="U76" s="286"/>
      <c r="V76" s="305" t="str">
        <f>IF(入力シート!$D213="","",入力シート!$D213)</f>
        <v/>
      </c>
      <c r="W76" s="306"/>
      <c r="X76" s="306"/>
      <c r="Y76" s="306"/>
      <c r="Z76" s="306"/>
      <c r="AA76" s="306"/>
      <c r="AB76" s="28" t="s">
        <v>32</v>
      </c>
      <c r="AC76" s="28"/>
      <c r="AD76" s="28"/>
      <c r="AE76" s="455"/>
      <c r="AF76" s="455"/>
      <c r="AG76" s="455"/>
      <c r="AH76" s="455"/>
      <c r="AI76" s="260" t="s">
        <v>487</v>
      </c>
      <c r="AJ76" s="261"/>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2"/>
      <c r="BG76" s="254" t="str">
        <f>IF(入力シート!$D231="","",入力シート!$D231)</f>
        <v/>
      </c>
      <c r="BH76" s="385"/>
      <c r="BI76" s="385"/>
      <c r="BJ76" s="385"/>
      <c r="BK76" s="385"/>
      <c r="BL76" s="385"/>
      <c r="BM76" s="385"/>
      <c r="BN76" s="385"/>
      <c r="BO76" s="385"/>
      <c r="BP76" s="385"/>
      <c r="BQ76" s="385"/>
      <c r="BR76" s="254" t="str">
        <f>IF(入力シート!$D251="","",入力シート!$D251)</f>
        <v/>
      </c>
      <c r="BS76" s="385"/>
      <c r="BT76" s="385"/>
      <c r="BU76" s="385"/>
      <c r="BV76" s="385"/>
      <c r="BW76" s="385"/>
      <c r="BX76" s="385"/>
      <c r="BY76" s="385"/>
      <c r="BZ76" s="385"/>
      <c r="CA76" s="385"/>
      <c r="CB76" s="385"/>
      <c r="CC76" s="254" t="str">
        <f>IF(入力シート!$D271="","",入力シート!$D271)</f>
        <v/>
      </c>
      <c r="CD76" s="385"/>
      <c r="CE76" s="385"/>
      <c r="CF76" s="385"/>
      <c r="CG76" s="385"/>
      <c r="CH76" s="385"/>
      <c r="CI76" s="385"/>
      <c r="CJ76" s="385"/>
      <c r="CK76" s="385"/>
      <c r="CL76" s="385"/>
      <c r="CM76" s="385"/>
    </row>
    <row r="77" spans="1:91" s="18" customFormat="1" ht="18.600000000000001" customHeight="1" x14ac:dyDescent="0.15">
      <c r="A77" s="455"/>
      <c r="B77" s="455"/>
      <c r="C77" s="455"/>
      <c r="D77" s="455"/>
      <c r="E77" s="286" t="s">
        <v>39</v>
      </c>
      <c r="F77" s="286"/>
      <c r="G77" s="286"/>
      <c r="H77" s="286"/>
      <c r="I77" s="286"/>
      <c r="J77" s="286"/>
      <c r="K77" s="286"/>
      <c r="L77" s="286"/>
      <c r="M77" s="286"/>
      <c r="N77" s="286"/>
      <c r="O77" s="286"/>
      <c r="P77" s="286"/>
      <c r="Q77" s="286"/>
      <c r="R77" s="286"/>
      <c r="S77" s="286"/>
      <c r="T77" s="286"/>
      <c r="U77" s="286"/>
      <c r="V77" s="305" t="str">
        <f>IF(入力シート!$D214="","",入力シート!$D214)</f>
        <v/>
      </c>
      <c r="W77" s="306"/>
      <c r="X77" s="306"/>
      <c r="Y77" s="306"/>
      <c r="Z77" s="306"/>
      <c r="AA77" s="306"/>
      <c r="AB77" s="28" t="s">
        <v>32</v>
      </c>
      <c r="AC77" s="28"/>
      <c r="AD77" s="28"/>
      <c r="AE77" s="455"/>
      <c r="AF77" s="455"/>
      <c r="AG77" s="455"/>
      <c r="AH77" s="455"/>
      <c r="AI77" s="260" t="s">
        <v>488</v>
      </c>
      <c r="AJ77" s="261"/>
      <c r="AK77" s="261"/>
      <c r="AL77" s="261"/>
      <c r="AM77" s="261"/>
      <c r="AN77" s="261"/>
      <c r="AO77" s="261"/>
      <c r="AP77" s="261"/>
      <c r="AQ77" s="261"/>
      <c r="AR77" s="261"/>
      <c r="AS77" s="261"/>
      <c r="AT77" s="261"/>
      <c r="AU77" s="261"/>
      <c r="AV77" s="261"/>
      <c r="AW77" s="261"/>
      <c r="AX77" s="261"/>
      <c r="AY77" s="261"/>
      <c r="AZ77" s="261"/>
      <c r="BA77" s="261"/>
      <c r="BB77" s="261"/>
      <c r="BC77" s="261"/>
      <c r="BD77" s="261"/>
      <c r="BE77" s="261"/>
      <c r="BF77" s="262"/>
      <c r="BG77" s="388" t="str">
        <f>IF(入力シート!$D232="","",入力シート!$D232)</f>
        <v/>
      </c>
      <c r="BH77" s="389"/>
      <c r="BI77" s="389"/>
      <c r="BJ77" s="389"/>
      <c r="BK77" s="389"/>
      <c r="BL77" s="389"/>
      <c r="BM77" s="389"/>
      <c r="BN77" s="389"/>
      <c r="BO77" s="389"/>
      <c r="BP77" s="389"/>
      <c r="BQ77" s="389"/>
      <c r="BR77" s="388" t="str">
        <f>IF(入力シート!$D252="","",入力シート!$D252)</f>
        <v/>
      </c>
      <c r="BS77" s="389"/>
      <c r="BT77" s="389"/>
      <c r="BU77" s="389"/>
      <c r="BV77" s="389"/>
      <c r="BW77" s="389"/>
      <c r="BX77" s="389"/>
      <c r="BY77" s="389"/>
      <c r="BZ77" s="389"/>
      <c r="CA77" s="389"/>
      <c r="CB77" s="389"/>
      <c r="CC77" s="388" t="str">
        <f>IF(入力シート!$D272="","",入力シート!$D272)</f>
        <v/>
      </c>
      <c r="CD77" s="389"/>
      <c r="CE77" s="389"/>
      <c r="CF77" s="389"/>
      <c r="CG77" s="389"/>
      <c r="CH77" s="389"/>
      <c r="CI77" s="389"/>
      <c r="CJ77" s="389"/>
      <c r="CK77" s="389"/>
      <c r="CL77" s="389"/>
      <c r="CM77" s="389"/>
    </row>
    <row r="78" spans="1:91" s="18" customFormat="1" ht="18.600000000000001" customHeight="1" x14ac:dyDescent="0.15">
      <c r="A78" s="455"/>
      <c r="B78" s="455"/>
      <c r="C78" s="455"/>
      <c r="D78" s="455"/>
      <c r="E78" s="286" t="s">
        <v>40</v>
      </c>
      <c r="F78" s="286"/>
      <c r="G78" s="286"/>
      <c r="H78" s="286"/>
      <c r="I78" s="286"/>
      <c r="J78" s="286"/>
      <c r="K78" s="286"/>
      <c r="L78" s="286"/>
      <c r="M78" s="286"/>
      <c r="N78" s="286"/>
      <c r="O78" s="286"/>
      <c r="P78" s="286"/>
      <c r="Q78" s="286"/>
      <c r="R78" s="286"/>
      <c r="S78" s="286"/>
      <c r="T78" s="286"/>
      <c r="U78" s="286"/>
      <c r="V78" s="305" t="str">
        <f>IF(入力シート!$D215="","",入力シート!$D215)</f>
        <v/>
      </c>
      <c r="W78" s="306"/>
      <c r="X78" s="306"/>
      <c r="Y78" s="306"/>
      <c r="Z78" s="306"/>
      <c r="AA78" s="306"/>
      <c r="AB78" s="28" t="s">
        <v>32</v>
      </c>
      <c r="AC78" s="28"/>
      <c r="AD78" s="28"/>
      <c r="AE78" s="455"/>
      <c r="AF78" s="455"/>
      <c r="AG78" s="455"/>
      <c r="AH78" s="455"/>
      <c r="AI78" s="260" t="s">
        <v>84</v>
      </c>
      <c r="AJ78" s="261"/>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2"/>
      <c r="BG78" s="388" t="str">
        <f>IF(入力シート!$D233="","",入力シート!$D233)</f>
        <v/>
      </c>
      <c r="BH78" s="389"/>
      <c r="BI78" s="389"/>
      <c r="BJ78" s="389"/>
      <c r="BK78" s="389"/>
      <c r="BL78" s="389"/>
      <c r="BM78" s="389"/>
      <c r="BN78" s="389"/>
      <c r="BO78" s="389"/>
      <c r="BP78" s="389"/>
      <c r="BQ78" s="389"/>
      <c r="BR78" s="388" t="str">
        <f>IF(入力シート!$D253="","",入力シート!$D253)</f>
        <v/>
      </c>
      <c r="BS78" s="389"/>
      <c r="BT78" s="389"/>
      <c r="BU78" s="389"/>
      <c r="BV78" s="389"/>
      <c r="BW78" s="389"/>
      <c r="BX78" s="389"/>
      <c r="BY78" s="389"/>
      <c r="BZ78" s="389"/>
      <c r="CA78" s="389"/>
      <c r="CB78" s="389"/>
      <c r="CC78" s="388" t="str">
        <f>IF(入力シート!$D273="","",入力シート!$D273)</f>
        <v/>
      </c>
      <c r="CD78" s="389"/>
      <c r="CE78" s="389"/>
      <c r="CF78" s="389"/>
      <c r="CG78" s="389"/>
      <c r="CH78" s="389"/>
      <c r="CI78" s="389"/>
      <c r="CJ78" s="389"/>
      <c r="CK78" s="389"/>
      <c r="CL78" s="389"/>
      <c r="CM78" s="389"/>
    </row>
    <row r="79" spans="1:91" s="18" customFormat="1" ht="18.600000000000001" customHeight="1" x14ac:dyDescent="0.15">
      <c r="A79" s="455"/>
      <c r="B79" s="455"/>
      <c r="C79" s="455"/>
      <c r="D79" s="455"/>
      <c r="E79" s="286" t="s">
        <v>41</v>
      </c>
      <c r="F79" s="286"/>
      <c r="G79" s="286"/>
      <c r="H79" s="286"/>
      <c r="I79" s="286"/>
      <c r="J79" s="286"/>
      <c r="K79" s="286"/>
      <c r="L79" s="286"/>
      <c r="M79" s="286"/>
      <c r="N79" s="286"/>
      <c r="O79" s="286"/>
      <c r="P79" s="286"/>
      <c r="Q79" s="286"/>
      <c r="R79" s="286"/>
      <c r="S79" s="286"/>
      <c r="T79" s="286"/>
      <c r="U79" s="286"/>
      <c r="V79" s="305" t="str">
        <f>IF(入力シート!$D216="","",入力シート!$D216)</f>
        <v/>
      </c>
      <c r="W79" s="306"/>
      <c r="X79" s="306"/>
      <c r="Y79" s="306"/>
      <c r="Z79" s="306"/>
      <c r="AA79" s="306"/>
      <c r="AB79" s="28" t="s">
        <v>32</v>
      </c>
      <c r="AC79" s="28"/>
      <c r="AD79" s="28"/>
      <c r="AE79" s="455"/>
      <c r="AF79" s="455"/>
      <c r="AG79" s="455"/>
      <c r="AH79" s="455"/>
      <c r="AI79" s="260" t="s">
        <v>85</v>
      </c>
      <c r="AJ79" s="261"/>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2"/>
      <c r="BG79" s="386" t="e">
        <f>IF(入力シート!$D234="","",入力シート!$D234)</f>
        <v>#DIV/0!</v>
      </c>
      <c r="BH79" s="387"/>
      <c r="BI79" s="387"/>
      <c r="BJ79" s="387"/>
      <c r="BK79" s="387"/>
      <c r="BL79" s="387"/>
      <c r="BM79" s="387"/>
      <c r="BN79" s="387"/>
      <c r="BO79" s="387"/>
      <c r="BP79" s="387"/>
      <c r="BQ79" s="387"/>
      <c r="BR79" s="386" t="e">
        <f>IF(入力シート!$D254="","",入力シート!$D254)</f>
        <v>#DIV/0!</v>
      </c>
      <c r="BS79" s="387"/>
      <c r="BT79" s="387"/>
      <c r="BU79" s="387"/>
      <c r="BV79" s="387"/>
      <c r="BW79" s="387"/>
      <c r="BX79" s="387"/>
      <c r="BY79" s="387"/>
      <c r="BZ79" s="387"/>
      <c r="CA79" s="387"/>
      <c r="CB79" s="387"/>
      <c r="CC79" s="386" t="e">
        <f>IF(入力シート!$D274="","",入力シート!$D274)</f>
        <v>#DIV/0!</v>
      </c>
      <c r="CD79" s="387"/>
      <c r="CE79" s="387"/>
      <c r="CF79" s="387"/>
      <c r="CG79" s="387"/>
      <c r="CH79" s="387"/>
      <c r="CI79" s="387"/>
      <c r="CJ79" s="387"/>
      <c r="CK79" s="387"/>
      <c r="CL79" s="387"/>
      <c r="CM79" s="387"/>
    </row>
    <row r="80" spans="1:91" s="18" customFormat="1" ht="18.600000000000001" customHeight="1" x14ac:dyDescent="0.15">
      <c r="A80" s="455"/>
      <c r="B80" s="455"/>
      <c r="C80" s="455"/>
      <c r="D80" s="455"/>
      <c r="E80" s="286" t="s">
        <v>42</v>
      </c>
      <c r="F80" s="286"/>
      <c r="G80" s="286"/>
      <c r="H80" s="286"/>
      <c r="I80" s="286"/>
      <c r="J80" s="286"/>
      <c r="K80" s="286"/>
      <c r="L80" s="286"/>
      <c r="M80" s="286"/>
      <c r="N80" s="286"/>
      <c r="O80" s="286"/>
      <c r="P80" s="286"/>
      <c r="Q80" s="286"/>
      <c r="R80" s="286"/>
      <c r="S80" s="286"/>
      <c r="T80" s="286"/>
      <c r="U80" s="286"/>
      <c r="V80" s="305" t="str">
        <f>IF(入力シート!$D217="","",入力シート!$D217)</f>
        <v/>
      </c>
      <c r="W80" s="306"/>
      <c r="X80" s="306"/>
      <c r="Y80" s="306"/>
      <c r="Z80" s="306"/>
      <c r="AA80" s="306"/>
      <c r="AB80" s="28" t="s">
        <v>32</v>
      </c>
      <c r="AC80" s="28"/>
      <c r="AD80" s="28"/>
      <c r="AE80" s="455"/>
      <c r="AF80" s="455"/>
      <c r="AG80" s="455"/>
      <c r="AH80" s="455"/>
      <c r="AI80" s="260" t="s">
        <v>86</v>
      </c>
      <c r="AJ80" s="261"/>
      <c r="AK80" s="261"/>
      <c r="AL80" s="261"/>
      <c r="AM80" s="261"/>
      <c r="AN80" s="261"/>
      <c r="AO80" s="261"/>
      <c r="AP80" s="261"/>
      <c r="AQ80" s="261"/>
      <c r="AR80" s="261"/>
      <c r="AS80" s="261"/>
      <c r="AT80" s="261"/>
      <c r="AU80" s="261"/>
      <c r="AV80" s="261"/>
      <c r="AW80" s="261"/>
      <c r="AX80" s="261"/>
      <c r="AY80" s="261"/>
      <c r="AZ80" s="261"/>
      <c r="BA80" s="261"/>
      <c r="BB80" s="261"/>
      <c r="BC80" s="261"/>
      <c r="BD80" s="261"/>
      <c r="BE80" s="261"/>
      <c r="BF80" s="262"/>
      <c r="BG80" s="386" t="e">
        <f>IF(入力シート!$D235="","",入力シート!$D235)</f>
        <v>#DIV/0!</v>
      </c>
      <c r="BH80" s="387"/>
      <c r="BI80" s="387"/>
      <c r="BJ80" s="387"/>
      <c r="BK80" s="387"/>
      <c r="BL80" s="387"/>
      <c r="BM80" s="387"/>
      <c r="BN80" s="387"/>
      <c r="BO80" s="387"/>
      <c r="BP80" s="387"/>
      <c r="BQ80" s="387"/>
      <c r="BR80" s="386" t="e">
        <f>IF(入力シート!$D255="","",入力シート!$D255)</f>
        <v>#DIV/0!</v>
      </c>
      <c r="BS80" s="387"/>
      <c r="BT80" s="387"/>
      <c r="BU80" s="387"/>
      <c r="BV80" s="387"/>
      <c r="BW80" s="387"/>
      <c r="BX80" s="387"/>
      <c r="BY80" s="387"/>
      <c r="BZ80" s="387"/>
      <c r="CA80" s="387"/>
      <c r="CB80" s="387"/>
      <c r="CC80" s="386" t="e">
        <f>IF(入力シート!$D275="","",入力シート!$D275)</f>
        <v>#DIV/0!</v>
      </c>
      <c r="CD80" s="387"/>
      <c r="CE80" s="387"/>
      <c r="CF80" s="387"/>
      <c r="CG80" s="387"/>
      <c r="CH80" s="387"/>
      <c r="CI80" s="387"/>
      <c r="CJ80" s="387"/>
      <c r="CK80" s="387"/>
      <c r="CL80" s="387"/>
      <c r="CM80" s="387"/>
    </row>
    <row r="81" spans="1:91" s="18" customFormat="1" ht="18.600000000000001" customHeight="1" x14ac:dyDescent="0.15">
      <c r="A81" s="455"/>
      <c r="B81" s="455"/>
      <c r="C81" s="455"/>
      <c r="D81" s="455"/>
      <c r="E81" s="286" t="s">
        <v>43</v>
      </c>
      <c r="F81" s="286"/>
      <c r="G81" s="286"/>
      <c r="H81" s="286"/>
      <c r="I81" s="286"/>
      <c r="J81" s="286"/>
      <c r="K81" s="286"/>
      <c r="L81" s="286"/>
      <c r="M81" s="286"/>
      <c r="N81" s="286"/>
      <c r="O81" s="286"/>
      <c r="P81" s="286"/>
      <c r="Q81" s="286"/>
      <c r="R81" s="286"/>
      <c r="S81" s="286"/>
      <c r="T81" s="286"/>
      <c r="U81" s="286"/>
      <c r="V81" s="305" t="str">
        <f>IF(入力シート!$D218="","",入力シート!$D218)</f>
        <v/>
      </c>
      <c r="W81" s="306"/>
      <c r="X81" s="306"/>
      <c r="Y81" s="306"/>
      <c r="Z81" s="306"/>
      <c r="AA81" s="306"/>
      <c r="AB81" s="28" t="s">
        <v>32</v>
      </c>
      <c r="AC81" s="28"/>
      <c r="AD81" s="28"/>
      <c r="AE81" s="455"/>
      <c r="AF81" s="455"/>
      <c r="AG81" s="455"/>
      <c r="AH81" s="455"/>
      <c r="AI81" s="260" t="s">
        <v>489</v>
      </c>
      <c r="AJ81" s="261"/>
      <c r="AK81" s="261"/>
      <c r="AL81" s="261"/>
      <c r="AM81" s="261"/>
      <c r="AN81" s="261"/>
      <c r="AO81" s="261"/>
      <c r="AP81" s="261"/>
      <c r="AQ81" s="261"/>
      <c r="AR81" s="261"/>
      <c r="AS81" s="261"/>
      <c r="AT81" s="261"/>
      <c r="AU81" s="261"/>
      <c r="AV81" s="261"/>
      <c r="AW81" s="261"/>
      <c r="AX81" s="261"/>
      <c r="AY81" s="261"/>
      <c r="AZ81" s="261"/>
      <c r="BA81" s="261"/>
      <c r="BB81" s="261"/>
      <c r="BC81" s="261"/>
      <c r="BD81" s="261"/>
      <c r="BE81" s="261"/>
      <c r="BF81" s="262"/>
      <c r="BG81" s="386" t="e">
        <f>IF(入力シート!$D236="","",入力シート!$D236)</f>
        <v>#DIV/0!</v>
      </c>
      <c r="BH81" s="387"/>
      <c r="BI81" s="387"/>
      <c r="BJ81" s="387"/>
      <c r="BK81" s="387"/>
      <c r="BL81" s="387"/>
      <c r="BM81" s="387"/>
      <c r="BN81" s="387"/>
      <c r="BO81" s="387"/>
      <c r="BP81" s="387"/>
      <c r="BQ81" s="387"/>
      <c r="BR81" s="386" t="e">
        <f>IF(入力シート!$D256="","",入力シート!$D256)</f>
        <v>#DIV/0!</v>
      </c>
      <c r="BS81" s="387"/>
      <c r="BT81" s="387"/>
      <c r="BU81" s="387"/>
      <c r="BV81" s="387"/>
      <c r="BW81" s="387"/>
      <c r="BX81" s="387"/>
      <c r="BY81" s="387"/>
      <c r="BZ81" s="387"/>
      <c r="CA81" s="387"/>
      <c r="CB81" s="387"/>
      <c r="CC81" s="386" t="e">
        <f>IF(入力シート!$D276="","",入力シート!$D276)</f>
        <v>#DIV/0!</v>
      </c>
      <c r="CD81" s="387"/>
      <c r="CE81" s="387"/>
      <c r="CF81" s="387"/>
      <c r="CG81" s="387"/>
      <c r="CH81" s="387"/>
      <c r="CI81" s="387"/>
      <c r="CJ81" s="387"/>
      <c r="CK81" s="387"/>
      <c r="CL81" s="387"/>
      <c r="CM81" s="387"/>
    </row>
    <row r="82" spans="1:91" s="18" customFormat="1" ht="18.600000000000001" customHeight="1" x14ac:dyDescent="0.15">
      <c r="A82" s="455"/>
      <c r="B82" s="455"/>
      <c r="C82" s="455"/>
      <c r="D82" s="455"/>
      <c r="E82" s="286" t="s">
        <v>223</v>
      </c>
      <c r="F82" s="286"/>
      <c r="G82" s="286"/>
      <c r="H82" s="286"/>
      <c r="I82" s="286"/>
      <c r="J82" s="286"/>
      <c r="K82" s="286"/>
      <c r="L82" s="286"/>
      <c r="M82" s="286"/>
      <c r="N82" s="286"/>
      <c r="O82" s="286"/>
      <c r="P82" s="286"/>
      <c r="Q82" s="286"/>
      <c r="R82" s="286"/>
      <c r="S82" s="286"/>
      <c r="T82" s="286"/>
      <c r="U82" s="286"/>
      <c r="V82" s="305" t="str">
        <f>IF(入力シート!$D219="","",入力シート!$D219)</f>
        <v/>
      </c>
      <c r="W82" s="306"/>
      <c r="X82" s="306"/>
      <c r="Y82" s="306"/>
      <c r="Z82" s="306"/>
      <c r="AA82" s="306"/>
      <c r="AB82" s="28" t="s">
        <v>32</v>
      </c>
      <c r="AC82" s="28"/>
      <c r="AD82" s="28"/>
      <c r="AE82" s="455"/>
      <c r="AF82" s="455"/>
      <c r="AG82" s="455"/>
      <c r="AH82" s="462"/>
      <c r="AI82" s="263" t="s">
        <v>44</v>
      </c>
      <c r="AJ82" s="248"/>
      <c r="AK82" s="248"/>
      <c r="AL82" s="253" t="str">
        <f>IF(入力シート!$D237="","",入力シート!$D237)</f>
        <v/>
      </c>
      <c r="AM82" s="253"/>
      <c r="AN82" s="253"/>
      <c r="AO82" s="253"/>
      <c r="AP82" s="253"/>
      <c r="AQ82" s="253"/>
      <c r="AR82" s="253"/>
      <c r="AS82" s="253"/>
      <c r="AT82" s="253"/>
      <c r="AU82" s="253"/>
      <c r="AV82" s="253"/>
      <c r="AW82" s="253"/>
      <c r="AX82" s="253"/>
      <c r="AY82" s="253"/>
      <c r="AZ82" s="253"/>
      <c r="BA82" s="253"/>
      <c r="BB82" s="253"/>
      <c r="BC82" s="253"/>
      <c r="BD82" s="253"/>
      <c r="BE82" s="253"/>
      <c r="BF82" s="254"/>
      <c r="BG82" s="254" t="str">
        <f>IF(入力シート!$D240="","",入力シート!$D240)</f>
        <v/>
      </c>
      <c r="BH82" s="385"/>
      <c r="BI82" s="385"/>
      <c r="BJ82" s="385"/>
      <c r="BK82" s="385"/>
      <c r="BL82" s="385"/>
      <c r="BM82" s="385"/>
      <c r="BN82" s="385"/>
      <c r="BO82" s="385"/>
      <c r="BP82" s="385"/>
      <c r="BQ82" s="385"/>
      <c r="BR82" s="254" t="str">
        <f>IF(入力シート!$D260="","",入力シート!$D260)</f>
        <v/>
      </c>
      <c r="BS82" s="385"/>
      <c r="BT82" s="385"/>
      <c r="BU82" s="385"/>
      <c r="BV82" s="385"/>
      <c r="BW82" s="385"/>
      <c r="BX82" s="385"/>
      <c r="BY82" s="385"/>
      <c r="BZ82" s="385"/>
      <c r="CA82" s="385"/>
      <c r="CB82" s="385"/>
      <c r="CC82" s="254" t="str">
        <f>IF(入力シート!$D280="","",入力シート!$D280)</f>
        <v/>
      </c>
      <c r="CD82" s="385"/>
      <c r="CE82" s="385"/>
      <c r="CF82" s="385"/>
      <c r="CG82" s="385"/>
      <c r="CH82" s="385"/>
      <c r="CI82" s="385"/>
      <c r="CJ82" s="385"/>
      <c r="CK82" s="385"/>
      <c r="CL82" s="385"/>
      <c r="CM82" s="385"/>
    </row>
    <row r="83" spans="1:91" s="18" customFormat="1" ht="18.600000000000001" customHeight="1" x14ac:dyDescent="0.15">
      <c r="A83" s="455"/>
      <c r="B83" s="455"/>
      <c r="C83" s="455"/>
      <c r="D83" s="455"/>
      <c r="E83" s="286" t="s">
        <v>45</v>
      </c>
      <c r="F83" s="286"/>
      <c r="G83" s="286"/>
      <c r="H83" s="286"/>
      <c r="I83" s="286"/>
      <c r="J83" s="286"/>
      <c r="K83" s="286"/>
      <c r="L83" s="286"/>
      <c r="M83" s="286"/>
      <c r="N83" s="286"/>
      <c r="O83" s="286"/>
      <c r="P83" s="286"/>
      <c r="Q83" s="286"/>
      <c r="R83" s="286"/>
      <c r="S83" s="286"/>
      <c r="T83" s="286"/>
      <c r="U83" s="286"/>
      <c r="V83" s="305" t="str">
        <f>IF(入力シート!$D220="","",入力シート!$D220)</f>
        <v/>
      </c>
      <c r="W83" s="306"/>
      <c r="X83" s="306"/>
      <c r="Y83" s="306"/>
      <c r="Z83" s="306"/>
      <c r="AA83" s="306"/>
      <c r="AB83" s="28" t="s">
        <v>32</v>
      </c>
      <c r="AC83" s="28"/>
      <c r="AD83" s="28"/>
      <c r="AE83" s="455"/>
      <c r="AF83" s="455"/>
      <c r="AG83" s="455"/>
      <c r="AH83" s="462"/>
      <c r="AI83" s="263" t="s">
        <v>44</v>
      </c>
      <c r="AJ83" s="248"/>
      <c r="AK83" s="248"/>
      <c r="AL83" s="253" t="str">
        <f>IF(入力シート!$D238="","",入力シート!$D238)</f>
        <v/>
      </c>
      <c r="AM83" s="253"/>
      <c r="AN83" s="253"/>
      <c r="AO83" s="253"/>
      <c r="AP83" s="253"/>
      <c r="AQ83" s="253"/>
      <c r="AR83" s="253"/>
      <c r="AS83" s="253"/>
      <c r="AT83" s="253"/>
      <c r="AU83" s="253"/>
      <c r="AV83" s="253"/>
      <c r="AW83" s="253"/>
      <c r="AX83" s="253"/>
      <c r="AY83" s="253"/>
      <c r="AZ83" s="253"/>
      <c r="BA83" s="253"/>
      <c r="BB83" s="253"/>
      <c r="BC83" s="253"/>
      <c r="BD83" s="253"/>
      <c r="BE83" s="253"/>
      <c r="BF83" s="254"/>
      <c r="BG83" s="254" t="str">
        <f>IF(入力シート!$D241="","",入力シート!$D241)</f>
        <v/>
      </c>
      <c r="BH83" s="385"/>
      <c r="BI83" s="385"/>
      <c r="BJ83" s="385"/>
      <c r="BK83" s="385"/>
      <c r="BL83" s="385"/>
      <c r="BM83" s="385"/>
      <c r="BN83" s="385"/>
      <c r="BO83" s="385"/>
      <c r="BP83" s="385"/>
      <c r="BQ83" s="385"/>
      <c r="BR83" s="254" t="str">
        <f>IF(入力シート!$D261="","",入力シート!$D261)</f>
        <v/>
      </c>
      <c r="BS83" s="385"/>
      <c r="BT83" s="385"/>
      <c r="BU83" s="385"/>
      <c r="BV83" s="385"/>
      <c r="BW83" s="385"/>
      <c r="BX83" s="385"/>
      <c r="BY83" s="385"/>
      <c r="BZ83" s="385"/>
      <c r="CA83" s="385"/>
      <c r="CB83" s="385"/>
      <c r="CC83" s="254" t="str">
        <f>IF(入力シート!$D281="","",入力シート!$D281)</f>
        <v/>
      </c>
      <c r="CD83" s="385"/>
      <c r="CE83" s="385"/>
      <c r="CF83" s="385"/>
      <c r="CG83" s="385"/>
      <c r="CH83" s="385"/>
      <c r="CI83" s="385"/>
      <c r="CJ83" s="385"/>
      <c r="CK83" s="385"/>
      <c r="CL83" s="385"/>
      <c r="CM83" s="385"/>
    </row>
    <row r="84" spans="1:91" s="18" customFormat="1" ht="18.600000000000001" customHeight="1" x14ac:dyDescent="0.15">
      <c r="A84" s="455"/>
      <c r="B84" s="455"/>
      <c r="C84" s="455"/>
      <c r="D84" s="455"/>
      <c r="E84" s="286" t="s">
        <v>46</v>
      </c>
      <c r="F84" s="286"/>
      <c r="G84" s="286"/>
      <c r="H84" s="286"/>
      <c r="I84" s="286"/>
      <c r="J84" s="286"/>
      <c r="K84" s="286"/>
      <c r="L84" s="286"/>
      <c r="M84" s="286"/>
      <c r="N84" s="286"/>
      <c r="O84" s="286"/>
      <c r="P84" s="286"/>
      <c r="Q84" s="286"/>
      <c r="R84" s="286"/>
      <c r="S84" s="286"/>
      <c r="T84" s="286"/>
      <c r="U84" s="286"/>
      <c r="V84" s="305" t="str">
        <f>IF(入力シート!$D221="","",入力シート!$D221)</f>
        <v/>
      </c>
      <c r="W84" s="306"/>
      <c r="X84" s="306"/>
      <c r="Y84" s="306"/>
      <c r="Z84" s="306"/>
      <c r="AA84" s="306"/>
      <c r="AB84" s="28" t="s">
        <v>32</v>
      </c>
      <c r="AC84" s="28"/>
      <c r="AD84" s="28"/>
      <c r="AE84" s="455"/>
      <c r="AF84" s="455"/>
      <c r="AG84" s="455"/>
      <c r="AH84" s="462"/>
      <c r="AI84" s="398" t="s">
        <v>44</v>
      </c>
      <c r="AJ84" s="249"/>
      <c r="AK84" s="249"/>
      <c r="AL84" s="253" t="str">
        <f>IF(入力シート!$D239="","",入力シート!$D239)</f>
        <v/>
      </c>
      <c r="AM84" s="253"/>
      <c r="AN84" s="253"/>
      <c r="AO84" s="253"/>
      <c r="AP84" s="253"/>
      <c r="AQ84" s="253"/>
      <c r="AR84" s="253"/>
      <c r="AS84" s="253"/>
      <c r="AT84" s="253"/>
      <c r="AU84" s="253"/>
      <c r="AV84" s="253"/>
      <c r="AW84" s="253"/>
      <c r="AX84" s="253"/>
      <c r="AY84" s="253"/>
      <c r="AZ84" s="253"/>
      <c r="BA84" s="253"/>
      <c r="BB84" s="253"/>
      <c r="BC84" s="253"/>
      <c r="BD84" s="253"/>
      <c r="BE84" s="253"/>
      <c r="BF84" s="254"/>
      <c r="BG84" s="254" t="str">
        <f>IF(入力シート!$D242="","",入力シート!$D242)</f>
        <v/>
      </c>
      <c r="BH84" s="385"/>
      <c r="BI84" s="385"/>
      <c r="BJ84" s="385"/>
      <c r="BK84" s="385"/>
      <c r="BL84" s="385"/>
      <c r="BM84" s="385"/>
      <c r="BN84" s="385"/>
      <c r="BO84" s="385"/>
      <c r="BP84" s="385"/>
      <c r="BQ84" s="385"/>
      <c r="BR84" s="254" t="str">
        <f>IF(入力シート!$D262="","",入力シート!$D262)</f>
        <v/>
      </c>
      <c r="BS84" s="385"/>
      <c r="BT84" s="385"/>
      <c r="BU84" s="385"/>
      <c r="BV84" s="385"/>
      <c r="BW84" s="385"/>
      <c r="BX84" s="385"/>
      <c r="BY84" s="385"/>
      <c r="BZ84" s="385"/>
      <c r="CA84" s="385"/>
      <c r="CB84" s="385"/>
      <c r="CC84" s="254" t="str">
        <f>IF(入力シート!$D282="","",入力シート!$D282)</f>
        <v/>
      </c>
      <c r="CD84" s="385"/>
      <c r="CE84" s="385"/>
      <c r="CF84" s="385"/>
      <c r="CG84" s="385"/>
      <c r="CH84" s="385"/>
      <c r="CI84" s="385"/>
      <c r="CJ84" s="385"/>
      <c r="CK84" s="385"/>
      <c r="CL84" s="385"/>
      <c r="CM84" s="385"/>
    </row>
    <row r="85" spans="1:91" s="18" customFormat="1" ht="18.600000000000001" customHeight="1" x14ac:dyDescent="0.15">
      <c r="A85" s="456"/>
      <c r="B85" s="456"/>
      <c r="C85" s="456"/>
      <c r="D85" s="456"/>
      <c r="E85" s="453" t="s">
        <v>47</v>
      </c>
      <c r="F85" s="453"/>
      <c r="G85" s="453"/>
      <c r="H85" s="453"/>
      <c r="I85" s="453"/>
      <c r="J85" s="453"/>
      <c r="K85" s="453"/>
      <c r="L85" s="453"/>
      <c r="M85" s="453"/>
      <c r="N85" s="453"/>
      <c r="O85" s="453"/>
      <c r="P85" s="453"/>
      <c r="Q85" s="453"/>
      <c r="R85" s="286"/>
      <c r="S85" s="286"/>
      <c r="T85" s="286"/>
      <c r="U85" s="286"/>
      <c r="V85" s="305" t="str">
        <f>IF(入力シート!$D222="","",入力シート!$D222)</f>
        <v/>
      </c>
      <c r="W85" s="306"/>
      <c r="X85" s="306"/>
      <c r="Y85" s="306"/>
      <c r="Z85" s="306"/>
      <c r="AA85" s="306"/>
      <c r="AB85" s="28" t="s">
        <v>32</v>
      </c>
      <c r="AC85" s="28"/>
      <c r="AD85" s="28"/>
      <c r="AE85" s="455"/>
      <c r="AF85" s="455"/>
      <c r="AG85" s="455"/>
      <c r="AH85" s="455"/>
      <c r="AI85" s="39" t="s">
        <v>48</v>
      </c>
      <c r="AJ85" s="29"/>
      <c r="AK85" s="3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38"/>
    </row>
    <row r="86" spans="1:91" s="18" customFormat="1" ht="17.45" customHeight="1" x14ac:dyDescent="0.15">
      <c r="A86" s="278" t="s">
        <v>49</v>
      </c>
      <c r="B86" s="279"/>
      <c r="C86" s="279"/>
      <c r="D86" s="279"/>
      <c r="E86" s="279"/>
      <c r="F86" s="279"/>
      <c r="G86" s="279"/>
      <c r="H86" s="279"/>
      <c r="I86" s="279"/>
      <c r="J86" s="279"/>
      <c r="K86" s="279"/>
      <c r="L86" s="279"/>
      <c r="M86" s="279"/>
      <c r="N86" s="279"/>
      <c r="O86" s="279"/>
      <c r="P86" s="279"/>
      <c r="Q86" s="280"/>
      <c r="R86" s="2" t="s">
        <v>213</v>
      </c>
      <c r="S86" s="2"/>
      <c r="T86" s="2"/>
      <c r="U86" s="2"/>
      <c r="V86" s="2"/>
      <c r="W86" s="248" t="str">
        <f>IF(入力シート!$D283="1食","①１食　　2 ２食　　3 １日",IF(入力シート!$D283="2食","1 １食　　②２食　　3 １日",IF(入力シート!$D283="1日","1 １食　　2 ２食　　③１日","1 １食　　2 ２食　　3 １日")))</f>
        <v>1 １食　　2 ２食　　3 １日</v>
      </c>
      <c r="X86" s="248"/>
      <c r="Y86" s="248"/>
      <c r="Z86" s="248"/>
      <c r="AA86" s="248"/>
      <c r="AB86" s="248"/>
      <c r="AC86" s="248"/>
      <c r="AD86" s="248"/>
      <c r="AE86" s="248"/>
      <c r="AF86" s="248"/>
      <c r="AG86" s="248"/>
      <c r="AH86" s="248"/>
      <c r="AI86" s="248"/>
      <c r="AJ86" s="248"/>
      <c r="AK86" s="248"/>
      <c r="AL86" s="248"/>
      <c r="AM86" s="248"/>
      <c r="AN86" s="248"/>
      <c r="AO86" s="248"/>
      <c r="AP86" s="248"/>
      <c r="AQ86" s="248"/>
      <c r="AR86" s="248"/>
      <c r="AS86" s="248"/>
      <c r="AT86" s="248"/>
      <c r="AU86" s="248"/>
      <c r="AV86" s="248"/>
      <c r="AW86" s="2"/>
      <c r="AX86" s="2" t="s">
        <v>138</v>
      </c>
      <c r="AY86" s="2"/>
      <c r="AZ86" s="2"/>
      <c r="BA86" s="2"/>
      <c r="BB86" s="2"/>
      <c r="BC86" s="2"/>
      <c r="BD86" s="2"/>
      <c r="BE86" s="2"/>
      <c r="BF86" s="2"/>
      <c r="BG86" s="2" t="s">
        <v>177</v>
      </c>
      <c r="BH86" s="2"/>
      <c r="BI86" s="255" t="str">
        <f>IF(入力シート!$D284="","",入力シート!$D284)</f>
        <v/>
      </c>
      <c r="BJ86" s="255"/>
      <c r="BK86" s="255"/>
      <c r="BL86" s="255"/>
      <c r="BM86" s="255"/>
      <c r="BN86" s="255"/>
      <c r="BO86" s="255"/>
      <c r="BP86" s="255"/>
      <c r="BQ86" s="255"/>
      <c r="BR86" s="255"/>
      <c r="BS86" s="255"/>
      <c r="BT86" s="255"/>
      <c r="BU86" s="255"/>
      <c r="BV86" s="255"/>
      <c r="BW86" s="255"/>
      <c r="BX86" s="2" t="s">
        <v>88</v>
      </c>
      <c r="BY86" s="2"/>
      <c r="BZ86" s="2"/>
      <c r="CA86" s="2"/>
      <c r="CB86" s="2"/>
      <c r="CC86" s="2"/>
      <c r="CD86" s="2"/>
      <c r="CE86" s="2"/>
      <c r="CF86" s="2"/>
      <c r="CG86" s="2"/>
      <c r="CH86" s="2"/>
      <c r="CI86" s="2"/>
      <c r="CJ86" s="2"/>
      <c r="CK86" s="2"/>
      <c r="CL86" s="2"/>
      <c r="CM86" s="3"/>
    </row>
    <row r="87" spans="1:91" s="18" customFormat="1" ht="17.45" customHeight="1" x14ac:dyDescent="0.15">
      <c r="A87" s="357" t="s">
        <v>50</v>
      </c>
      <c r="B87" s="297"/>
      <c r="C87" s="297"/>
      <c r="D87" s="297"/>
      <c r="E87" s="297"/>
      <c r="F87" s="297"/>
      <c r="G87" s="297"/>
      <c r="H87" s="297"/>
      <c r="I87" s="297"/>
      <c r="J87" s="297"/>
      <c r="K87" s="297"/>
      <c r="L87" s="297"/>
      <c r="M87" s="297"/>
      <c r="N87" s="297"/>
      <c r="O87" s="297"/>
      <c r="P87" s="297"/>
      <c r="Q87" s="297"/>
      <c r="R87" s="17"/>
      <c r="S87" s="249">
        <f>IF(入力シート!$D286="有","①",1)</f>
        <v>1</v>
      </c>
      <c r="T87" s="249"/>
      <c r="U87" s="151" t="s">
        <v>89</v>
      </c>
      <c r="V87" s="151"/>
      <c r="W87" s="151"/>
      <c r="X87" s="151"/>
      <c r="Y87" s="151"/>
      <c r="Z87" s="151"/>
      <c r="AA87" s="151"/>
      <c r="AB87" s="151"/>
      <c r="AC87" s="151"/>
      <c r="AD87" s="249">
        <f>IF(入力シート!$D287="有","②",2)</f>
        <v>2</v>
      </c>
      <c r="AE87" s="249"/>
      <c r="AF87" s="151" t="s">
        <v>90</v>
      </c>
      <c r="AG87" s="151"/>
      <c r="AH87" s="151"/>
      <c r="AI87" s="151"/>
      <c r="AJ87" s="151"/>
      <c r="AK87" s="151"/>
      <c r="AL87" s="151"/>
      <c r="AM87" s="151"/>
      <c r="AN87" s="151"/>
      <c r="AO87" s="249">
        <f>IF(入力シート!$D288="有","③",3)</f>
        <v>3</v>
      </c>
      <c r="AP87" s="249"/>
      <c r="AQ87" s="151" t="s">
        <v>91</v>
      </c>
      <c r="AR87" s="151"/>
      <c r="AS87" s="151"/>
      <c r="AT87" s="151"/>
      <c r="AU87" s="151"/>
      <c r="AV87" s="151"/>
      <c r="AW87" s="151"/>
      <c r="AX87" s="151"/>
      <c r="AY87" s="151"/>
      <c r="AZ87" s="151"/>
      <c r="BA87" s="151"/>
      <c r="BB87" s="151"/>
      <c r="BC87" s="151"/>
      <c r="BD87" s="151"/>
      <c r="BE87" s="151"/>
      <c r="BF87" s="249">
        <f>IF(入力シート!$D289="有","④",4)</f>
        <v>4</v>
      </c>
      <c r="BG87" s="249"/>
      <c r="BH87" s="249" t="s">
        <v>92</v>
      </c>
      <c r="BI87" s="249"/>
      <c r="BJ87" s="249"/>
      <c r="BK87" s="249"/>
      <c r="BL87" s="249"/>
      <c r="BM87" s="249"/>
      <c r="BN87" s="249"/>
      <c r="BO87" s="249"/>
      <c r="BP87" s="249"/>
      <c r="BQ87" s="249"/>
      <c r="BR87" s="249"/>
      <c r="BS87" s="249"/>
      <c r="BT87" s="151"/>
      <c r="BU87" s="151"/>
      <c r="BV87" s="151"/>
      <c r="BW87" s="151"/>
      <c r="BX87" s="151"/>
      <c r="BY87" s="151"/>
      <c r="BZ87" s="151"/>
      <c r="CA87" s="151"/>
      <c r="CB87" s="151"/>
      <c r="CC87" s="151"/>
      <c r="CD87" s="151"/>
      <c r="CE87" s="151"/>
      <c r="CF87" s="151"/>
      <c r="CG87" s="151"/>
      <c r="CH87" s="151"/>
      <c r="CI87" s="151"/>
      <c r="CJ87" s="151"/>
      <c r="CK87" s="151"/>
      <c r="CL87" s="151"/>
      <c r="CM87" s="1"/>
    </row>
    <row r="88" spans="1:91" s="18" customFormat="1" ht="17.45" customHeight="1" x14ac:dyDescent="0.15">
      <c r="A88" s="307" t="str">
        <f>IF(入力シート!$D285="有","①有　　2無",IF(入力シート!$D285="無","1有　　②無","1有　　2無"))</f>
        <v>1有　　2無</v>
      </c>
      <c r="B88" s="264"/>
      <c r="C88" s="264"/>
      <c r="D88" s="264"/>
      <c r="E88" s="264"/>
      <c r="F88" s="264"/>
      <c r="G88" s="264"/>
      <c r="H88" s="264"/>
      <c r="I88" s="264"/>
      <c r="J88" s="264"/>
      <c r="K88" s="264"/>
      <c r="L88" s="264"/>
      <c r="M88" s="246"/>
      <c r="N88" s="246"/>
      <c r="O88" s="246"/>
      <c r="P88" s="246"/>
      <c r="Q88" s="246"/>
      <c r="R88" s="6"/>
      <c r="S88" s="246">
        <f>IF(入力シート!$D290="有","⑤",5)</f>
        <v>5</v>
      </c>
      <c r="T88" s="246"/>
      <c r="U88" s="16" t="s">
        <v>93</v>
      </c>
      <c r="V88" s="16"/>
      <c r="W88" s="16"/>
      <c r="X88" s="16"/>
      <c r="Y88" s="16"/>
      <c r="Z88" s="16"/>
      <c r="AA88" s="16"/>
      <c r="AB88" s="16"/>
      <c r="AC88" s="16"/>
      <c r="AD88" s="16"/>
      <c r="AE88" s="16"/>
      <c r="AF88" s="16"/>
      <c r="AG88" s="16"/>
      <c r="AH88" s="16"/>
      <c r="AI88" s="16"/>
      <c r="AJ88" s="16"/>
      <c r="AK88" s="16"/>
      <c r="AL88" s="16"/>
      <c r="AM88" s="16"/>
      <c r="AN88" s="16"/>
      <c r="AO88" s="246">
        <f>IF(入力シート!$D291="",6,"⑥")</f>
        <v>6</v>
      </c>
      <c r="AP88" s="246"/>
      <c r="AQ88" s="16" t="s">
        <v>63</v>
      </c>
      <c r="AR88" s="16"/>
      <c r="AS88" s="16"/>
      <c r="AT88" s="16"/>
      <c r="AU88" s="16"/>
      <c r="AV88" s="16"/>
      <c r="AW88" s="16"/>
      <c r="AX88" s="252" t="str">
        <f>IF(入力シート!$D291="","",入力シート!$D291)</f>
        <v/>
      </c>
      <c r="AY88" s="252"/>
      <c r="AZ88" s="252"/>
      <c r="BA88" s="252"/>
      <c r="BB88" s="252"/>
      <c r="BC88" s="252"/>
      <c r="BD88" s="252"/>
      <c r="BE88" s="252"/>
      <c r="BF88" s="252"/>
      <c r="BG88" s="252"/>
      <c r="BH88" s="252"/>
      <c r="BI88" s="252"/>
      <c r="BJ88" s="252"/>
      <c r="BK88" s="252"/>
      <c r="BL88" s="252"/>
      <c r="BM88" s="252"/>
      <c r="BN88" s="252"/>
      <c r="BO88" s="252"/>
      <c r="BP88" s="252"/>
      <c r="BQ88" s="252"/>
      <c r="BR88" s="252"/>
      <c r="BS88" s="252"/>
      <c r="BT88" s="252"/>
      <c r="BU88" s="252"/>
      <c r="BV88" s="252"/>
      <c r="BW88" s="252"/>
      <c r="BX88" s="252"/>
      <c r="BY88" s="16" t="s">
        <v>157</v>
      </c>
      <c r="BZ88" s="16"/>
      <c r="CA88" s="16"/>
      <c r="CB88" s="16"/>
      <c r="CC88" s="16"/>
      <c r="CD88" s="16"/>
      <c r="CE88" s="16"/>
      <c r="CF88" s="16"/>
      <c r="CG88" s="16"/>
      <c r="CH88" s="16"/>
      <c r="CI88" s="16"/>
      <c r="CJ88" s="16"/>
      <c r="CK88" s="16"/>
      <c r="CL88" s="16"/>
      <c r="CM88" s="7"/>
    </row>
    <row r="89" spans="1:91" s="2" customFormat="1" ht="17.45" customHeight="1" x14ac:dyDescent="0.15">
      <c r="A89" s="17"/>
      <c r="B89" s="151"/>
      <c r="C89" s="151"/>
      <c r="D89" s="151"/>
      <c r="E89" s="151"/>
      <c r="F89" s="151"/>
      <c r="G89" s="151"/>
      <c r="H89" s="151"/>
      <c r="I89" s="151"/>
      <c r="J89" s="151"/>
      <c r="K89" s="151"/>
      <c r="L89" s="1"/>
      <c r="M89" s="116"/>
      <c r="N89" s="116"/>
      <c r="O89" s="116"/>
      <c r="P89" s="116"/>
      <c r="Q89" s="116"/>
      <c r="R89" s="263" t="s">
        <v>208</v>
      </c>
      <c r="S89" s="248"/>
      <c r="T89" s="248"/>
      <c r="U89" s="248"/>
      <c r="V89" s="248"/>
      <c r="W89" s="248"/>
      <c r="X89" s="259"/>
      <c r="Y89" s="263" t="s">
        <v>209</v>
      </c>
      <c r="Z89" s="248"/>
      <c r="AA89" s="248"/>
      <c r="AB89" s="248"/>
      <c r="AC89" s="248"/>
      <c r="AD89" s="248"/>
      <c r="AE89" s="259"/>
      <c r="AF89" s="398" t="s">
        <v>224</v>
      </c>
      <c r="AG89" s="399"/>
      <c r="AH89" s="399"/>
      <c r="AI89" s="399"/>
      <c r="AJ89" s="399"/>
      <c r="AK89" s="399"/>
      <c r="AL89" s="399"/>
      <c r="AM89" s="399"/>
      <c r="AN89" s="399"/>
      <c r="AO89" s="399"/>
      <c r="AP89" s="399"/>
      <c r="AQ89" s="399"/>
      <c r="AR89" s="399"/>
      <c r="AS89" s="399"/>
      <c r="AT89" s="399"/>
      <c r="AU89" s="399"/>
      <c r="AV89" s="399"/>
      <c r="AW89" s="399"/>
      <c r="AX89" s="399"/>
      <c r="AY89" s="399"/>
      <c r="AZ89" s="399"/>
      <c r="BA89" s="399"/>
      <c r="BB89" s="399"/>
      <c r="BC89" s="400"/>
      <c r="BD89" s="329" t="s">
        <v>141</v>
      </c>
      <c r="BE89" s="393"/>
      <c r="BF89" s="393"/>
      <c r="BG89" s="393"/>
      <c r="BH89" s="393"/>
      <c r="BI89" s="393"/>
      <c r="BJ89" s="393"/>
      <c r="BK89" s="393"/>
      <c r="BL89" s="393"/>
      <c r="BM89" s="393"/>
      <c r="BN89" s="393"/>
      <c r="BO89" s="393"/>
      <c r="BP89" s="394"/>
      <c r="BQ89" s="395" t="str">
        <f>IF(入力シート!$D304="有","①有　　　2無",IF(入力シート!$D304="無","1有　　　②無","1有　　　2無"))</f>
        <v>1有　　　2無</v>
      </c>
      <c r="BR89" s="396"/>
      <c r="BS89" s="396"/>
      <c r="BT89" s="396"/>
      <c r="BU89" s="396"/>
      <c r="BV89" s="396"/>
      <c r="BW89" s="396"/>
      <c r="BX89" s="396"/>
      <c r="BY89" s="396"/>
      <c r="BZ89" s="396"/>
      <c r="CA89" s="396"/>
      <c r="CB89" s="396"/>
      <c r="CC89" s="396"/>
      <c r="CD89" s="396"/>
      <c r="CE89" s="396"/>
      <c r="CF89" s="396"/>
      <c r="CG89" s="396"/>
      <c r="CH89" s="396"/>
      <c r="CI89" s="396"/>
      <c r="CJ89" s="396"/>
      <c r="CK89" s="396"/>
      <c r="CL89" s="396"/>
      <c r="CM89" s="397"/>
    </row>
    <row r="90" spans="1:91" s="2" customFormat="1" ht="17.45" customHeight="1" x14ac:dyDescent="0.15">
      <c r="A90" s="307" t="s">
        <v>87</v>
      </c>
      <c r="B90" s="264"/>
      <c r="C90" s="264"/>
      <c r="D90" s="264"/>
      <c r="E90" s="264"/>
      <c r="F90" s="264"/>
      <c r="G90" s="264"/>
      <c r="H90" s="264"/>
      <c r="I90" s="264"/>
      <c r="J90" s="264"/>
      <c r="K90" s="264"/>
      <c r="L90" s="289"/>
      <c r="M90" s="314" t="s">
        <v>140</v>
      </c>
      <c r="N90" s="314"/>
      <c r="O90" s="314"/>
      <c r="P90" s="314"/>
      <c r="Q90" s="315"/>
      <c r="R90" s="318" t="str">
        <f>IF(入力シート!$D293="","",入力シート!$D293)</f>
        <v/>
      </c>
      <c r="S90" s="295"/>
      <c r="T90" s="295"/>
      <c r="U90" s="295"/>
      <c r="V90" s="295"/>
      <c r="W90" s="320" t="s">
        <v>57</v>
      </c>
      <c r="X90" s="321"/>
      <c r="Y90" s="318" t="str">
        <f>IF(入力シート!$D294="","",入力シート!$D294)</f>
        <v/>
      </c>
      <c r="Z90" s="295"/>
      <c r="AA90" s="295"/>
      <c r="AB90" s="295"/>
      <c r="AC90" s="295"/>
      <c r="AD90" s="320" t="s">
        <v>57</v>
      </c>
      <c r="AE90" s="321"/>
      <c r="AF90" s="307">
        <f>IF(入力シート!$D299="有","①",1)</f>
        <v>1</v>
      </c>
      <c r="AG90" s="264"/>
      <c r="AH90" s="250" t="s">
        <v>214</v>
      </c>
      <c r="AI90" s="250"/>
      <c r="AJ90" s="250"/>
      <c r="AK90" s="250"/>
      <c r="AL90" s="250"/>
      <c r="AM90" s="250"/>
      <c r="AN90" s="250"/>
      <c r="AO90" s="250"/>
      <c r="AP90" s="250"/>
      <c r="AQ90" s="250"/>
      <c r="BC90" s="3"/>
      <c r="BD90" s="133"/>
      <c r="BE90" s="130"/>
      <c r="BF90" s="130"/>
      <c r="BG90" s="130"/>
      <c r="BH90" s="130"/>
      <c r="BI90" s="130"/>
      <c r="BJ90" s="130"/>
      <c r="BK90" s="130"/>
      <c r="BL90" s="130"/>
      <c r="BM90" s="130"/>
      <c r="BN90" s="130"/>
      <c r="BO90" s="130"/>
      <c r="BP90" s="144"/>
      <c r="BQ90" s="14"/>
      <c r="BR90" s="251">
        <f>IF(入力シート!$D306="有","①",1)</f>
        <v>1</v>
      </c>
      <c r="BS90" s="251"/>
      <c r="BT90" s="251" t="s">
        <v>161</v>
      </c>
      <c r="BU90" s="251"/>
      <c r="BV90" s="251"/>
      <c r="BW90" s="251"/>
      <c r="BX90" s="251"/>
      <c r="BY90" s="251"/>
      <c r="BZ90" s="251"/>
      <c r="CA90" s="251"/>
      <c r="CB90" s="251"/>
      <c r="CM90" s="40"/>
    </row>
    <row r="91" spans="1:91" s="2" customFormat="1" ht="17.45" customHeight="1" x14ac:dyDescent="0.15">
      <c r="A91" s="136"/>
      <c r="B91" s="137"/>
      <c r="C91" s="137"/>
      <c r="D91" s="137"/>
      <c r="E91" s="137"/>
      <c r="F91" s="137"/>
      <c r="G91" s="137"/>
      <c r="H91" s="137"/>
      <c r="I91" s="137"/>
      <c r="J91" s="137"/>
      <c r="K91" s="137"/>
      <c r="L91" s="3"/>
      <c r="M91" s="316"/>
      <c r="N91" s="316"/>
      <c r="O91" s="316"/>
      <c r="P91" s="316"/>
      <c r="Q91" s="317"/>
      <c r="R91" s="319"/>
      <c r="S91" s="268"/>
      <c r="T91" s="268"/>
      <c r="U91" s="268"/>
      <c r="V91" s="268"/>
      <c r="W91" s="322"/>
      <c r="X91" s="323"/>
      <c r="Y91" s="319"/>
      <c r="Z91" s="268"/>
      <c r="AA91" s="268"/>
      <c r="AB91" s="268"/>
      <c r="AC91" s="268"/>
      <c r="AD91" s="322"/>
      <c r="AE91" s="323"/>
      <c r="AF91" s="307">
        <f>IF(入力シート!$D300="有","②",2)</f>
        <v>2</v>
      </c>
      <c r="AG91" s="264"/>
      <c r="AH91" s="250" t="s">
        <v>215</v>
      </c>
      <c r="AI91" s="250"/>
      <c r="AJ91" s="250"/>
      <c r="AK91" s="250"/>
      <c r="AL91" s="250"/>
      <c r="AM91" s="250"/>
      <c r="AN91" s="250"/>
      <c r="AO91" s="250"/>
      <c r="BC91" s="123"/>
      <c r="BD91" s="294" t="s">
        <v>142</v>
      </c>
      <c r="BE91" s="250"/>
      <c r="BF91" s="250"/>
      <c r="BG91" s="250"/>
      <c r="BH91" s="250"/>
      <c r="BI91" s="250"/>
      <c r="BJ91" s="250"/>
      <c r="BK91" s="250"/>
      <c r="BL91" s="250"/>
      <c r="BM91" s="250"/>
      <c r="BN91" s="250"/>
      <c r="BO91" s="250"/>
      <c r="BP91" s="361"/>
      <c r="BQ91" s="14"/>
      <c r="BR91" s="251">
        <f>IF(入力シート!$D307="有","②",2)</f>
        <v>2</v>
      </c>
      <c r="BS91" s="251"/>
      <c r="BT91" s="251" t="s">
        <v>143</v>
      </c>
      <c r="BU91" s="251"/>
      <c r="BV91" s="251"/>
      <c r="BW91" s="251"/>
      <c r="BX91" s="251"/>
      <c r="BY91" s="251"/>
      <c r="BZ91" s="251"/>
      <c r="CA91" s="251"/>
      <c r="CB91" s="251"/>
      <c r="CC91" s="251"/>
      <c r="CD91" s="122"/>
      <c r="CE91" s="122"/>
      <c r="CF91" s="122"/>
      <c r="CG91" s="122"/>
      <c r="CH91" s="122"/>
      <c r="CI91" s="122"/>
      <c r="CJ91" s="122"/>
      <c r="CK91" s="122"/>
      <c r="CL91" s="122"/>
      <c r="CM91" s="40"/>
    </row>
    <row r="92" spans="1:91" s="2" customFormat="1" ht="17.45" customHeight="1" x14ac:dyDescent="0.15">
      <c r="A92" s="382" t="str">
        <f>IF(入力シート!$D292="有","①有　　2無",IF(入力シート!$D292="無","1有　　②無","1有　　2無"))</f>
        <v>1有　　2無</v>
      </c>
      <c r="B92" s="383"/>
      <c r="C92" s="383"/>
      <c r="D92" s="383"/>
      <c r="E92" s="383"/>
      <c r="F92" s="383"/>
      <c r="G92" s="383"/>
      <c r="H92" s="383"/>
      <c r="I92" s="383"/>
      <c r="J92" s="383"/>
      <c r="K92" s="383"/>
      <c r="L92" s="384"/>
      <c r="M92" s="314" t="s">
        <v>139</v>
      </c>
      <c r="N92" s="314"/>
      <c r="O92" s="314"/>
      <c r="P92" s="314"/>
      <c r="Q92" s="315"/>
      <c r="R92" s="318" t="str">
        <f>IF(入力シート!$D295="","",入力シート!$D295)</f>
        <v/>
      </c>
      <c r="S92" s="295"/>
      <c r="T92" s="295"/>
      <c r="U92" s="295"/>
      <c r="V92" s="295"/>
      <c r="W92" s="320" t="s">
        <v>61</v>
      </c>
      <c r="X92" s="321"/>
      <c r="Y92" s="318" t="str">
        <f>IF(入力シート!$D297="","",入力シート!$D297)</f>
        <v/>
      </c>
      <c r="Z92" s="295"/>
      <c r="AA92" s="295"/>
      <c r="AB92" s="295"/>
      <c r="AC92" s="295"/>
      <c r="AD92" s="320" t="s">
        <v>61</v>
      </c>
      <c r="AE92" s="321"/>
      <c r="AF92" s="307">
        <f>IF(入力シート!$D301="有","③",3)</f>
        <v>3</v>
      </c>
      <c r="AG92" s="264"/>
      <c r="AH92" s="250" t="s">
        <v>216</v>
      </c>
      <c r="AI92" s="250"/>
      <c r="AJ92" s="250"/>
      <c r="AK92" s="250"/>
      <c r="AL92" s="250"/>
      <c r="AM92" s="250"/>
      <c r="AN92" s="250"/>
      <c r="AO92" s="250"/>
      <c r="AP92" s="250"/>
      <c r="AQ92" s="250"/>
      <c r="AR92" s="250"/>
      <c r="BC92" s="3"/>
      <c r="BD92" s="307" t="str">
        <f>IF(入力シート!$D305="有","①有　2無",IF(入力シート!$D305="無","1有　②無","1有　2無"))</f>
        <v>1有　2無</v>
      </c>
      <c r="BE92" s="264"/>
      <c r="BF92" s="264"/>
      <c r="BG92" s="264"/>
      <c r="BH92" s="264"/>
      <c r="BI92" s="264"/>
      <c r="BJ92" s="264"/>
      <c r="BK92" s="264"/>
      <c r="BL92" s="264"/>
      <c r="BM92" s="264"/>
      <c r="BN92" s="264"/>
      <c r="BO92" s="264"/>
      <c r="BP92" s="289"/>
      <c r="BR92" s="250">
        <f>IF(入力シート!$D308="有","③",3)</f>
        <v>3</v>
      </c>
      <c r="BS92" s="250"/>
      <c r="BT92" s="250" t="s">
        <v>144</v>
      </c>
      <c r="BU92" s="250"/>
      <c r="BV92" s="250"/>
      <c r="BW92" s="250"/>
      <c r="CM92" s="40"/>
    </row>
    <row r="93" spans="1:91" s="2" customFormat="1" ht="17.45" customHeight="1" x14ac:dyDescent="0.15">
      <c r="A93" s="149"/>
      <c r="B93" s="150"/>
      <c r="C93" s="150"/>
      <c r="D93" s="150"/>
      <c r="E93" s="150"/>
      <c r="F93" s="150"/>
      <c r="G93" s="150"/>
      <c r="H93" s="150"/>
      <c r="I93" s="150"/>
      <c r="J93" s="150"/>
      <c r="K93" s="150"/>
      <c r="L93" s="3"/>
      <c r="M93" s="410"/>
      <c r="N93" s="410"/>
      <c r="O93" s="410"/>
      <c r="P93" s="410"/>
      <c r="Q93" s="427"/>
      <c r="R93" s="378"/>
      <c r="S93" s="290"/>
      <c r="T93" s="290"/>
      <c r="U93" s="290"/>
      <c r="V93" s="290"/>
      <c r="W93" s="376"/>
      <c r="X93" s="377"/>
      <c r="Y93" s="378"/>
      <c r="Z93" s="290"/>
      <c r="AA93" s="290"/>
      <c r="AB93" s="290"/>
      <c r="AC93" s="290"/>
      <c r="AD93" s="376"/>
      <c r="AE93" s="377"/>
      <c r="AF93" s="307">
        <f>IF(入力シート!$D302="有","④",4)</f>
        <v>4</v>
      </c>
      <c r="AG93" s="264"/>
      <c r="AH93" s="250" t="s">
        <v>217</v>
      </c>
      <c r="AI93" s="250"/>
      <c r="AJ93" s="250"/>
      <c r="AK93" s="250"/>
      <c r="AL93" s="250"/>
      <c r="AM93" s="250"/>
      <c r="AN93" s="250"/>
      <c r="AO93" s="250"/>
      <c r="BC93" s="3"/>
      <c r="BD93" s="136"/>
      <c r="BE93" s="137"/>
      <c r="BF93" s="137"/>
      <c r="BG93" s="137"/>
      <c r="BH93" s="137"/>
      <c r="BI93" s="137"/>
      <c r="BJ93" s="137"/>
      <c r="BK93" s="137"/>
      <c r="BL93" s="137"/>
      <c r="BM93" s="137"/>
      <c r="BN93" s="137"/>
      <c r="BO93" s="137"/>
      <c r="BP93" s="138"/>
      <c r="BR93" s="250">
        <f>IF(入力シート!$D309="有","④",4)</f>
        <v>4</v>
      </c>
      <c r="BS93" s="250"/>
      <c r="BT93" s="250" t="s">
        <v>145</v>
      </c>
      <c r="BU93" s="250"/>
      <c r="BV93" s="250"/>
      <c r="BW93" s="250"/>
      <c r="BX93" s="250"/>
      <c r="BY93" s="250"/>
      <c r="BZ93" s="250"/>
      <c r="CA93" s="250"/>
      <c r="CB93" s="250"/>
      <c r="CC93" s="250"/>
      <c r="CD93" s="124"/>
      <c r="CE93" s="124"/>
      <c r="CF93" s="124"/>
      <c r="CG93" s="124"/>
      <c r="CH93" s="124"/>
      <c r="CI93" s="124"/>
      <c r="CJ93" s="124"/>
      <c r="CM93" s="40"/>
    </row>
    <row r="94" spans="1:91" s="2" customFormat="1" ht="17.45" customHeight="1" x14ac:dyDescent="0.15">
      <c r="A94" s="6"/>
      <c r="B94" s="16"/>
      <c r="C94" s="16"/>
      <c r="D94" s="16"/>
      <c r="E94" s="16"/>
      <c r="F94" s="16"/>
      <c r="G94" s="16"/>
      <c r="H94" s="16"/>
      <c r="I94" s="16"/>
      <c r="J94" s="16"/>
      <c r="K94" s="16"/>
      <c r="L94" s="7"/>
      <c r="M94" s="316"/>
      <c r="N94" s="316"/>
      <c r="O94" s="316"/>
      <c r="P94" s="316"/>
      <c r="Q94" s="317"/>
      <c r="R94" s="319" t="str">
        <f>IF(入力シート!$D296="","",入力シート!$D296)</f>
        <v/>
      </c>
      <c r="S94" s="268"/>
      <c r="T94" s="268"/>
      <c r="U94" s="268"/>
      <c r="V94" s="268"/>
      <c r="W94" s="322" t="s">
        <v>57</v>
      </c>
      <c r="X94" s="323"/>
      <c r="Y94" s="319" t="str">
        <f>IF(入力シート!$D298="","",入力シート!$D298)</f>
        <v/>
      </c>
      <c r="Z94" s="268"/>
      <c r="AA94" s="268"/>
      <c r="AB94" s="268"/>
      <c r="AC94" s="268"/>
      <c r="AD94" s="322" t="s">
        <v>57</v>
      </c>
      <c r="AE94" s="323"/>
      <c r="AF94" s="307">
        <f>IF(入力シート!$D303="",5,"⑤")</f>
        <v>5</v>
      </c>
      <c r="AG94" s="264"/>
      <c r="AH94" s="339" t="s">
        <v>171</v>
      </c>
      <c r="AI94" s="339"/>
      <c r="AJ94" s="339"/>
      <c r="AK94" s="339"/>
      <c r="AL94" s="339"/>
      <c r="AM94" s="339"/>
      <c r="AN94" s="339"/>
      <c r="AO94" s="252" t="str">
        <f>IF(入力シート!$D303="","",入力シート!$D303)</f>
        <v/>
      </c>
      <c r="AP94" s="252"/>
      <c r="AQ94" s="252"/>
      <c r="AR94" s="252"/>
      <c r="AS94" s="252"/>
      <c r="AT94" s="252"/>
      <c r="AU94" s="252"/>
      <c r="AV94" s="252"/>
      <c r="AW94" s="252"/>
      <c r="AX94" s="252"/>
      <c r="AY94" s="252"/>
      <c r="AZ94" s="252"/>
      <c r="BA94" s="246" t="s">
        <v>179</v>
      </c>
      <c r="BB94" s="246"/>
      <c r="BC94" s="5"/>
      <c r="BD94" s="114"/>
      <c r="BE94" s="115"/>
      <c r="BF94" s="115"/>
      <c r="BG94" s="115"/>
      <c r="BH94" s="16"/>
      <c r="BI94" s="16"/>
      <c r="BJ94" s="16"/>
      <c r="BK94" s="16"/>
      <c r="BL94" s="16"/>
      <c r="BM94" s="16"/>
      <c r="BN94" s="16"/>
      <c r="BO94" s="16"/>
      <c r="BP94" s="7"/>
      <c r="BQ94" s="15"/>
      <c r="BR94" s="392">
        <f>IF(入力シート!$D310="",5,"⑤")</f>
        <v>5</v>
      </c>
      <c r="BS94" s="392"/>
      <c r="BT94" s="339" t="s">
        <v>63</v>
      </c>
      <c r="BU94" s="339"/>
      <c r="BV94" s="339"/>
      <c r="BW94" s="339"/>
      <c r="BX94" s="339"/>
      <c r="BY94" s="339"/>
      <c r="BZ94" s="339"/>
      <c r="CA94" s="252" t="str">
        <f>IF(入力シート!$D310="","",入力シート!$D310)</f>
        <v/>
      </c>
      <c r="CB94" s="252"/>
      <c r="CC94" s="252"/>
      <c r="CD94" s="252"/>
      <c r="CE94" s="252"/>
      <c r="CF94" s="252"/>
      <c r="CG94" s="252"/>
      <c r="CH94" s="252"/>
      <c r="CI94" s="252"/>
      <c r="CJ94" s="252"/>
      <c r="CK94" s="252"/>
      <c r="CL94" s="390" t="s">
        <v>157</v>
      </c>
      <c r="CM94" s="391"/>
    </row>
    <row r="95" spans="1:91" s="37" customFormat="1" ht="17.45" customHeight="1" x14ac:dyDescent="0.15">
      <c r="A95" s="132"/>
      <c r="B95" s="124"/>
      <c r="C95" s="124"/>
      <c r="D95" s="124"/>
      <c r="E95" s="124"/>
      <c r="F95" s="124"/>
      <c r="G95" s="124"/>
      <c r="H95" s="124"/>
      <c r="I95" s="124"/>
      <c r="J95" s="124"/>
      <c r="K95" s="124"/>
      <c r="L95" s="135"/>
      <c r="M95" s="147"/>
      <c r="N95" s="147"/>
      <c r="O95" s="147"/>
      <c r="P95" s="147"/>
      <c r="Q95" s="144"/>
      <c r="R95" s="133"/>
      <c r="S95" s="375">
        <f>IF(入力シート!$D312="有","①",1)</f>
        <v>1</v>
      </c>
      <c r="T95" s="375"/>
      <c r="U95" s="153" t="s">
        <v>147</v>
      </c>
      <c r="V95" s="153"/>
      <c r="W95" s="153"/>
      <c r="X95" s="153"/>
      <c r="Y95" s="153"/>
      <c r="Z95" s="153"/>
      <c r="AA95" s="153"/>
      <c r="AB95" s="153"/>
      <c r="AC95" s="153"/>
      <c r="AD95" s="153"/>
      <c r="AE95" s="153"/>
      <c r="AF95" s="153"/>
      <c r="AG95" s="153"/>
      <c r="AH95" s="153"/>
      <c r="AI95" s="153"/>
      <c r="AJ95" s="153"/>
      <c r="AK95" s="130"/>
      <c r="AL95" s="130"/>
      <c r="AM95" s="130"/>
      <c r="AN95" s="133"/>
      <c r="AO95" s="130"/>
      <c r="AP95" s="130"/>
      <c r="AQ95" s="130"/>
      <c r="AR95" s="130"/>
      <c r="AS95" s="130"/>
      <c r="AT95" s="130"/>
      <c r="AU95" s="130"/>
      <c r="AV95" s="130"/>
      <c r="AW95" s="130"/>
      <c r="AX95" s="130"/>
      <c r="AY95" s="130"/>
      <c r="AZ95" s="130"/>
      <c r="BA95" s="130"/>
      <c r="BB95" s="130"/>
      <c r="BC95" s="144"/>
      <c r="BD95" s="359" t="s">
        <v>177</v>
      </c>
      <c r="BE95" s="344"/>
      <c r="BF95" s="295" t="str">
        <f>IF(入力シート!$D316="","",入力シート!$D316)</f>
        <v/>
      </c>
      <c r="BG95" s="295"/>
      <c r="BH95" s="295"/>
      <c r="BI95" s="295"/>
      <c r="BJ95" s="295"/>
      <c r="BK95" s="295"/>
      <c r="BL95" s="295"/>
      <c r="BM95" s="344" t="s">
        <v>150</v>
      </c>
      <c r="BN95" s="344"/>
      <c r="BO95" s="344"/>
      <c r="BP95" s="344"/>
      <c r="BQ95" s="344"/>
      <c r="BR95" s="344"/>
      <c r="BS95" s="344"/>
      <c r="BT95" s="344"/>
      <c r="BU95" s="295" t="str">
        <f>IF(入力シート!$D317="","",入力シート!$D317)</f>
        <v/>
      </c>
      <c r="BV95" s="295"/>
      <c r="BW95" s="295"/>
      <c r="BX95" s="295"/>
      <c r="BY95" s="295"/>
      <c r="BZ95" s="295"/>
      <c r="CA95" s="295"/>
      <c r="CB95" s="130" t="s">
        <v>151</v>
      </c>
      <c r="CC95" s="130"/>
      <c r="CD95" s="130"/>
      <c r="CE95" s="130"/>
      <c r="CF95" s="130"/>
      <c r="CG95" s="130"/>
      <c r="CH95" s="130"/>
      <c r="CI95" s="41"/>
      <c r="CJ95" s="153"/>
      <c r="CK95" s="130"/>
      <c r="CL95" s="130"/>
      <c r="CM95" s="144"/>
    </row>
    <row r="96" spans="1:91" s="131" customFormat="1" ht="17.45" customHeight="1" x14ac:dyDescent="0.15">
      <c r="A96" s="451" t="s">
        <v>146</v>
      </c>
      <c r="B96" s="251"/>
      <c r="C96" s="251"/>
      <c r="D96" s="251"/>
      <c r="E96" s="251"/>
      <c r="F96" s="251"/>
      <c r="G96" s="251"/>
      <c r="H96" s="251"/>
      <c r="I96" s="251"/>
      <c r="J96" s="251"/>
      <c r="K96" s="251"/>
      <c r="L96" s="251"/>
      <c r="M96" s="251"/>
      <c r="N96" s="251"/>
      <c r="O96" s="251"/>
      <c r="P96" s="251"/>
      <c r="Q96" s="452"/>
      <c r="R96" s="132"/>
      <c r="S96" s="251">
        <f>IF(入力シート!$D313="有","②",2)</f>
        <v>2</v>
      </c>
      <c r="T96" s="251"/>
      <c r="U96" s="122" t="s">
        <v>148</v>
      </c>
      <c r="V96" s="122"/>
      <c r="W96" s="122"/>
      <c r="X96" s="122"/>
      <c r="Y96" s="122"/>
      <c r="Z96" s="122"/>
      <c r="AA96" s="122"/>
      <c r="AB96" s="122"/>
      <c r="AC96" s="122"/>
      <c r="AD96" s="122"/>
      <c r="AE96" s="122"/>
      <c r="AF96" s="122"/>
      <c r="AG96" s="122"/>
      <c r="AH96" s="122"/>
      <c r="AI96" s="122"/>
      <c r="AJ96" s="122"/>
      <c r="AK96" s="124"/>
      <c r="AL96" s="124"/>
      <c r="AM96" s="124"/>
      <c r="AN96" s="307" t="s">
        <v>149</v>
      </c>
      <c r="AO96" s="264"/>
      <c r="AP96" s="264"/>
      <c r="AQ96" s="264"/>
      <c r="AR96" s="264"/>
      <c r="AS96" s="264"/>
      <c r="AT96" s="264"/>
      <c r="AU96" s="264"/>
      <c r="AV96" s="264"/>
      <c r="AW96" s="264"/>
      <c r="AX96" s="264"/>
      <c r="AY96" s="264"/>
      <c r="AZ96" s="264"/>
      <c r="BA96" s="264"/>
      <c r="BB96" s="264"/>
      <c r="BC96" s="289"/>
      <c r="BD96" s="132" t="s">
        <v>152</v>
      </c>
      <c r="BE96" s="124"/>
      <c r="BF96" s="124"/>
      <c r="BG96" s="124"/>
      <c r="BH96" s="124"/>
      <c r="BI96" s="124"/>
      <c r="BJ96" s="124"/>
      <c r="BK96" s="250" t="str">
        <f>IF(入力シート!$D318="有","①有　　2 無",IF(入力シート!$D318="無","1 有　　②無","1 有　　2 無"))</f>
        <v>1 有　　2 無</v>
      </c>
      <c r="BL96" s="250"/>
      <c r="BM96" s="250"/>
      <c r="BN96" s="250"/>
      <c r="BO96" s="250"/>
      <c r="BP96" s="250"/>
      <c r="BQ96" s="250"/>
      <c r="BR96" s="250"/>
      <c r="BS96" s="250"/>
      <c r="BT96" s="250"/>
      <c r="BU96" s="250"/>
      <c r="BV96" s="250"/>
      <c r="BW96" s="250"/>
      <c r="BX96" s="250"/>
      <c r="BY96" s="189"/>
      <c r="BZ96" s="189"/>
      <c r="CA96" s="189"/>
      <c r="CB96" s="189"/>
      <c r="CC96" s="189"/>
      <c r="CD96" s="189"/>
      <c r="CE96" s="189"/>
      <c r="CF96" s="124"/>
      <c r="CG96" s="124"/>
      <c r="CH96" s="124"/>
      <c r="CI96" s="122"/>
      <c r="CJ96" s="124"/>
      <c r="CK96" s="124"/>
      <c r="CL96" s="124"/>
      <c r="CM96" s="143"/>
    </row>
    <row r="97" spans="1:91" s="131" customFormat="1" ht="17.45" customHeight="1" x14ac:dyDescent="0.15">
      <c r="A97" s="382" t="str">
        <f>IF(入力シート!$D311="有","①有　  2無",IF(入力シート!$D311="無","1有　  ②無","1有　  2無"))</f>
        <v>1有　  2無</v>
      </c>
      <c r="B97" s="383"/>
      <c r="C97" s="383"/>
      <c r="D97" s="383"/>
      <c r="E97" s="383"/>
      <c r="F97" s="383"/>
      <c r="G97" s="383"/>
      <c r="H97" s="383"/>
      <c r="I97" s="383"/>
      <c r="J97" s="383"/>
      <c r="K97" s="383"/>
      <c r="L97" s="383"/>
      <c r="M97" s="383"/>
      <c r="N97" s="383"/>
      <c r="O97" s="383"/>
      <c r="P97" s="383"/>
      <c r="Q97" s="384"/>
      <c r="R97" s="132"/>
      <c r="S97" s="251">
        <f>IF(入力シート!$D314="",3,"③")</f>
        <v>3</v>
      </c>
      <c r="T97" s="251"/>
      <c r="U97" s="122" t="s">
        <v>105</v>
      </c>
      <c r="V97" s="122"/>
      <c r="W97" s="122"/>
      <c r="X97" s="122"/>
      <c r="Y97" s="122"/>
      <c r="Z97" s="122"/>
      <c r="AA97" s="122"/>
      <c r="AB97" s="190"/>
      <c r="AC97" s="190"/>
      <c r="AD97" s="190"/>
      <c r="AE97" s="190"/>
      <c r="AF97" s="190"/>
      <c r="AG97" s="190"/>
      <c r="AH97" s="190"/>
      <c r="AI97" s="190"/>
      <c r="AJ97" s="190"/>
      <c r="AK97" s="190"/>
      <c r="AL97" s="124"/>
      <c r="AM97" s="124"/>
      <c r="AN97" s="382" t="str">
        <f>IF(入力シート!$D315="有","①有　  2無",IF(入力シート!$D315="無","1有　  ②無","1有　  2無"))</f>
        <v>1有　  2無</v>
      </c>
      <c r="AO97" s="383"/>
      <c r="AP97" s="383"/>
      <c r="AQ97" s="383"/>
      <c r="AR97" s="383"/>
      <c r="AS97" s="383"/>
      <c r="AT97" s="383"/>
      <c r="AU97" s="383"/>
      <c r="AV97" s="383"/>
      <c r="AW97" s="383"/>
      <c r="AX97" s="383"/>
      <c r="AY97" s="383"/>
      <c r="AZ97" s="383"/>
      <c r="BA97" s="383"/>
      <c r="BB97" s="383"/>
      <c r="BC97" s="384"/>
      <c r="BD97" s="121" t="s">
        <v>153</v>
      </c>
      <c r="BE97" s="122"/>
      <c r="BF97" s="122"/>
      <c r="BG97" s="122"/>
      <c r="BH97" s="122"/>
      <c r="BI97" s="122"/>
      <c r="BJ97" s="122"/>
      <c r="BK97" s="264">
        <f>IF(入力シート!$D319="有","①",1)</f>
        <v>1</v>
      </c>
      <c r="BL97" s="264"/>
      <c r="BM97" s="274" t="s">
        <v>154</v>
      </c>
      <c r="BN97" s="274"/>
      <c r="BO97" s="274"/>
      <c r="BP97" s="274"/>
      <c r="BQ97" s="274"/>
      <c r="BR97" s="274"/>
      <c r="BS97" s="191"/>
      <c r="BT97" s="264">
        <f>IF(入力シート!$D320="有","②",2)</f>
        <v>2</v>
      </c>
      <c r="BU97" s="264"/>
      <c r="BV97" s="267" t="s">
        <v>155</v>
      </c>
      <c r="BW97" s="267"/>
      <c r="BX97" s="267"/>
      <c r="BY97" s="267"/>
      <c r="BZ97" s="267"/>
      <c r="CA97" s="267"/>
      <c r="CB97" s="267"/>
      <c r="CC97" s="267"/>
      <c r="CD97" s="267"/>
      <c r="CE97" s="191"/>
      <c r="CF97" s="191"/>
      <c r="CG97" s="191"/>
      <c r="CH97" s="191"/>
      <c r="CI97" s="191"/>
      <c r="CJ97" s="14"/>
      <c r="CK97" s="14"/>
      <c r="CL97" s="14"/>
      <c r="CM97" s="143"/>
    </row>
    <row r="98" spans="1:91" s="131" customFormat="1" ht="17.45" customHeight="1" x14ac:dyDescent="0.15">
      <c r="A98" s="19"/>
      <c r="B98" s="125"/>
      <c r="C98" s="125"/>
      <c r="D98" s="125"/>
      <c r="E98" s="125"/>
      <c r="F98" s="125"/>
      <c r="G98" s="125"/>
      <c r="H98" s="125"/>
      <c r="I98" s="125"/>
      <c r="J98" s="125"/>
      <c r="K98" s="125"/>
      <c r="L98" s="125"/>
      <c r="M98" s="125"/>
      <c r="N98" s="125"/>
      <c r="O98" s="125"/>
      <c r="P98" s="125"/>
      <c r="Q98" s="20"/>
      <c r="R98" s="19"/>
      <c r="S98" s="256" t="s">
        <v>582</v>
      </c>
      <c r="T98" s="256"/>
      <c r="U98" s="273" t="str">
        <f>IF(入力シート!$D$314="","",入力シート!$D$314)</f>
        <v/>
      </c>
      <c r="V98" s="273"/>
      <c r="W98" s="273"/>
      <c r="X98" s="273"/>
      <c r="Y98" s="273"/>
      <c r="Z98" s="273"/>
      <c r="AA98" s="273"/>
      <c r="AB98" s="273"/>
      <c r="AC98" s="273"/>
      <c r="AD98" s="273"/>
      <c r="AE98" s="273"/>
      <c r="AF98" s="273"/>
      <c r="AG98" s="273"/>
      <c r="AH98" s="273"/>
      <c r="AI98" s="273"/>
      <c r="AJ98" s="273"/>
      <c r="AK98" s="273"/>
      <c r="AL98" s="256" t="s">
        <v>157</v>
      </c>
      <c r="AM98" s="272"/>
      <c r="AN98" s="19"/>
      <c r="AO98" s="125"/>
      <c r="AP98" s="125"/>
      <c r="AQ98" s="125"/>
      <c r="AR98" s="125"/>
      <c r="AS98" s="125"/>
      <c r="AT98" s="125"/>
      <c r="AU98" s="125"/>
      <c r="AV98" s="125"/>
      <c r="AW98" s="125"/>
      <c r="AX98" s="125"/>
      <c r="AY98" s="125"/>
      <c r="AZ98" s="125"/>
      <c r="BA98" s="125"/>
      <c r="BB98" s="125"/>
      <c r="BC98" s="20"/>
      <c r="BD98" s="19"/>
      <c r="BE98" s="125"/>
      <c r="BF98" s="125"/>
      <c r="BG98" s="125"/>
      <c r="BH98" s="125"/>
      <c r="BI98" s="125"/>
      <c r="BJ98" s="125"/>
      <c r="BK98" s="256">
        <f>IF(入力シート!$D321="",3,"③")</f>
        <v>3</v>
      </c>
      <c r="BL98" s="256"/>
      <c r="BM98" s="256" t="s">
        <v>63</v>
      </c>
      <c r="BN98" s="256"/>
      <c r="BO98" s="256"/>
      <c r="BP98" s="256"/>
      <c r="BQ98" s="256"/>
      <c r="BR98" s="256"/>
      <c r="BS98" s="268" t="str">
        <f>IF(入力シート!$D321="","",入力シート!$D321)</f>
        <v/>
      </c>
      <c r="BT98" s="268"/>
      <c r="BU98" s="268"/>
      <c r="BV98" s="268"/>
      <c r="BW98" s="268"/>
      <c r="BX98" s="268"/>
      <c r="BY98" s="268"/>
      <c r="BZ98" s="268"/>
      <c r="CA98" s="268"/>
      <c r="CB98" s="268"/>
      <c r="CC98" s="268"/>
      <c r="CD98" s="268"/>
      <c r="CE98" s="268"/>
      <c r="CF98" s="268"/>
      <c r="CG98" s="268"/>
      <c r="CH98" s="268"/>
      <c r="CI98" s="268"/>
      <c r="CJ98" s="268"/>
      <c r="CK98" s="256" t="s">
        <v>157</v>
      </c>
      <c r="CL98" s="256"/>
      <c r="CM98" s="20"/>
    </row>
    <row r="99" spans="1:91" ht="18" customHeight="1" x14ac:dyDescent="0.15">
      <c r="A99" s="357" t="s">
        <v>51</v>
      </c>
      <c r="B99" s="297"/>
      <c r="C99" s="297"/>
      <c r="D99" s="297"/>
      <c r="E99" s="297"/>
      <c r="F99" s="297"/>
      <c r="G99" s="297"/>
      <c r="H99" s="297"/>
      <c r="I99" s="297"/>
      <c r="J99" s="297"/>
      <c r="K99" s="297"/>
      <c r="L99" s="297"/>
      <c r="M99" s="297"/>
      <c r="N99" s="297"/>
      <c r="O99" s="297"/>
      <c r="P99" s="297"/>
      <c r="Q99" s="298"/>
      <c r="R99" s="29" t="s">
        <v>218</v>
      </c>
      <c r="S99" s="28"/>
      <c r="T99" s="28"/>
      <c r="U99" s="28"/>
      <c r="V99" s="28"/>
      <c r="W99" s="28"/>
      <c r="X99" s="255" t="str">
        <f>IF(入力シート!$D322="","",入力シート!$D322)</f>
        <v/>
      </c>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t="s">
        <v>584</v>
      </c>
      <c r="AX99" s="255"/>
      <c r="AY99" s="255"/>
      <c r="AZ99" s="255"/>
      <c r="BA99" s="253" t="str">
        <f>IF(入力シート!$D323="","",入力シート!$D323)</f>
        <v/>
      </c>
      <c r="BB99" s="253"/>
      <c r="BC99" s="253"/>
      <c r="BD99" s="253"/>
      <c r="BE99" s="253"/>
      <c r="BF99" s="253"/>
      <c r="BG99" s="253"/>
      <c r="BH99" s="253"/>
      <c r="BI99" s="253"/>
      <c r="BJ99" s="253"/>
      <c r="BK99" s="253"/>
      <c r="BL99" s="253"/>
      <c r="BM99" s="253"/>
      <c r="BN99" s="253"/>
      <c r="BO99" s="255" t="s">
        <v>583</v>
      </c>
      <c r="BP99" s="255"/>
      <c r="BQ99" s="255"/>
      <c r="BR99" s="255"/>
      <c r="BS99" s="253" t="str">
        <f>IF(入力シート!$D324="","",入力シート!$D324)</f>
        <v/>
      </c>
      <c r="BT99" s="253"/>
      <c r="BU99" s="253"/>
      <c r="BV99" s="253"/>
      <c r="BW99" s="253"/>
      <c r="BX99" s="253"/>
      <c r="BY99" s="253"/>
      <c r="BZ99" s="253"/>
      <c r="CA99" s="253"/>
      <c r="CB99" s="253"/>
      <c r="CC99" s="253"/>
      <c r="CD99" s="253"/>
      <c r="CE99" s="253"/>
      <c r="CF99" s="253"/>
      <c r="CG99" s="253"/>
      <c r="CH99" s="253"/>
      <c r="CI99" s="253"/>
      <c r="CJ99" s="253"/>
      <c r="CK99" s="253"/>
      <c r="CL99" s="253"/>
      <c r="CM99" s="254"/>
    </row>
    <row r="100" spans="1:91" ht="17.45" customHeight="1" x14ac:dyDescent="0.15">
      <c r="A100" s="299"/>
      <c r="B100" s="300"/>
      <c r="C100" s="300"/>
      <c r="D100" s="300"/>
      <c r="E100" s="300"/>
      <c r="F100" s="300"/>
      <c r="G100" s="300"/>
      <c r="H100" s="300"/>
      <c r="I100" s="300"/>
      <c r="J100" s="300"/>
      <c r="K100" s="300"/>
      <c r="L100" s="300"/>
      <c r="M100" s="300"/>
      <c r="N100" s="300"/>
      <c r="O100" s="300"/>
      <c r="P100" s="300"/>
      <c r="Q100" s="301"/>
      <c r="R100" s="132" t="s">
        <v>508</v>
      </c>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43"/>
    </row>
    <row r="101" spans="1:91" ht="17.45" customHeight="1" x14ac:dyDescent="0.15">
      <c r="A101" s="302"/>
      <c r="B101" s="303"/>
      <c r="C101" s="303"/>
      <c r="D101" s="303"/>
      <c r="E101" s="303"/>
      <c r="F101" s="303"/>
      <c r="G101" s="303"/>
      <c r="H101" s="303"/>
      <c r="I101" s="303"/>
      <c r="J101" s="303"/>
      <c r="K101" s="303"/>
      <c r="L101" s="303"/>
      <c r="M101" s="303"/>
      <c r="N101" s="303"/>
      <c r="O101" s="303"/>
      <c r="P101" s="303"/>
      <c r="Q101" s="304"/>
      <c r="R101" s="458" t="str">
        <f>ASC(IF(入力シート!$D325="","",入力シート!$D325))</f>
        <v/>
      </c>
      <c r="S101" s="252"/>
      <c r="T101" s="252"/>
      <c r="U101" s="252"/>
      <c r="V101" s="252"/>
      <c r="W101" s="252"/>
      <c r="X101" s="252"/>
      <c r="Y101" s="252"/>
      <c r="Z101" s="252"/>
      <c r="AA101" s="252"/>
      <c r="AB101" s="252"/>
      <c r="AC101" s="252"/>
      <c r="AD101" s="252"/>
      <c r="AE101" s="252"/>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2"/>
      <c r="BD101" s="252"/>
      <c r="BE101" s="252"/>
      <c r="BF101" s="252"/>
      <c r="BG101" s="252"/>
      <c r="BH101" s="252"/>
      <c r="BI101" s="252"/>
      <c r="BJ101" s="252"/>
      <c r="BK101" s="252"/>
      <c r="BL101" s="252"/>
      <c r="BM101" s="252"/>
      <c r="BN101" s="252"/>
      <c r="BO101" s="252"/>
      <c r="BP101" s="252"/>
      <c r="BQ101" s="252"/>
      <c r="BR101" s="252"/>
      <c r="BS101" s="252"/>
      <c r="BT101" s="252"/>
      <c r="BU101" s="252"/>
      <c r="BV101" s="252"/>
      <c r="BW101" s="252"/>
      <c r="BX101" s="252"/>
      <c r="BY101" s="252"/>
      <c r="BZ101" s="252"/>
      <c r="CA101" s="252"/>
      <c r="CB101" s="252"/>
      <c r="CC101" s="252"/>
      <c r="CD101" s="252"/>
      <c r="CE101" s="252"/>
      <c r="CF101" s="252"/>
      <c r="CG101" s="252"/>
      <c r="CH101" s="252"/>
      <c r="CI101" s="252"/>
      <c r="CJ101" s="252"/>
      <c r="CK101" s="252"/>
      <c r="CL101" s="252"/>
      <c r="CM101" s="459"/>
    </row>
    <row r="102" spans="1:91" ht="16.5" customHeight="1" x14ac:dyDescent="0.15">
      <c r="A102" s="131" t="s">
        <v>52</v>
      </c>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BG102" s="13" t="s">
        <v>588</v>
      </c>
    </row>
  </sheetData>
  <mergeCells count="589">
    <mergeCell ref="E83:U83"/>
    <mergeCell ref="E82:U82"/>
    <mergeCell ref="BR82:CB82"/>
    <mergeCell ref="CC82:CM82"/>
    <mergeCell ref="BR77:CB77"/>
    <mergeCell ref="H75:U75"/>
    <mergeCell ref="E73:U73"/>
    <mergeCell ref="H68:U68"/>
    <mergeCell ref="CC68:CM68"/>
    <mergeCell ref="AI80:BF80"/>
    <mergeCell ref="V75:AA75"/>
    <mergeCell ref="CC78:CM78"/>
    <mergeCell ref="E74:G76"/>
    <mergeCell ref="E80:U80"/>
    <mergeCell ref="E78:U78"/>
    <mergeCell ref="H70:U70"/>
    <mergeCell ref="H69:U69"/>
    <mergeCell ref="BR70:CB70"/>
    <mergeCell ref="CC70:CM70"/>
    <mergeCell ref="BG71:BQ71"/>
    <mergeCell ref="BR71:CB71"/>
    <mergeCell ref="CC71:CM71"/>
    <mergeCell ref="AI71:BF71"/>
    <mergeCell ref="CC67:CM67"/>
    <mergeCell ref="BR67:CB67"/>
    <mergeCell ref="V68:AA68"/>
    <mergeCell ref="V69:AA69"/>
    <mergeCell ref="V70:AA70"/>
    <mergeCell ref="V71:AA71"/>
    <mergeCell ref="V72:AA72"/>
    <mergeCell ref="V73:AA73"/>
    <mergeCell ref="V74:AA74"/>
    <mergeCell ref="BG67:BQ67"/>
    <mergeCell ref="V67:AD67"/>
    <mergeCell ref="AE67:AH85"/>
    <mergeCell ref="AI67:BF67"/>
    <mergeCell ref="BR73:CB73"/>
    <mergeCell ref="CC83:CM83"/>
    <mergeCell ref="V78:AA78"/>
    <mergeCell ref="BG80:BQ80"/>
    <mergeCell ref="BR68:CB68"/>
    <mergeCell ref="BG68:BQ68"/>
    <mergeCell ref="AI68:BF68"/>
    <mergeCell ref="BG69:BQ69"/>
    <mergeCell ref="BR69:CB69"/>
    <mergeCell ref="CC69:CM69"/>
    <mergeCell ref="BG70:BQ70"/>
    <mergeCell ref="BA65:BB65"/>
    <mergeCell ref="BI65:BJ65"/>
    <mergeCell ref="A90:L90"/>
    <mergeCell ref="E67:U67"/>
    <mergeCell ref="M92:Q94"/>
    <mergeCell ref="A97:Q97"/>
    <mergeCell ref="A99:Q101"/>
    <mergeCell ref="R101:CM101"/>
    <mergeCell ref="E79:U79"/>
    <mergeCell ref="E72:U72"/>
    <mergeCell ref="E71:U71"/>
    <mergeCell ref="H76:U76"/>
    <mergeCell ref="H74:U74"/>
    <mergeCell ref="AI77:BF77"/>
    <mergeCell ref="AI76:BF76"/>
    <mergeCell ref="AI74:BF74"/>
    <mergeCell ref="V76:AA76"/>
    <mergeCell ref="V77:AA77"/>
    <mergeCell ref="E77:U77"/>
    <mergeCell ref="R94:V94"/>
    <mergeCell ref="CC77:CM77"/>
    <mergeCell ref="BR78:CB78"/>
    <mergeCell ref="BG83:BQ83"/>
    <mergeCell ref="BR75:CB75"/>
    <mergeCell ref="BR80:CB80"/>
    <mergeCell ref="A96:Q96"/>
    <mergeCell ref="E84:U84"/>
    <mergeCell ref="AI84:AK84"/>
    <mergeCell ref="AI83:AK83"/>
    <mergeCell ref="AL83:BF83"/>
    <mergeCell ref="AL84:BF84"/>
    <mergeCell ref="AI81:BF81"/>
    <mergeCell ref="E85:U85"/>
    <mergeCell ref="BR83:CB83"/>
    <mergeCell ref="S96:T96"/>
    <mergeCell ref="AO88:AP88"/>
    <mergeCell ref="S87:T87"/>
    <mergeCell ref="AD87:AE87"/>
    <mergeCell ref="AO87:AP87"/>
    <mergeCell ref="A92:L92"/>
    <mergeCell ref="A88:Q88"/>
    <mergeCell ref="A86:Q86"/>
    <mergeCell ref="A87:Q87"/>
    <mergeCell ref="A67:D85"/>
    <mergeCell ref="E81:U81"/>
    <mergeCell ref="V85:AA85"/>
    <mergeCell ref="BG73:BQ73"/>
    <mergeCell ref="E68:G70"/>
    <mergeCell ref="BY62:CJ62"/>
    <mergeCell ref="Y58:AJ58"/>
    <mergeCell ref="CC52:CJ52"/>
    <mergeCell ref="CK52:CM52"/>
    <mergeCell ref="BG81:BQ81"/>
    <mergeCell ref="BG77:BQ77"/>
    <mergeCell ref="BG78:BQ78"/>
    <mergeCell ref="BG79:BQ79"/>
    <mergeCell ref="BG74:BQ74"/>
    <mergeCell ref="BG75:BQ75"/>
    <mergeCell ref="CC80:CM80"/>
    <mergeCell ref="CC75:CM75"/>
    <mergeCell ref="BG76:BQ76"/>
    <mergeCell ref="BR76:CB76"/>
    <mergeCell ref="CC76:CM76"/>
    <mergeCell ref="BR74:CB74"/>
    <mergeCell ref="BR79:CB79"/>
    <mergeCell ref="CC79:CM79"/>
    <mergeCell ref="CC74:CM74"/>
    <mergeCell ref="BG72:BQ72"/>
    <mergeCell ref="BR72:CB72"/>
    <mergeCell ref="CC73:CM73"/>
    <mergeCell ref="AI78:BF78"/>
    <mergeCell ref="BR62:BX62"/>
    <mergeCell ref="A1:CM1"/>
    <mergeCell ref="AC6:AM6"/>
    <mergeCell ref="AC7:AM7"/>
    <mergeCell ref="A10:J10"/>
    <mergeCell ref="AC8:AM8"/>
    <mergeCell ref="B9:CM9"/>
    <mergeCell ref="A2:CM2"/>
    <mergeCell ref="A3:CM3"/>
    <mergeCell ref="AN6:CM6"/>
    <mergeCell ref="AN7:CM7"/>
    <mergeCell ref="AN8:AS8"/>
    <mergeCell ref="AT8:BH8"/>
    <mergeCell ref="BO8:CM8"/>
    <mergeCell ref="BI8:BN8"/>
    <mergeCell ref="K10:AM10"/>
    <mergeCell ref="AN10:BT10"/>
    <mergeCell ref="BU10:CM10"/>
    <mergeCell ref="BN4:CH4"/>
    <mergeCell ref="AP39:AQ40"/>
    <mergeCell ref="AP37:AQ38"/>
    <mergeCell ref="CH39:CM39"/>
    <mergeCell ref="AX40:BC40"/>
    <mergeCell ref="BD40:BI40"/>
    <mergeCell ref="BJ40:BO40"/>
    <mergeCell ref="BP40:BU40"/>
    <mergeCell ref="BV40:CA40"/>
    <mergeCell ref="CB40:CG40"/>
    <mergeCell ref="CH40:CM40"/>
    <mergeCell ref="BJ38:BO38"/>
    <mergeCell ref="BP38:BU38"/>
    <mergeCell ref="BV38:CA38"/>
    <mergeCell ref="CB38:CG38"/>
    <mergeCell ref="CH38:CM38"/>
    <mergeCell ref="BJ37:BO37"/>
    <mergeCell ref="BJ39:BO39"/>
    <mergeCell ref="BP39:BU39"/>
    <mergeCell ref="BV39:CA39"/>
    <mergeCell ref="CB39:CG39"/>
    <mergeCell ref="S38:AB38"/>
    <mergeCell ref="S40:AB40"/>
    <mergeCell ref="A25:Q31"/>
    <mergeCell ref="R25:Z31"/>
    <mergeCell ref="AL31:AM31"/>
    <mergeCell ref="AN31:AW31"/>
    <mergeCell ref="AY31:AZ31"/>
    <mergeCell ref="BD35:BI36"/>
    <mergeCell ref="AX35:BC36"/>
    <mergeCell ref="AX38:BC38"/>
    <mergeCell ref="P39:Q39"/>
    <mergeCell ref="P37:Q37"/>
    <mergeCell ref="AG35:AO36"/>
    <mergeCell ref="AX39:BC39"/>
    <mergeCell ref="BD39:BI39"/>
    <mergeCell ref="BD37:BI37"/>
    <mergeCell ref="AX37:BC37"/>
    <mergeCell ref="BD38:BI38"/>
    <mergeCell ref="A37:O40"/>
    <mergeCell ref="AG37:AO40"/>
    <mergeCell ref="A32:AO34"/>
    <mergeCell ref="AP32:AW36"/>
    <mergeCell ref="AX32:CM34"/>
    <mergeCell ref="A35:O36"/>
    <mergeCell ref="A22:Z22"/>
    <mergeCell ref="AA25:AC29"/>
    <mergeCell ref="BA31:BE31"/>
    <mergeCell ref="AY30:BC30"/>
    <mergeCell ref="BE30:BF30"/>
    <mergeCell ref="BG30:BI30"/>
    <mergeCell ref="A20:Z21"/>
    <mergeCell ref="AL21:AM21"/>
    <mergeCell ref="AN21:AT21"/>
    <mergeCell ref="AU21:BJ21"/>
    <mergeCell ref="AL23:AM23"/>
    <mergeCell ref="AL24:AM24"/>
    <mergeCell ref="AN24:AW24"/>
    <mergeCell ref="AN23:CA23"/>
    <mergeCell ref="AY24:AZ24"/>
    <mergeCell ref="AA30:AJ30"/>
    <mergeCell ref="AL30:AM30"/>
    <mergeCell ref="BL28:BQ28"/>
    <mergeCell ref="CA30:CH30"/>
    <mergeCell ref="BG31:BH31"/>
    <mergeCell ref="BN21:BR21"/>
    <mergeCell ref="BS21:CD21"/>
    <mergeCell ref="AT28:AX28"/>
    <mergeCell ref="AY28:BK28"/>
    <mergeCell ref="CB19:CG19"/>
    <mergeCell ref="AL20:AM20"/>
    <mergeCell ref="CE21:CG21"/>
    <mergeCell ref="AA18:AJ18"/>
    <mergeCell ref="AA19:AJ19"/>
    <mergeCell ref="AA22:AJ22"/>
    <mergeCell ref="AM18:AW18"/>
    <mergeCell ref="AL19:AM19"/>
    <mergeCell ref="AN19:AS19"/>
    <mergeCell ref="AN22:CA22"/>
    <mergeCell ref="BZ19:CA19"/>
    <mergeCell ref="AL22:AM22"/>
    <mergeCell ref="AV19:AW19"/>
    <mergeCell ref="AT19:AU19"/>
    <mergeCell ref="BK19:BL19"/>
    <mergeCell ref="BM19:BV19"/>
    <mergeCell ref="AN20:BA20"/>
    <mergeCell ref="BC20:BD20"/>
    <mergeCell ref="BE20:BI20"/>
    <mergeCell ref="BK20:BL20"/>
    <mergeCell ref="BM20:BY20"/>
    <mergeCell ref="A15:Z15"/>
    <mergeCell ref="A16:Z16"/>
    <mergeCell ref="A17:V17"/>
    <mergeCell ref="BP15:CM15"/>
    <mergeCell ref="AR16:AV16"/>
    <mergeCell ref="AW16:BL16"/>
    <mergeCell ref="BM16:BQ16"/>
    <mergeCell ref="BR16:CM16"/>
    <mergeCell ref="AJ17:CM17"/>
    <mergeCell ref="AA17:AI17"/>
    <mergeCell ref="AA14:AI16"/>
    <mergeCell ref="AJ15:AQ16"/>
    <mergeCell ref="AR15:AW15"/>
    <mergeCell ref="AX15:BI15"/>
    <mergeCell ref="BJ15:BO15"/>
    <mergeCell ref="AJ14:BR14"/>
    <mergeCell ref="BS14:CG14"/>
    <mergeCell ref="AI69:BF69"/>
    <mergeCell ref="AI70:BF70"/>
    <mergeCell ref="CC72:CM72"/>
    <mergeCell ref="CL94:CM94"/>
    <mergeCell ref="R89:X89"/>
    <mergeCell ref="Y89:AE89"/>
    <mergeCell ref="BR94:BS94"/>
    <mergeCell ref="BR92:BS92"/>
    <mergeCell ref="BR93:BS93"/>
    <mergeCell ref="BD92:BP92"/>
    <mergeCell ref="AF92:AG92"/>
    <mergeCell ref="AF93:AG93"/>
    <mergeCell ref="AH90:AQ90"/>
    <mergeCell ref="AH91:AO91"/>
    <mergeCell ref="AD94:AE94"/>
    <mergeCell ref="BD89:BP89"/>
    <mergeCell ref="BD91:BP91"/>
    <mergeCell ref="BR90:BS90"/>
    <mergeCell ref="BT90:CB90"/>
    <mergeCell ref="BR91:BS91"/>
    <mergeCell ref="BQ89:CM89"/>
    <mergeCell ref="AF89:BC89"/>
    <mergeCell ref="AO94:AZ94"/>
    <mergeCell ref="S88:T88"/>
    <mergeCell ref="V83:AA83"/>
    <mergeCell ref="AI73:BF73"/>
    <mergeCell ref="S97:T97"/>
    <mergeCell ref="BM95:BT95"/>
    <mergeCell ref="BD95:BE95"/>
    <mergeCell ref="W92:X93"/>
    <mergeCell ref="AN96:BC96"/>
    <mergeCell ref="AN97:BC97"/>
    <mergeCell ref="AF94:AG94"/>
    <mergeCell ref="BF95:BL95"/>
    <mergeCell ref="BT92:BW92"/>
    <mergeCell ref="BT93:CC93"/>
    <mergeCell ref="BT94:BZ94"/>
    <mergeCell ref="AI79:BF79"/>
    <mergeCell ref="BI86:BW86"/>
    <mergeCell ref="AX88:BX88"/>
    <mergeCell ref="W86:AV86"/>
    <mergeCell ref="BG84:BQ84"/>
    <mergeCell ref="BR84:CB84"/>
    <mergeCell ref="CC84:CM84"/>
    <mergeCell ref="BR81:CB81"/>
    <mergeCell ref="CC81:CM81"/>
    <mergeCell ref="BG82:BQ82"/>
    <mergeCell ref="BU95:CA95"/>
    <mergeCell ref="BA94:BB94"/>
    <mergeCell ref="W94:X94"/>
    <mergeCell ref="AH92:AR92"/>
    <mergeCell ref="AH93:AO93"/>
    <mergeCell ref="AH94:AN94"/>
    <mergeCell ref="S95:T95"/>
    <mergeCell ref="AD92:AE93"/>
    <mergeCell ref="R92:V93"/>
    <mergeCell ref="Y92:AC93"/>
    <mergeCell ref="Y94:AC94"/>
    <mergeCell ref="CA94:CK94"/>
    <mergeCell ref="P35:AF36"/>
    <mergeCell ref="CH37:CM37"/>
    <mergeCell ref="CB37:CG37"/>
    <mergeCell ref="AN30:AU30"/>
    <mergeCell ref="AW30:AX30"/>
    <mergeCell ref="BM30:BP30"/>
    <mergeCell ref="BR30:BS30"/>
    <mergeCell ref="BT30:BW30"/>
    <mergeCell ref="BY30:BZ30"/>
    <mergeCell ref="CH35:CM36"/>
    <mergeCell ref="CB35:CG36"/>
    <mergeCell ref="BV35:CA36"/>
    <mergeCell ref="BP35:BU36"/>
    <mergeCell ref="BR41:CB41"/>
    <mergeCell ref="CC41:CM41"/>
    <mergeCell ref="BG42:BQ42"/>
    <mergeCell ref="BR42:CB42"/>
    <mergeCell ref="CC42:CM42"/>
    <mergeCell ref="AU42:BF42"/>
    <mergeCell ref="AU41:BF41"/>
    <mergeCell ref="AI42:AT42"/>
    <mergeCell ref="AI41:AT41"/>
    <mergeCell ref="O61:P61"/>
    <mergeCell ref="A11:Z11"/>
    <mergeCell ref="AA11:AB11"/>
    <mergeCell ref="A12:Z12"/>
    <mergeCell ref="AA12:AB12"/>
    <mergeCell ref="A13:Z13"/>
    <mergeCell ref="AA13:AB13"/>
    <mergeCell ref="AC11:CM11"/>
    <mergeCell ref="AJ13:CK13"/>
    <mergeCell ref="BD12:BE12"/>
    <mergeCell ref="BF12:BQ12"/>
    <mergeCell ref="Q61:Y61"/>
    <mergeCell ref="AJ61:AM61"/>
    <mergeCell ref="AP61:AQ61"/>
    <mergeCell ref="AR61:AZ61"/>
    <mergeCell ref="O63:P63"/>
    <mergeCell ref="Q63:AA63"/>
    <mergeCell ref="BG54:BV54"/>
    <mergeCell ref="BT52:BZ52"/>
    <mergeCell ref="AK58:AM58"/>
    <mergeCell ref="AN58:AP58"/>
    <mergeCell ref="AY58:BC58"/>
    <mergeCell ref="AQ58:AX58"/>
    <mergeCell ref="A59:X59"/>
    <mergeCell ref="A60:X60"/>
    <mergeCell ref="BW54:CM54"/>
    <mergeCell ref="BL58:BO58"/>
    <mergeCell ref="BD58:BK58"/>
    <mergeCell ref="BK61:BO61"/>
    <mergeCell ref="BV63:BY63"/>
    <mergeCell ref="CL55:CM55"/>
    <mergeCell ref="BA61:BJ61"/>
    <mergeCell ref="BS61:CB61"/>
    <mergeCell ref="BI60:BJ60"/>
    <mergeCell ref="BP62:BQ62"/>
    <mergeCell ref="W41:AH41"/>
    <mergeCell ref="BG41:BJ41"/>
    <mergeCell ref="AJ43:AR43"/>
    <mergeCell ref="AS43:BA43"/>
    <mergeCell ref="BB43:BJ43"/>
    <mergeCell ref="AS44:BA44"/>
    <mergeCell ref="BB44:BJ44"/>
    <mergeCell ref="A48:B48"/>
    <mergeCell ref="AS48:BA48"/>
    <mergeCell ref="BB48:BJ48"/>
    <mergeCell ref="A41:V42"/>
    <mergeCell ref="W42:AH42"/>
    <mergeCell ref="AS46:BA46"/>
    <mergeCell ref="BB46:BJ46"/>
    <mergeCell ref="CH65:CI65"/>
    <mergeCell ref="BG55:BO55"/>
    <mergeCell ref="BP55:BT55"/>
    <mergeCell ref="BU55:CG55"/>
    <mergeCell ref="CH55:CK55"/>
    <mergeCell ref="BG56:BJ56"/>
    <mergeCell ref="BK56:BV56"/>
    <mergeCell ref="BW56:CB56"/>
    <mergeCell ref="BD57:BG57"/>
    <mergeCell ref="BA64:BD64"/>
    <mergeCell ref="BE64:BK64"/>
    <mergeCell ref="BL64:BM64"/>
    <mergeCell ref="BN64:BR64"/>
    <mergeCell ref="BS64:BX64"/>
    <mergeCell ref="BA63:BD63"/>
    <mergeCell ref="BO63:BP63"/>
    <mergeCell ref="BQ63:BU63"/>
    <mergeCell ref="BQ61:BR61"/>
    <mergeCell ref="BJ63:BN63"/>
    <mergeCell ref="BA62:BD62"/>
    <mergeCell ref="BG65:BH65"/>
    <mergeCell ref="BS65:BT65"/>
    <mergeCell ref="BE63:BI63"/>
    <mergeCell ref="BE62:BF62"/>
    <mergeCell ref="A66:AB66"/>
    <mergeCell ref="AM66:BH66"/>
    <mergeCell ref="BK43:BS43"/>
    <mergeCell ref="B46:T46"/>
    <mergeCell ref="U46:AD47"/>
    <mergeCell ref="AE46:AI46"/>
    <mergeCell ref="AJ46:AR46"/>
    <mergeCell ref="AG62:AK62"/>
    <mergeCell ref="AM62:AN62"/>
    <mergeCell ref="AO62:AT62"/>
    <mergeCell ref="AO54:BF54"/>
    <mergeCell ref="AS56:AX56"/>
    <mergeCell ref="AY56:BF56"/>
    <mergeCell ref="A54:X57"/>
    <mergeCell ref="AJ56:AR56"/>
    <mergeCell ref="AJ57:AQ57"/>
    <mergeCell ref="AR57:BA57"/>
    <mergeCell ref="BB57:BC57"/>
    <mergeCell ref="U43:AD43"/>
    <mergeCell ref="AB63:AC63"/>
    <mergeCell ref="AE43:AI43"/>
    <mergeCell ref="Z61:AI61"/>
    <mergeCell ref="Q62:Z62"/>
    <mergeCell ref="BI52:BJ52"/>
    <mergeCell ref="M90:Q91"/>
    <mergeCell ref="R90:V91"/>
    <mergeCell ref="W90:X91"/>
    <mergeCell ref="U50:AD51"/>
    <mergeCell ref="AE50:AI50"/>
    <mergeCell ref="AJ50:AR50"/>
    <mergeCell ref="AU62:AW62"/>
    <mergeCell ref="AY62:AZ62"/>
    <mergeCell ref="AF91:AG91"/>
    <mergeCell ref="AI72:BF72"/>
    <mergeCell ref="AD90:AE91"/>
    <mergeCell ref="Y90:AC91"/>
    <mergeCell ref="V79:AA79"/>
    <mergeCell ref="V80:AA80"/>
    <mergeCell ref="V81:AA81"/>
    <mergeCell ref="V82:AA82"/>
    <mergeCell ref="U52:AI52"/>
    <mergeCell ref="AJ52:AP52"/>
    <mergeCell ref="AQ52:AR52"/>
    <mergeCell ref="AD63:AG63"/>
    <mergeCell ref="AM63:AN63"/>
    <mergeCell ref="AT63:AW63"/>
    <mergeCell ref="AD64:AH64"/>
    <mergeCell ref="AN64:AO64"/>
    <mergeCell ref="V84:AA84"/>
    <mergeCell ref="AF90:AG90"/>
    <mergeCell ref="AV65:AZ65"/>
    <mergeCell ref="AQ65:AR65"/>
    <mergeCell ref="AJ45:AR45"/>
    <mergeCell ref="AS45:BA45"/>
    <mergeCell ref="AS49:BA49"/>
    <mergeCell ref="BB49:BJ49"/>
    <mergeCell ref="BK49:BS49"/>
    <mergeCell ref="AE47:AI47"/>
    <mergeCell ref="AJ47:AR47"/>
    <mergeCell ref="AS47:BA47"/>
    <mergeCell ref="BB47:BJ47"/>
    <mergeCell ref="BK47:BS47"/>
    <mergeCell ref="U44:AD45"/>
    <mergeCell ref="AE44:AI44"/>
    <mergeCell ref="AJ44:AR44"/>
    <mergeCell ref="U48:AD49"/>
    <mergeCell ref="AE48:AI48"/>
    <mergeCell ref="AJ48:AR48"/>
    <mergeCell ref="AE49:AI49"/>
    <mergeCell ref="AJ49:AR49"/>
    <mergeCell ref="AU64:AX64"/>
    <mergeCell ref="AP64:AT64"/>
    <mergeCell ref="BK46:BS46"/>
    <mergeCell ref="BT46:CB46"/>
    <mergeCell ref="BT47:CB47"/>
    <mergeCell ref="A65:P65"/>
    <mergeCell ref="AG65:AJ65"/>
    <mergeCell ref="AB65:AC65"/>
    <mergeCell ref="Q65:AA65"/>
    <mergeCell ref="C48:M48"/>
    <mergeCell ref="N48:R48"/>
    <mergeCell ref="C47:T47"/>
    <mergeCell ref="AI64:AM64"/>
    <mergeCell ref="AO63:AS63"/>
    <mergeCell ref="AH63:AL63"/>
    <mergeCell ref="AA62:AF62"/>
    <mergeCell ref="AJ60:AK60"/>
    <mergeCell ref="AW60:AX60"/>
    <mergeCell ref="BX65:CA65"/>
    <mergeCell ref="A58:X58"/>
    <mergeCell ref="O62:P62"/>
    <mergeCell ref="AS52:AY52"/>
    <mergeCell ref="AZ52:BA52"/>
    <mergeCell ref="BB52:BH52"/>
    <mergeCell ref="AL59:BL59"/>
    <mergeCell ref="A61:N64"/>
    <mergeCell ref="AY27:BK27"/>
    <mergeCell ref="BL27:BQ27"/>
    <mergeCell ref="BR27:CM27"/>
    <mergeCell ref="BR28:CM28"/>
    <mergeCell ref="BB50:BJ50"/>
    <mergeCell ref="BK50:BS50"/>
    <mergeCell ref="BT50:CB50"/>
    <mergeCell ref="CC50:CJ50"/>
    <mergeCell ref="CK50:CM50"/>
    <mergeCell ref="CC46:CJ46"/>
    <mergeCell ref="BK44:BS44"/>
    <mergeCell ref="BT44:CB44"/>
    <mergeCell ref="BK48:BS48"/>
    <mergeCell ref="BT48:CB48"/>
    <mergeCell ref="CC48:CJ48"/>
    <mergeCell ref="CK48:CM48"/>
    <mergeCell ref="BT49:CB49"/>
    <mergeCell ref="CC49:CJ49"/>
    <mergeCell ref="BJ35:BO36"/>
    <mergeCell ref="CK49:CM49"/>
    <mergeCell ref="BB45:BJ45"/>
    <mergeCell ref="BK45:BS45"/>
    <mergeCell ref="CC47:CJ47"/>
    <mergeCell ref="BT45:CB45"/>
    <mergeCell ref="S98:T98"/>
    <mergeCell ref="AL98:AM98"/>
    <mergeCell ref="U98:AK98"/>
    <mergeCell ref="BM97:BR97"/>
    <mergeCell ref="BA24:BG24"/>
    <mergeCell ref="BI24:BJ24"/>
    <mergeCell ref="BK52:BQ52"/>
    <mergeCell ref="BR52:BS52"/>
    <mergeCell ref="AT29:BS29"/>
    <mergeCell ref="BP37:BU37"/>
    <mergeCell ref="BT43:CB43"/>
    <mergeCell ref="BK41:BP41"/>
    <mergeCell ref="BK30:BL30"/>
    <mergeCell ref="AS50:BA50"/>
    <mergeCell ref="AD29:AS29"/>
    <mergeCell ref="AD25:AS25"/>
    <mergeCell ref="AD26:AS26"/>
    <mergeCell ref="AD27:AS27"/>
    <mergeCell ref="AD28:AS28"/>
    <mergeCell ref="AT25:CM25"/>
    <mergeCell ref="AT26:AV26"/>
    <mergeCell ref="AW26:BB26"/>
    <mergeCell ref="BC26:CM26"/>
    <mergeCell ref="AT27:AX27"/>
    <mergeCell ref="AW99:AZ99"/>
    <mergeCell ref="X99:AV99"/>
    <mergeCell ref="BK97:BL97"/>
    <mergeCell ref="BK98:BL98"/>
    <mergeCell ref="BI31:BM31"/>
    <mergeCell ref="BN31:CJ31"/>
    <mergeCell ref="BT97:BU97"/>
    <mergeCell ref="BV97:CD97"/>
    <mergeCell ref="BM98:BR98"/>
    <mergeCell ref="BS98:CJ98"/>
    <mergeCell ref="BF87:BG87"/>
    <mergeCell ref="BV37:CA37"/>
    <mergeCell ref="CC44:CJ44"/>
    <mergeCell ref="CC45:CJ45"/>
    <mergeCell ref="CC43:CM43"/>
    <mergeCell ref="AE51:AI51"/>
    <mergeCell ref="AJ51:AR51"/>
    <mergeCell ref="AS51:BA51"/>
    <mergeCell ref="BB51:BJ51"/>
    <mergeCell ref="BK51:BS51"/>
    <mergeCell ref="BT51:CB51"/>
    <mergeCell ref="CC51:CJ51"/>
    <mergeCell ref="CK51:CM51"/>
    <mergeCell ref="AE45:AI45"/>
    <mergeCell ref="BK24:BP24"/>
    <mergeCell ref="BQ24:CI24"/>
    <mergeCell ref="BK65:BM65"/>
    <mergeCell ref="BH87:BS87"/>
    <mergeCell ref="BK96:BX96"/>
    <mergeCell ref="BT91:CC91"/>
    <mergeCell ref="BQ60:CK60"/>
    <mergeCell ref="BS99:CM99"/>
    <mergeCell ref="BO99:BR99"/>
    <mergeCell ref="BA99:BN99"/>
    <mergeCell ref="CK98:CL98"/>
    <mergeCell ref="BT29:BZ29"/>
    <mergeCell ref="CA29:CM29"/>
    <mergeCell ref="CK45:CM45"/>
    <mergeCell ref="CK46:CM46"/>
    <mergeCell ref="CK47:CM47"/>
    <mergeCell ref="CK44:CM44"/>
    <mergeCell ref="AI75:BF75"/>
    <mergeCell ref="AI82:AK82"/>
    <mergeCell ref="AL82:BF82"/>
    <mergeCell ref="BG62:BI62"/>
    <mergeCell ref="BJ62:BK62"/>
    <mergeCell ref="BL62:BO62"/>
    <mergeCell ref="CA52:CB52"/>
  </mergeCells>
  <phoneticPr fontId="2"/>
  <conditionalFormatting sqref="AN6:CM8 V68:AA85 BG68:CM78 BP55 CH55">
    <cfRule type="containsBlanks" dxfId="0" priority="58">
      <formula>LEN(TRIM(V6))=0</formula>
    </cfRule>
  </conditionalFormatting>
  <printOptions horizontalCentered="1"/>
  <pageMargins left="0.31496062992125984" right="0.31496062992125984" top="0.39370078740157483" bottom="0.39370078740157483" header="0.31496062992125984" footer="0.31496062992125984"/>
  <pageSetup paperSize="9" scale="92" orientation="portrait" r:id="rId1"/>
  <rowBreaks count="1" manualBreakCount="1">
    <brk id="52" max="9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9" sqref="K19"/>
    </sheetView>
  </sheetViews>
  <sheetFormatPr defaultColWidth="9" defaultRowHeight="13.5" x14ac:dyDescent="0.15"/>
  <cols>
    <col min="1" max="1" width="16.125" style="22" bestFit="1" customWidth="1"/>
    <col min="2" max="2" width="6.5" style="22" bestFit="1" customWidth="1"/>
    <col min="3" max="3" width="20.5" style="22" bestFit="1" customWidth="1"/>
    <col min="4" max="4" width="7.5" style="22" bestFit="1" customWidth="1"/>
    <col min="5" max="5" width="9.5" style="22" bestFit="1" customWidth="1"/>
    <col min="6" max="6" width="13.75" style="22" bestFit="1" customWidth="1"/>
    <col min="7" max="7" width="9.5" style="22" bestFit="1" customWidth="1"/>
    <col min="8" max="8" width="11.625" style="22" bestFit="1" customWidth="1"/>
    <col min="9" max="9" width="9.5" style="22" bestFit="1" customWidth="1"/>
    <col min="10" max="10" width="16.125" style="22" bestFit="1" customWidth="1"/>
    <col min="11" max="11" width="32" style="22" bestFit="1" customWidth="1"/>
    <col min="12" max="16384" width="9" style="22"/>
  </cols>
  <sheetData>
    <row r="1" spans="1:11" s="21" customFormat="1" x14ac:dyDescent="0.15">
      <c r="A1" s="21" t="s">
        <v>373</v>
      </c>
      <c r="B1" s="21" t="s">
        <v>231</v>
      </c>
      <c r="C1" s="21" t="s">
        <v>225</v>
      </c>
      <c r="D1" s="21" t="s">
        <v>227</v>
      </c>
      <c r="E1" s="21" t="s">
        <v>395</v>
      </c>
      <c r="F1" s="21" t="s">
        <v>394</v>
      </c>
      <c r="G1" s="21" t="s">
        <v>244</v>
      </c>
      <c r="H1" s="21" t="s">
        <v>254</v>
      </c>
      <c r="I1" s="21" t="s">
        <v>374</v>
      </c>
      <c r="J1" s="21" t="s">
        <v>375</v>
      </c>
      <c r="K1" s="21" t="s">
        <v>510</v>
      </c>
    </row>
    <row r="2" spans="1:11" x14ac:dyDescent="0.15">
      <c r="A2" s="22" t="s">
        <v>376</v>
      </c>
      <c r="B2" s="22" t="s">
        <v>377</v>
      </c>
      <c r="C2" s="22" t="s">
        <v>378</v>
      </c>
      <c r="D2" s="22" t="s">
        <v>379</v>
      </c>
      <c r="E2" s="22" t="s">
        <v>396</v>
      </c>
      <c r="F2" s="23" t="s">
        <v>380</v>
      </c>
      <c r="G2" s="22" t="s">
        <v>381</v>
      </c>
      <c r="H2" s="22" t="s">
        <v>109</v>
      </c>
      <c r="I2" s="22" t="s">
        <v>382</v>
      </c>
      <c r="J2" s="22" t="s">
        <v>383</v>
      </c>
      <c r="K2" s="22" t="s">
        <v>511</v>
      </c>
    </row>
    <row r="3" spans="1:11" x14ac:dyDescent="0.15">
      <c r="B3" s="22" t="s">
        <v>135</v>
      </c>
      <c r="C3" s="22" t="s">
        <v>384</v>
      </c>
      <c r="D3" s="22" t="s">
        <v>385</v>
      </c>
      <c r="E3" s="22" t="s">
        <v>397</v>
      </c>
      <c r="F3" s="22" t="s">
        <v>386</v>
      </c>
      <c r="G3" s="22" t="s">
        <v>387</v>
      </c>
      <c r="H3" s="22" t="s">
        <v>75</v>
      </c>
      <c r="I3" s="22" t="s">
        <v>388</v>
      </c>
      <c r="J3" s="22" t="s">
        <v>389</v>
      </c>
      <c r="K3" s="22" t="s">
        <v>512</v>
      </c>
    </row>
    <row r="4" spans="1:11" x14ac:dyDescent="0.15">
      <c r="D4" s="22" t="s">
        <v>390</v>
      </c>
      <c r="E4" s="22" t="s">
        <v>398</v>
      </c>
      <c r="F4" s="22" t="s">
        <v>391</v>
      </c>
      <c r="J4" s="22" t="s">
        <v>392</v>
      </c>
      <c r="K4" s="22" t="s">
        <v>513</v>
      </c>
    </row>
    <row r="5" spans="1:11" x14ac:dyDescent="0.15">
      <c r="D5" s="22" t="s">
        <v>393</v>
      </c>
      <c r="F5" s="22" t="s">
        <v>105</v>
      </c>
      <c r="K5" s="22" t="s">
        <v>514</v>
      </c>
    </row>
    <row r="6" spans="1:11" x14ac:dyDescent="0.15">
      <c r="K6" s="22" t="s">
        <v>515</v>
      </c>
    </row>
    <row r="7" spans="1:11" x14ac:dyDescent="0.15">
      <c r="K7" s="22" t="s">
        <v>516</v>
      </c>
    </row>
    <row r="8" spans="1:11" x14ac:dyDescent="0.15">
      <c r="K8" s="22" t="s">
        <v>517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印刷用シート</vt:lpstr>
      <vt:lpstr>リスト（12号様式用）</vt:lpstr>
      <vt:lpstr>印刷用シート!Print_Area</vt:lpstr>
      <vt:lpstr>運営方式</vt:lpstr>
      <vt:lpstr>勤務形態</vt:lpstr>
      <vt:lpstr>施設区分</vt:lpstr>
      <vt:lpstr>施設種別</vt:lpstr>
      <vt:lpstr>食材料費の単位</vt:lpstr>
      <vt:lpstr>提出先</vt:lpstr>
      <vt:lpstr>部門</vt:lpstr>
      <vt:lpstr>免許の種類</vt:lpstr>
      <vt:lpstr>有_無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2024-10-30T08:13:24Z</cp:lastPrinted>
  <dcterms:created xsi:type="dcterms:W3CDTF">2014-08-29T03:16:19Z</dcterms:created>
  <dcterms:modified xsi:type="dcterms:W3CDTF">2024-11-11T00:24:24Z</dcterms:modified>
</cp:coreProperties>
</file>