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90" yWindow="330" windowWidth="9645" windowHeight="8625" tabRatio="748" activeTab="0"/>
  </bookViews>
  <sheets>
    <sheet name="仕切" sheetId="1" r:id="rId1"/>
    <sheet name="113" sheetId="2" r:id="rId2"/>
    <sheet name="114" sheetId="3" r:id="rId3"/>
    <sheet name="115" sheetId="4" r:id="rId4"/>
    <sheet name="116" sheetId="5" r:id="rId5"/>
    <sheet name="117" sheetId="6" r:id="rId6"/>
    <sheet name="118" sheetId="7" r:id="rId7"/>
    <sheet name="119" sheetId="8" r:id="rId8"/>
    <sheet name="120" sheetId="9" r:id="rId9"/>
    <sheet name="121" sheetId="10" r:id="rId10"/>
    <sheet name="122" sheetId="11" r:id="rId11"/>
    <sheet name="123" sheetId="12" r:id="rId12"/>
    <sheet name="124" sheetId="13" r:id="rId13"/>
    <sheet name="125" sheetId="14" r:id="rId14"/>
    <sheet name="126" sheetId="15" r:id="rId15"/>
    <sheet name="127" sheetId="16" r:id="rId16"/>
    <sheet name="128" sheetId="17" r:id="rId17"/>
  </sheets>
  <definedNames>
    <definedName name="_xlnm.Print_Area" localSheetId="6">'118'!$A$1:$K$59</definedName>
    <definedName name="_xlnm.Print_Area" localSheetId="7">'119'!$A$1:$W$34</definedName>
    <definedName name="_xlnm.Print_Area" localSheetId="9">'121'!$A$1:$Z$40</definedName>
    <definedName name="_xlnm.Print_Area" localSheetId="14">'126'!$A$1:$M$34</definedName>
    <definedName name="_xlnm.Print_Area" localSheetId="15">'127'!$A$1:$N$30</definedName>
  </definedNames>
  <calcPr fullCalcOnLoad="1"/>
</workbook>
</file>

<file path=xl/sharedStrings.xml><?xml version="1.0" encoding="utf-8"?>
<sst xmlns="http://schemas.openxmlformats.org/spreadsheetml/2006/main" count="1075" uniqueCount="457">
  <si>
    <t>総　　数</t>
  </si>
  <si>
    <t>学校数</t>
  </si>
  <si>
    <t>学級数</t>
  </si>
  <si>
    <t>教員数</t>
  </si>
  <si>
    <t>職員数</t>
  </si>
  <si>
    <t>児童数</t>
  </si>
  <si>
    <t>特殊学級児童数（再掲）</t>
  </si>
  <si>
    <t>区　　　　　　　分</t>
  </si>
  <si>
    <t>公　　立</t>
  </si>
  <si>
    <t>私　　立</t>
  </si>
  <si>
    <t>単式</t>
  </si>
  <si>
    <t>男</t>
  </si>
  <si>
    <t>女</t>
  </si>
  <si>
    <t>生徒数</t>
  </si>
  <si>
    <t>教員数</t>
  </si>
  <si>
    <t>生徒数</t>
  </si>
  <si>
    <t>中学部</t>
  </si>
  <si>
    <t>小学部</t>
  </si>
  <si>
    <t>高等部</t>
  </si>
  <si>
    <t>幼稚部</t>
  </si>
  <si>
    <t>男</t>
  </si>
  <si>
    <t>女</t>
  </si>
  <si>
    <t>本務者数</t>
  </si>
  <si>
    <t>兼務者数</t>
  </si>
  <si>
    <t>１年</t>
  </si>
  <si>
    <t>２年</t>
  </si>
  <si>
    <t>３年</t>
  </si>
  <si>
    <t>４年</t>
  </si>
  <si>
    <t>５年</t>
  </si>
  <si>
    <t>６年</t>
  </si>
  <si>
    <t>全日制</t>
  </si>
  <si>
    <t>定時制</t>
  </si>
  <si>
    <t>教員数</t>
  </si>
  <si>
    <t>職員（本務者）数</t>
  </si>
  <si>
    <t>１年</t>
  </si>
  <si>
    <t>本務者数</t>
  </si>
  <si>
    <t>兼務者数</t>
  </si>
  <si>
    <t>３歳児</t>
  </si>
  <si>
    <t>４歳児</t>
  </si>
  <si>
    <t>５歳児</t>
  </si>
  <si>
    <t>職員(本務者）数</t>
  </si>
  <si>
    <t>区分</t>
  </si>
  <si>
    <t>総数</t>
  </si>
  <si>
    <t>２年</t>
  </si>
  <si>
    <t>３年</t>
  </si>
  <si>
    <t>４年</t>
  </si>
  <si>
    <t>５年</t>
  </si>
  <si>
    <t>６年</t>
  </si>
  <si>
    <t>学級数</t>
  </si>
  <si>
    <t>茅ヶ崎小学校</t>
  </si>
  <si>
    <t>鶴嶺小学校</t>
  </si>
  <si>
    <t>松林小学校</t>
  </si>
  <si>
    <t>西浜小学校</t>
  </si>
  <si>
    <t>小出小学校</t>
  </si>
  <si>
    <t>松浪小学校</t>
  </si>
  <si>
    <t>梅田小学校</t>
  </si>
  <si>
    <t>香川小学校</t>
  </si>
  <si>
    <t>浜須賀小学校</t>
  </si>
  <si>
    <t>鶴が台小学校</t>
  </si>
  <si>
    <t>柳島小学校</t>
  </si>
  <si>
    <t>小和田小学校</t>
  </si>
  <si>
    <t>円蔵小学校</t>
  </si>
  <si>
    <t>今宿小学校</t>
  </si>
  <si>
    <t>室田小学校</t>
  </si>
  <si>
    <t>東海岸小学校</t>
  </si>
  <si>
    <t>浜之郷小学校</t>
  </si>
  <si>
    <t>緑が浜小学校</t>
  </si>
  <si>
    <t>合　計</t>
  </si>
  <si>
    <t>第一中学校</t>
  </si>
  <si>
    <t>鶴嶺中学校</t>
  </si>
  <si>
    <t>松林中学校</t>
  </si>
  <si>
    <t>西浜中学校</t>
  </si>
  <si>
    <t>松浪中学校</t>
  </si>
  <si>
    <t>梅田中学校</t>
  </si>
  <si>
    <t>鶴が台中学校</t>
  </si>
  <si>
    <t>浜須賀中学校</t>
  </si>
  <si>
    <t>北陽中学校</t>
  </si>
  <si>
    <t>中島中学校</t>
  </si>
  <si>
    <t>円蔵中学校</t>
  </si>
  <si>
    <t>赤羽根中学校</t>
  </si>
  <si>
    <t>萩園中学校</t>
  </si>
  <si>
    <t>合計</t>
  </si>
  <si>
    <t>計</t>
  </si>
  <si>
    <t>明治25年6月7日</t>
  </si>
  <si>
    <t>明治27年11月3日</t>
  </si>
  <si>
    <t>明治25年5月5日</t>
  </si>
  <si>
    <t>児童・生徒数</t>
  </si>
  <si>
    <t>茅ヶ崎小学校</t>
  </si>
  <si>
    <t>鶴嶺小学校</t>
  </si>
  <si>
    <t>松林小学校</t>
  </si>
  <si>
    <t>西浜小学校</t>
  </si>
  <si>
    <t>小出小学校</t>
  </si>
  <si>
    <t>松浪小学校</t>
  </si>
  <si>
    <t>梅田小学校</t>
  </si>
  <si>
    <t>香川小学校</t>
  </si>
  <si>
    <t>浜須賀小学校</t>
  </si>
  <si>
    <t>鶴が台小学校</t>
  </si>
  <si>
    <t>柳島小学校</t>
  </si>
  <si>
    <t>緑が浜小学校</t>
  </si>
  <si>
    <t>合　計</t>
  </si>
  <si>
    <t>第一中学校</t>
  </si>
  <si>
    <t>鶴嶺中学校</t>
  </si>
  <si>
    <t>西浜中学校</t>
  </si>
  <si>
    <t>中島中学校</t>
  </si>
  <si>
    <t>円蔵中学校</t>
  </si>
  <si>
    <t>赤羽根中学校</t>
  </si>
  <si>
    <t>件数</t>
  </si>
  <si>
    <t>人数</t>
  </si>
  <si>
    <t>未就学</t>
  </si>
  <si>
    <t>小学校</t>
  </si>
  <si>
    <t>中学校</t>
  </si>
  <si>
    <t>高等学校</t>
  </si>
  <si>
    <t>一般</t>
  </si>
  <si>
    <t>合計</t>
  </si>
  <si>
    <t>来所</t>
  </si>
  <si>
    <t>計</t>
  </si>
  <si>
    <t>小和田公民館</t>
  </si>
  <si>
    <t>鶴嶺公民館</t>
  </si>
  <si>
    <t>香川公民館</t>
  </si>
  <si>
    <t>文化資料館</t>
  </si>
  <si>
    <t>民俗資料館</t>
  </si>
  <si>
    <t>児童・生徒・学生</t>
  </si>
  <si>
    <t>創作室</t>
  </si>
  <si>
    <t>会議室</t>
  </si>
  <si>
    <t>展示室</t>
  </si>
  <si>
    <t>総　数</t>
  </si>
  <si>
    <t>重要文化財</t>
  </si>
  <si>
    <t>史　跡</t>
  </si>
  <si>
    <t>史跡名勝天然記念物</t>
  </si>
  <si>
    <t>蔵書冊数（冊）</t>
  </si>
  <si>
    <t>登録者数（人）</t>
  </si>
  <si>
    <t>貸出利用者数（人）</t>
  </si>
  <si>
    <t>貸出冊数（冊）</t>
  </si>
  <si>
    <t>総数</t>
  </si>
  <si>
    <t>児童</t>
  </si>
  <si>
    <t>成人</t>
  </si>
  <si>
    <t>香川分館</t>
  </si>
  <si>
    <t>移動図書館</t>
  </si>
  <si>
    <t>団体貸出文庫数</t>
  </si>
  <si>
    <t>移動図書館（ﾎﾟｲﾝﾄ数）</t>
  </si>
  <si>
    <t>分室数</t>
  </si>
  <si>
    <t>青少年会館</t>
  </si>
  <si>
    <t>海岸青少年会館</t>
  </si>
  <si>
    <t>個人</t>
  </si>
  <si>
    <t>青少年関係団体</t>
  </si>
  <si>
    <t>その他の
団体</t>
  </si>
  <si>
    <t>幼児</t>
  </si>
  <si>
    <t>１年生</t>
  </si>
  <si>
    <t>２年生</t>
  </si>
  <si>
    <t>３年生</t>
  </si>
  <si>
    <t>４年生</t>
  </si>
  <si>
    <t>５年生</t>
  </si>
  <si>
    <t>６年生</t>
  </si>
  <si>
    <t>区　　　　分</t>
  </si>
  <si>
    <t>大ホール</t>
  </si>
  <si>
    <t>小ホール</t>
  </si>
  <si>
    <t>練習室</t>
  </si>
  <si>
    <t>浜須賀プール</t>
  </si>
  <si>
    <t>殿山プール</t>
  </si>
  <si>
    <t>来館者数</t>
  </si>
  <si>
    <t>件数</t>
  </si>
  <si>
    <t>人数</t>
  </si>
  <si>
    <t>総数</t>
  </si>
  <si>
    <t>第１体育室</t>
  </si>
  <si>
    <t>第２体育室</t>
  </si>
  <si>
    <t>柔剣道場</t>
  </si>
  <si>
    <t>弓道場</t>
  </si>
  <si>
    <t>会議室</t>
  </si>
  <si>
    <t>多目的室</t>
  </si>
  <si>
    <t>ｵｰｹｽﾄﾗ練習室</t>
  </si>
  <si>
    <t>競技場</t>
  </si>
  <si>
    <t>柔剣道場</t>
  </si>
  <si>
    <t>野球場</t>
  </si>
  <si>
    <t>陸上競技場</t>
  </si>
  <si>
    <t>ｻｯｶｰ兼野球場</t>
  </si>
  <si>
    <t>神道</t>
  </si>
  <si>
    <t>神社本庁</t>
  </si>
  <si>
    <t>単立</t>
  </si>
  <si>
    <t>仏教</t>
  </si>
  <si>
    <t>高野山真言宗</t>
  </si>
  <si>
    <t>浄土宗</t>
  </si>
  <si>
    <t>浄土真宗本願寺派</t>
  </si>
  <si>
    <t>曹洞宗</t>
  </si>
  <si>
    <t>如来教</t>
  </si>
  <si>
    <t>日蓮宗</t>
  </si>
  <si>
    <t>キリスト教</t>
  </si>
  <si>
    <t>日本基督教団</t>
  </si>
  <si>
    <t>日本ｷﾘｽﾄ教会</t>
  </si>
  <si>
    <t>日本同盟基督教団</t>
  </si>
  <si>
    <t>日本ホーリネス教団</t>
  </si>
  <si>
    <t>諸教</t>
  </si>
  <si>
    <t>天理教</t>
  </si>
  <si>
    <t>区分</t>
  </si>
  <si>
    <t>就職者</t>
  </si>
  <si>
    <t>宗派</t>
  </si>
  <si>
    <t>松林公民館</t>
  </si>
  <si>
    <t>南湖公民館</t>
  </si>
  <si>
    <t>（１）　蔵書冊数及び貸出状況</t>
  </si>
  <si>
    <t>（２）館外活動状況</t>
  </si>
  <si>
    <t>（１）　総合体育館利用状況</t>
  </si>
  <si>
    <t>（２）　体育館利用状況</t>
  </si>
  <si>
    <t>相模川河畔スポーツ公園</t>
  </si>
  <si>
    <t>芹沢スポーツ広場</t>
  </si>
  <si>
    <t>（２）　園児数</t>
  </si>
  <si>
    <t>（１）　幼稚園数・学級数・教職員数</t>
  </si>
  <si>
    <t>学校数
（私立）</t>
  </si>
  <si>
    <t>計</t>
  </si>
  <si>
    <t>（１）　学校数・学級数・教職員数</t>
  </si>
  <si>
    <t>（２）　児童・生徒数</t>
  </si>
  <si>
    <t>高等学校</t>
  </si>
  <si>
    <t>公共職業能力開発施設等</t>
  </si>
  <si>
    <t>進路別</t>
  </si>
  <si>
    <t>高等学校等
進学率(%)</t>
  </si>
  <si>
    <t>（各年5月１日現在）</t>
  </si>
  <si>
    <t>（各年5月1日現在）</t>
  </si>
  <si>
    <t>小学校</t>
  </si>
  <si>
    <t>中学校</t>
  </si>
  <si>
    <t>区分</t>
  </si>
  <si>
    <t>区分</t>
  </si>
  <si>
    <t>合計</t>
  </si>
  <si>
    <t>合計（人）</t>
  </si>
  <si>
    <t>大学等</t>
  </si>
  <si>
    <t>大学等
進学率(%)</t>
  </si>
  <si>
    <t>就職率(%)</t>
  </si>
  <si>
    <t>公立</t>
  </si>
  <si>
    <t>私立</t>
  </si>
  <si>
    <t>外国人児童数</t>
  </si>
  <si>
    <t>（各年5月1日現在）</t>
  </si>
  <si>
    <t>（１）　中学校</t>
  </si>
  <si>
    <t>（２）　高等学校</t>
  </si>
  <si>
    <t>-</t>
  </si>
  <si>
    <t>本　　　館</t>
  </si>
  <si>
    <t>屋内温水プール</t>
  </si>
  <si>
    <t>茅ヶ崎公園野球場</t>
  </si>
  <si>
    <t>その他</t>
  </si>
  <si>
    <t>本人</t>
  </si>
  <si>
    <t>保護者</t>
  </si>
  <si>
    <t>国</t>
  </si>
  <si>
    <t>県</t>
  </si>
  <si>
    <t>市</t>
  </si>
  <si>
    <t>館　　外</t>
  </si>
  <si>
    <t>公民館等</t>
  </si>
  <si>
    <t>個人利用</t>
  </si>
  <si>
    <t>-</t>
  </si>
  <si>
    <t>高等学校等</t>
  </si>
  <si>
    <t>専修学校 (高等課程)</t>
  </si>
  <si>
    <t>専修学校(一般課程)等</t>
  </si>
  <si>
    <t>不詳・     その他</t>
  </si>
  <si>
    <t>専修学校(専門課程)進学率(%)</t>
  </si>
  <si>
    <t>専修学校 (専門課程)</t>
  </si>
  <si>
    <t>ﾃﾆｽｺｰﾄ</t>
  </si>
  <si>
    <t>相談件数の内訳</t>
  </si>
  <si>
    <t>１学級当たり平均人数</t>
  </si>
  <si>
    <t>合計</t>
  </si>
  <si>
    <t>１年</t>
  </si>
  <si>
    <t>２年</t>
  </si>
  <si>
    <t>男</t>
  </si>
  <si>
    <t>女</t>
  </si>
  <si>
    <t>計</t>
  </si>
  <si>
    <t>普通級
学級数</t>
  </si>
  <si>
    <t>特　学
児童数</t>
  </si>
  <si>
    <t>特　学
学級数</t>
  </si>
  <si>
    <t>県費負担
教職員数</t>
  </si>
  <si>
    <t>総　　数</t>
  </si>
  <si>
    <t>公　　立</t>
  </si>
  <si>
    <t>私　　立</t>
  </si>
  <si>
    <t>資料：青少年課</t>
  </si>
  <si>
    <t>資料：図書館</t>
  </si>
  <si>
    <t>件数</t>
  </si>
  <si>
    <t>人数</t>
  </si>
  <si>
    <t>区分</t>
  </si>
  <si>
    <t>氷室椿庭園</t>
  </si>
  <si>
    <t>松籟庵</t>
  </si>
  <si>
    <t>資料：学務課</t>
  </si>
  <si>
    <t>特別支援</t>
  </si>
  <si>
    <t>帰国児童数</t>
  </si>
  <si>
    <t>帰国生徒数</t>
  </si>
  <si>
    <t>その他（犯罪触法・ぐ犯・不良行為）</t>
  </si>
  <si>
    <t>堤スポーツ広場</t>
  </si>
  <si>
    <t>多目的競技場</t>
  </si>
  <si>
    <t>銀河</t>
  </si>
  <si>
    <t>わいわいハウス</t>
  </si>
  <si>
    <t>わくわくらんど</t>
  </si>
  <si>
    <t>茅っ子</t>
  </si>
  <si>
    <t>さんぽみち</t>
  </si>
  <si>
    <t>園数      （私立）</t>
  </si>
  <si>
    <t>県　　立</t>
  </si>
  <si>
    <t>不詳・
その他</t>
  </si>
  <si>
    <t>重要
文化財</t>
  </si>
  <si>
    <t>天然
記念物</t>
  </si>
  <si>
    <t>資料：スポーツ健康課</t>
  </si>
  <si>
    <t>資料：公園緑地課、スポーツ健康課</t>
  </si>
  <si>
    <t>資料：文化生涯学習課</t>
  </si>
  <si>
    <t>資料：文化生涯学習課</t>
  </si>
  <si>
    <t>資料：社会教育課</t>
  </si>
  <si>
    <t>汐見台小学校</t>
  </si>
  <si>
    <t>件数</t>
  </si>
  <si>
    <t>人員</t>
  </si>
  <si>
    <t>件数</t>
  </si>
  <si>
    <t>人数</t>
  </si>
  <si>
    <t xml:space="preserve">  　　 （単位：件）</t>
  </si>
  <si>
    <t>有形・無形民俗
文化財</t>
  </si>
  <si>
    <t>資料：教育センター</t>
  </si>
  <si>
    <t>特殊学級生徒数（再掲）</t>
  </si>
  <si>
    <t>特　学
生徒数</t>
  </si>
  <si>
    <t>資料：神奈川県総務局組織人材部文書課</t>
  </si>
  <si>
    <t>平成26年</t>
  </si>
  <si>
    <t>平成26年</t>
  </si>
  <si>
    <t>平成26年</t>
  </si>
  <si>
    <t>高等部</t>
  </si>
  <si>
    <t>平成26年</t>
  </si>
  <si>
    <t>対前年増減</t>
  </si>
  <si>
    <t>汐見台小学校</t>
  </si>
  <si>
    <t>小和田小学校</t>
  </si>
  <si>
    <t>円蔵小学校</t>
  </si>
  <si>
    <t>今宿小学校</t>
  </si>
  <si>
    <t>室田小学校</t>
  </si>
  <si>
    <t>東海岸小学校</t>
  </si>
  <si>
    <t>浜之郷小学校</t>
  </si>
  <si>
    <t>汐見台小学校</t>
  </si>
  <si>
    <t>松林中学校</t>
  </si>
  <si>
    <t>松浪中学校</t>
  </si>
  <si>
    <t>梅田中学校</t>
  </si>
  <si>
    <t>鶴が台中学校</t>
  </si>
  <si>
    <t>浜須賀中学校</t>
  </si>
  <si>
    <t>北陽中学校</t>
  </si>
  <si>
    <t>萩園中学校</t>
  </si>
  <si>
    <t>平成25年度</t>
  </si>
  <si>
    <t>平成25年度</t>
  </si>
  <si>
    <t>平成25年度</t>
  </si>
  <si>
    <t>平成25年度</t>
  </si>
  <si>
    <t>平成25年度</t>
  </si>
  <si>
    <t>25年度</t>
  </si>
  <si>
    <t>25年度</t>
  </si>
  <si>
    <t xml:space="preserve">発達障害 </t>
  </si>
  <si>
    <t>性格  ・ 行動</t>
  </si>
  <si>
    <t>家族関係</t>
  </si>
  <si>
    <t>養育</t>
  </si>
  <si>
    <t>家庭内暴力</t>
  </si>
  <si>
    <t>児童虐待</t>
  </si>
  <si>
    <t>いじめ</t>
  </si>
  <si>
    <t>不登校・ひきこもり</t>
  </si>
  <si>
    <t>学業 ・進路 
・進学</t>
  </si>
  <si>
    <t>学校生活</t>
  </si>
  <si>
    <t>性 に 関 す る
 こ と</t>
  </si>
  <si>
    <t>対人関係</t>
  </si>
  <si>
    <t>平成26年</t>
  </si>
  <si>
    <t>史跡
天然記念物</t>
  </si>
  <si>
    <t>一般・
その他</t>
  </si>
  <si>
    <t>児童・生徒・学生</t>
  </si>
  <si>
    <t>-</t>
  </si>
  <si>
    <t>平成27年</t>
  </si>
  <si>
    <t>平成26年度</t>
  </si>
  <si>
    <t>平成26年度</t>
  </si>
  <si>
    <t>平成26年度</t>
  </si>
  <si>
    <t>平成26年度</t>
  </si>
  <si>
    <t>平成27年</t>
  </si>
  <si>
    <t>26年度</t>
  </si>
  <si>
    <t>26年度</t>
  </si>
  <si>
    <t>平成27年</t>
  </si>
  <si>
    <t>平成27年</t>
  </si>
  <si>
    <t>-</t>
  </si>
  <si>
    <t>-</t>
  </si>
  <si>
    <t>（各年5月1日現在）</t>
  </si>
  <si>
    <t>（注）　「帰国児童・生徒」とは、海外勤務者等の子どもで、引き続き１年を超える期間海外に在留し、</t>
  </si>
  <si>
    <t>　　　前年度間に帰国した児童・生徒をいいます。</t>
  </si>
  <si>
    <t>（各年1月1日現在）</t>
  </si>
  <si>
    <t>（注）　「公民館等」は小出支所、小和田・鶴嶺・松林・南湖公民館、青少年会館、浜須賀会館、 小和田地区ｺﾐｭﾆﾃｨｾﾝﾀｰ、</t>
  </si>
  <si>
    <t>（注）　中海岸プールは合流式下水道緊急改善事業のため、平成20年度から閉場しています。</t>
  </si>
  <si>
    <t>県費
負担
教職
員数</t>
  </si>
  <si>
    <t>一時的な
仕事に
就いた者</t>
  </si>
  <si>
    <t>平成28年</t>
  </si>
  <si>
    <t>（平成28年5月1日現在）</t>
  </si>
  <si>
    <t>平成28年</t>
  </si>
  <si>
    <t>平成28年</t>
  </si>
  <si>
    <t>資料：平成28年度神奈川県学校基本調査結果報告</t>
  </si>
  <si>
    <t>（平成28年3月31日現在）</t>
  </si>
  <si>
    <t>平成27年度</t>
  </si>
  <si>
    <t>27年度</t>
  </si>
  <si>
    <t>27年度</t>
  </si>
  <si>
    <t>平成27年度</t>
  </si>
  <si>
    <t>平成27年度</t>
  </si>
  <si>
    <t>平成27年度</t>
  </si>
  <si>
    <t>－</t>
  </si>
  <si>
    <t>調理室</t>
  </si>
  <si>
    <t>音楽室</t>
  </si>
  <si>
    <t>体育室</t>
  </si>
  <si>
    <t>(注）　氷室椿庭園については、平成27年4月より、耐震問題のため利用中止としています。</t>
  </si>
  <si>
    <t>-</t>
  </si>
  <si>
    <t>普通級
学級数</t>
  </si>
  <si>
    <t>特　学
学級数</t>
  </si>
  <si>
    <t>なみっこ</t>
  </si>
  <si>
    <t>-</t>
  </si>
  <si>
    <t>資料：公園緑地課・文化生涯学習課</t>
  </si>
  <si>
    <t xml:space="preserve">      　ネスパ茅ヶ崎、ハマミーナ図書室、団体貸出文庫の数値を合計したものです。</t>
  </si>
  <si>
    <t>　　　　（ネスパ茅ヶ崎は、平成25年4月開設、ハマミーナ図書室は平成27年4月開室）</t>
  </si>
  <si>
    <t>９２　児童・生徒数、学級数の推移</t>
  </si>
  <si>
    <r>
      <t xml:space="preserve">９３　平成２８年　学校別学年別 </t>
    </r>
    <r>
      <rPr>
        <sz val="12"/>
        <color indexed="8"/>
        <rFont val="ＭＳ Ｐゴシック"/>
        <family val="3"/>
      </rPr>
      <t>児童</t>
    </r>
    <r>
      <rPr>
        <sz val="12"/>
        <rFont val="ＭＳ Ｐゴシック"/>
        <family val="3"/>
      </rPr>
      <t>数・生徒数等</t>
    </r>
  </si>
  <si>
    <r>
      <t xml:space="preserve">９３　平成２８年　学校別学年別 </t>
    </r>
    <r>
      <rPr>
        <sz val="12"/>
        <color indexed="8"/>
        <rFont val="ＭＳ Ｐゴシック"/>
        <family val="3"/>
      </rPr>
      <t>児童</t>
    </r>
    <r>
      <rPr>
        <sz val="12"/>
        <rFont val="ＭＳ Ｐゴシック"/>
        <family val="3"/>
      </rPr>
      <t>数・生徒数等（つづき）</t>
    </r>
  </si>
  <si>
    <t>９４　小学校</t>
  </si>
  <si>
    <t>９５　中学校</t>
  </si>
  <si>
    <t>９６　高等学校</t>
  </si>
  <si>
    <t>９７　特別支援学校</t>
  </si>
  <si>
    <t>９８　専修学校</t>
  </si>
  <si>
    <t>９９　幼稚園</t>
  </si>
  <si>
    <t>１００　帰国児童・生徒数及び外国人児童・生徒数</t>
  </si>
  <si>
    <t>１０１　進路別卒業者数</t>
  </si>
  <si>
    <t>１０２　平成２７年度 青少年教育相談状況（来所・その他別）</t>
  </si>
  <si>
    <t>１０３　宗教法人数</t>
  </si>
  <si>
    <t>１０４　公民館利用状況</t>
  </si>
  <si>
    <t>１０５　国・県・市指定文化財</t>
  </si>
  <si>
    <t>１０６　文化資料館・民俗資料館利用状況</t>
  </si>
  <si>
    <t>１０７　青少年会館・海岸青少年会館利用状況</t>
  </si>
  <si>
    <t>１０８　子どもの家利用状況</t>
  </si>
  <si>
    <t>１０９　図書館</t>
  </si>
  <si>
    <t>１１０　体育館</t>
  </si>
  <si>
    <t>１１１　市営体育施設利用状況</t>
  </si>
  <si>
    <t>１１２　市営プール利用状況</t>
  </si>
  <si>
    <t>１１３　茅ヶ崎市美術館来館者数</t>
  </si>
  <si>
    <t>１１４　茅ヶ崎市民ギャラリー利用状況</t>
  </si>
  <si>
    <t>１１５　氷室椿庭園・松籟庵利用状況</t>
  </si>
  <si>
    <t>１１６　市民文化会館利用状況</t>
  </si>
  <si>
    <t>１１７　茅ヶ崎市開高健記念館来館者数</t>
  </si>
  <si>
    <t>１１８　茅ヶ崎ゆかりの人物館来館者数</t>
  </si>
  <si>
    <t>１１９　ハマミーナまなびプラザ利用状況</t>
  </si>
  <si>
    <t>（注）平成26年度については、平成27年2月11日～3月31日までの来館者数となります。</t>
  </si>
  <si>
    <t>平成28年</t>
  </si>
  <si>
    <t>小学校</t>
  </si>
  <si>
    <t>創立年月日</t>
  </si>
  <si>
    <t>創立年月日</t>
  </si>
  <si>
    <t xml:space="preserve">                                      学年別児童数   </t>
  </si>
  <si>
    <t>中学校</t>
  </si>
  <si>
    <t xml:space="preserve">                                     学年別生徒数</t>
  </si>
  <si>
    <t>明治27年9月1日</t>
  </si>
  <si>
    <t>明治42年3月24日</t>
  </si>
  <si>
    <t>昭和31年１月1日</t>
  </si>
  <si>
    <t>昭和39年4月1日</t>
  </si>
  <si>
    <t>昭和34年4月1日</t>
  </si>
  <si>
    <t>昭和43年4月1日</t>
  </si>
  <si>
    <t>昭和44年4月1日</t>
  </si>
  <si>
    <t>昭和49年4月1日</t>
  </si>
  <si>
    <t>昭和52年4月1日</t>
  </si>
  <si>
    <t>昭和53年4月1日</t>
  </si>
  <si>
    <t>昭和54年4月1日</t>
  </si>
  <si>
    <t>昭和56年4月1日</t>
  </si>
  <si>
    <t>平成10年4月1日</t>
  </si>
  <si>
    <t>平成13年4月1日</t>
  </si>
  <si>
    <t>平成23年4月1日</t>
  </si>
  <si>
    <t>昭和22年5月1日</t>
  </si>
  <si>
    <t>昭和22年5月5日</t>
  </si>
  <si>
    <t xml:space="preserve">昭和29年4月1日 </t>
  </si>
  <si>
    <t>昭和35年4月1日</t>
  </si>
  <si>
    <t>昭和36年4月1日</t>
  </si>
  <si>
    <t>昭和50年4月1日</t>
  </si>
  <si>
    <t>昭和51年４月1日</t>
  </si>
  <si>
    <t>昭和60年4月1日</t>
  </si>
  <si>
    <t>昭和61年4月1日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</si>
</sst>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#,##0_);[Red]\(#,##0\)"/>
    <numFmt numFmtId="180" formatCode="#,##0_);\(#,##0\)"/>
    <numFmt numFmtId="181" formatCode="0.0%"/>
    <numFmt numFmtId="182" formatCode="0.0_ "/>
    <numFmt numFmtId="183" formatCode="#,##0.0_ "/>
    <numFmt numFmtId="184" formatCode="#,##0.0_);\(#,##0.0\)"/>
    <numFmt numFmtId="185" formatCode="#,##0.00_ "/>
    <numFmt numFmtId="186" formatCode="0_);[Red]\(0\)"/>
    <numFmt numFmtId="187" formatCode="#,##0;[Red]#,##0"/>
    <numFmt numFmtId="188" formatCode="0_);\(0\)"/>
    <numFmt numFmtId="189" formatCode="#,##0.0;&quot;△ &quot;#,##0.0"/>
    <numFmt numFmtId="190" formatCode="#,###&quot;円&quot;"/>
    <numFmt numFmtId="191" formatCode="#,##0_ ;[Red]\-#,##0\ "/>
    <numFmt numFmtId="192" formatCode="0_ ;[Red]\-0\ "/>
    <numFmt numFmtId="193" formatCode="[&lt;=999]000;[&lt;=99999]000\-00;000\-0000"/>
    <numFmt numFmtId="194" formatCode="#,##0.0_);[Red]\(#,##0.0\)"/>
    <numFmt numFmtId="195" formatCode="0.0_);[Red]\(0.0\)"/>
    <numFmt numFmtId="196" formatCode="&quot;¥&quot;#,##0_);[Red]\(&quot;¥&quot;#,##0\)"/>
    <numFmt numFmtId="197" formatCode="#,##0;&quot;△ &quot;#,##0"/>
    <numFmt numFmtId="198" formatCode="0;&quot;△ &quot;0"/>
    <numFmt numFmtId="199" formatCode="#,##0.00_);[Red]\(#,##0.00\)"/>
    <numFmt numFmtId="200" formatCode="0.000"/>
    <numFmt numFmtId="201" formatCode="0.000_);[Red]\(0.000\)"/>
    <numFmt numFmtId="202" formatCode="#,##0.0;[Red]\-#,##0.0"/>
    <numFmt numFmtId="203" formatCode="#,##0.0_ ;[Red]\-#,##0.0\ "/>
    <numFmt numFmtId="204" formatCode="#,##0.00_ ;[Red]\-#,##0.00\ "/>
    <numFmt numFmtId="205" formatCode="0.000_ "/>
    <numFmt numFmtId="206" formatCode="0.00;&quot;△ &quot;0.00"/>
    <numFmt numFmtId="207" formatCode="0.00_);[Red]\(0.00\)"/>
    <numFmt numFmtId="208" formatCode="mmm\-yyyy"/>
    <numFmt numFmtId="209" formatCode="&quot;¥&quot;#,##0;[Red]&quot;¥&quot;&quot;¥&quot;\!\-#,##0"/>
    <numFmt numFmtId="210" formatCode="m/d"/>
    <numFmt numFmtId="211" formatCode="_ * #,##0;_ * \-#,##0;_ * &quot;-&quot;"/>
    <numFmt numFmtId="212" formatCode="0.E+00"/>
  </numFmts>
  <fonts count="78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10"/>
      <name val="HG丸ｺﾞｼｯｸM-PRO"/>
      <family val="3"/>
    </font>
    <font>
      <sz val="6"/>
      <name val="HG丸ｺﾞｼｯｸM-PRO"/>
      <family val="3"/>
    </font>
    <font>
      <sz val="8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sz val="24"/>
      <color indexed="8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2"/>
      <name val="Cambria"/>
      <family val="3"/>
    </font>
    <font>
      <sz val="10"/>
      <name val="Cambria"/>
      <family val="3"/>
    </font>
    <font>
      <sz val="10"/>
      <name val="Calibri"/>
      <family val="3"/>
    </font>
    <font>
      <sz val="11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12"/>
      <name val="Calibri"/>
      <family val="3"/>
    </font>
    <font>
      <sz val="9"/>
      <name val="Calibri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6" fillId="0" borderId="0">
      <alignment vertical="center"/>
      <protection/>
    </xf>
    <xf numFmtId="0" fontId="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717">
    <xf numFmtId="0" fontId="0" fillId="0" borderId="0" xfId="0" applyAlignment="1">
      <alignment/>
    </xf>
    <xf numFmtId="176" fontId="7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6" fillId="0" borderId="0" xfId="64">
      <alignment vertical="center"/>
      <protection/>
    </xf>
    <xf numFmtId="176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6" fillId="33" borderId="0" xfId="64" applyFill="1">
      <alignment vertical="center"/>
      <protection/>
    </xf>
    <xf numFmtId="0" fontId="16" fillId="0" borderId="11" xfId="64" applyBorder="1">
      <alignment vertical="center"/>
      <protection/>
    </xf>
    <xf numFmtId="0" fontId="16" fillId="33" borderId="11" xfId="64" applyFill="1" applyBorder="1">
      <alignment vertical="center"/>
      <protection/>
    </xf>
    <xf numFmtId="0" fontId="16" fillId="0" borderId="0" xfId="64" applyBorder="1">
      <alignment vertical="center"/>
      <protection/>
    </xf>
    <xf numFmtId="0" fontId="16" fillId="33" borderId="0" xfId="64" applyFill="1" applyBorder="1">
      <alignment vertical="center"/>
      <protection/>
    </xf>
    <xf numFmtId="0" fontId="16" fillId="0" borderId="12" xfId="64" applyBorder="1">
      <alignment vertical="center"/>
      <protection/>
    </xf>
    <xf numFmtId="0" fontId="16" fillId="33" borderId="12" xfId="64" applyFill="1" applyBorder="1">
      <alignment vertical="center"/>
      <protection/>
    </xf>
    <xf numFmtId="0" fontId="5" fillId="0" borderId="0" xfId="63" applyFill="1">
      <alignment/>
      <protection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1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3" fillId="0" borderId="0" xfId="0" applyFont="1" applyFill="1" applyBorder="1" applyAlignment="1">
      <alignment/>
    </xf>
    <xf numFmtId="191" fontId="13" fillId="0" borderId="0" xfId="49" applyNumberFormat="1" applyFont="1" applyFill="1" applyAlignment="1">
      <alignment vertical="center"/>
    </xf>
    <xf numFmtId="191" fontId="3" fillId="0" borderId="0" xfId="49" applyNumberFormat="1" applyFont="1" applyFill="1" applyAlignment="1">
      <alignment vertical="center" shrinkToFit="1"/>
    </xf>
    <xf numFmtId="191" fontId="0" fillId="0" borderId="0" xfId="49" applyNumberFormat="1" applyFill="1" applyAlignment="1">
      <alignment/>
    </xf>
    <xf numFmtId="191" fontId="7" fillId="0" borderId="0" xfId="49" applyNumberFormat="1" applyFont="1" applyFill="1" applyAlignment="1">
      <alignment shrinkToFit="1"/>
    </xf>
    <xf numFmtId="191" fontId="7" fillId="0" borderId="0" xfId="49" applyNumberFormat="1" applyFont="1" applyFill="1" applyAlignment="1">
      <alignment vertical="center" shrinkToFit="1"/>
    </xf>
    <xf numFmtId="191" fontId="4" fillId="0" borderId="0" xfId="49" applyNumberFormat="1" applyFont="1" applyFill="1" applyBorder="1" applyAlignment="1">
      <alignment/>
    </xf>
    <xf numFmtId="191" fontId="5" fillId="0" borderId="0" xfId="49" applyNumberFormat="1" applyFont="1" applyFill="1" applyBorder="1" applyAlignment="1">
      <alignment vertical="center" shrinkToFit="1"/>
    </xf>
    <xf numFmtId="191" fontId="5" fillId="0" borderId="0" xfId="49" applyNumberFormat="1" applyFont="1" applyFill="1" applyAlignment="1">
      <alignment vertical="center" shrinkToFit="1"/>
    </xf>
    <xf numFmtId="191" fontId="3" fillId="0" borderId="0" xfId="49" applyNumberFormat="1" applyFont="1" applyFill="1" applyAlignment="1">
      <alignment shrinkToFit="1"/>
    </xf>
    <xf numFmtId="191" fontId="0" fillId="0" borderId="0" xfId="49" applyNumberFormat="1" applyFill="1" applyAlignment="1">
      <alignment vertical="center" shrinkToFit="1"/>
    </xf>
    <xf numFmtId="0" fontId="13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0" fontId="62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vertical="center"/>
    </xf>
    <xf numFmtId="0" fontId="64" fillId="0" borderId="0" xfId="0" applyFont="1" applyFill="1" applyAlignment="1">
      <alignment/>
    </xf>
    <xf numFmtId="176" fontId="15" fillId="0" borderId="11" xfId="0" applyNumberFormat="1" applyFont="1" applyFill="1" applyBorder="1" applyAlignment="1">
      <alignment vertical="center" shrinkToFit="1"/>
    </xf>
    <xf numFmtId="176" fontId="15" fillId="0" borderId="11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 shrinkToFit="1"/>
    </xf>
    <xf numFmtId="176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2" fillId="0" borderId="0" xfId="63" applyFont="1" applyFill="1" applyAlignment="1">
      <alignment vertical="center"/>
      <protection/>
    </xf>
    <xf numFmtId="0" fontId="61" fillId="0" borderId="0" xfId="63" applyFont="1" applyFill="1">
      <alignment/>
      <protection/>
    </xf>
    <xf numFmtId="0" fontId="13" fillId="0" borderId="0" xfId="63" applyFont="1" applyFill="1" applyAlignment="1">
      <alignment vertical="center"/>
      <protection/>
    </xf>
    <xf numFmtId="0" fontId="4" fillId="0" borderId="0" xfId="63" applyFont="1" applyFill="1">
      <alignment/>
      <protection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19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7" fillId="0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2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63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/>
    </xf>
    <xf numFmtId="0" fontId="61" fillId="0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/>
    </xf>
    <xf numFmtId="0" fontId="71" fillId="0" borderId="0" xfId="0" applyFont="1" applyFill="1" applyBorder="1" applyAlignment="1">
      <alignment vertical="center"/>
    </xf>
    <xf numFmtId="0" fontId="72" fillId="0" borderId="0" xfId="0" applyFont="1" applyFill="1" applyAlignment="1">
      <alignment vertical="center"/>
    </xf>
    <xf numFmtId="0" fontId="61" fillId="0" borderId="0" xfId="0" applyFont="1" applyFill="1" applyBorder="1" applyAlignment="1">
      <alignment/>
    </xf>
    <xf numFmtId="0" fontId="65" fillId="0" borderId="0" xfId="0" applyFont="1" applyFill="1" applyBorder="1" applyAlignment="1">
      <alignment vertical="center"/>
    </xf>
    <xf numFmtId="176" fontId="6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64" fillId="0" borderId="0" xfId="0" applyFont="1" applyFill="1" applyBorder="1" applyAlignment="1">
      <alignment vertical="center"/>
    </xf>
    <xf numFmtId="191" fontId="3" fillId="0" borderId="0" xfId="51" applyNumberFormat="1" applyFont="1" applyFill="1" applyBorder="1" applyAlignment="1">
      <alignment vertical="center" shrinkToFit="1"/>
    </xf>
    <xf numFmtId="191" fontId="4" fillId="0" borderId="13" xfId="51" applyNumberFormat="1" applyFont="1" applyFill="1" applyBorder="1" applyAlignment="1">
      <alignment horizontal="center" vertical="center" shrinkToFit="1"/>
    </xf>
    <xf numFmtId="191" fontId="3" fillId="0" borderId="0" xfId="51" applyNumberFormat="1" applyFont="1" applyFill="1" applyBorder="1" applyAlignment="1">
      <alignment horizontal="distributed" vertical="center" shrinkToFit="1"/>
    </xf>
    <xf numFmtId="191" fontId="3" fillId="0" borderId="0" xfId="51" applyNumberFormat="1" applyFont="1" applyFill="1" applyBorder="1" applyAlignment="1">
      <alignment horizontal="distributed" vertical="center" shrinkToFit="1"/>
    </xf>
    <xf numFmtId="195" fontId="3" fillId="0" borderId="14" xfId="51" applyNumberFormat="1" applyFont="1" applyFill="1" applyBorder="1" applyAlignment="1">
      <alignment horizontal="right" vertical="center" shrinkToFit="1"/>
    </xf>
    <xf numFmtId="191" fontId="7" fillId="0" borderId="0" xfId="51" applyNumberFormat="1" applyFont="1" applyFill="1" applyBorder="1" applyAlignment="1">
      <alignment horizontal="distributed" vertical="center" shrinkToFit="1"/>
    </xf>
    <xf numFmtId="191" fontId="7" fillId="0" borderId="0" xfId="51" applyNumberFormat="1" applyFont="1" applyFill="1" applyBorder="1" applyAlignment="1">
      <alignment vertical="center" shrinkToFit="1"/>
    </xf>
    <xf numFmtId="195" fontId="7" fillId="0" borderId="0" xfId="51" applyNumberFormat="1" applyFont="1" applyFill="1" applyBorder="1" applyAlignment="1">
      <alignment vertical="center" shrinkToFit="1"/>
    </xf>
    <xf numFmtId="195" fontId="7" fillId="0" borderId="0" xfId="51" applyNumberFormat="1" applyFont="1" applyFill="1" applyBorder="1" applyAlignment="1">
      <alignment horizontal="right" vertical="center" shrinkToFit="1"/>
    </xf>
    <xf numFmtId="191" fontId="7" fillId="0" borderId="0" xfId="51" applyNumberFormat="1" applyFont="1" applyFill="1" applyBorder="1" applyAlignment="1">
      <alignment horizontal="right" vertical="center" shrinkToFit="1"/>
    </xf>
    <xf numFmtId="195" fontId="3" fillId="0" borderId="0" xfId="51" applyNumberFormat="1" applyFont="1" applyFill="1" applyBorder="1" applyAlignment="1">
      <alignment vertical="center" shrinkToFit="1"/>
    </xf>
    <xf numFmtId="191" fontId="7" fillId="0" borderId="12" xfId="51" applyNumberFormat="1" applyFont="1" applyFill="1" applyBorder="1" applyAlignment="1">
      <alignment horizontal="distributed" vertical="center" shrinkToFit="1"/>
    </xf>
    <xf numFmtId="191" fontId="7" fillId="0" borderId="12" xfId="51" applyNumberFormat="1" applyFont="1" applyFill="1" applyBorder="1" applyAlignment="1">
      <alignment horizontal="right" vertical="center" shrinkToFit="1"/>
    </xf>
    <xf numFmtId="195" fontId="7" fillId="0" borderId="12" xfId="51" applyNumberFormat="1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 wrapText="1"/>
    </xf>
    <xf numFmtId="179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 shrinkToFit="1"/>
    </xf>
    <xf numFmtId="176" fontId="7" fillId="0" borderId="21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 shrinkToFit="1"/>
    </xf>
    <xf numFmtId="0" fontId="64" fillId="0" borderId="16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176" fontId="4" fillId="0" borderId="23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 wrapText="1"/>
    </xf>
    <xf numFmtId="176" fontId="4" fillId="0" borderId="12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176" fontId="71" fillId="0" borderId="21" xfId="0" applyNumberFormat="1" applyFont="1" applyFill="1" applyBorder="1" applyAlignment="1">
      <alignment vertical="center"/>
    </xf>
    <xf numFmtId="176" fontId="71" fillId="0" borderId="0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shrinkToFit="1"/>
    </xf>
    <xf numFmtId="179" fontId="7" fillId="0" borderId="12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distributed" wrapText="1"/>
    </xf>
    <xf numFmtId="0" fontId="7" fillId="0" borderId="22" xfId="0" applyFont="1" applyFill="1" applyBorder="1" applyAlignment="1">
      <alignment horizontal="center" vertical="distributed" textRotation="255" wrapText="1"/>
    </xf>
    <xf numFmtId="0" fontId="7" fillId="0" borderId="14" xfId="0" applyFont="1" applyFill="1" applyBorder="1" applyAlignment="1">
      <alignment horizontal="center" vertical="distributed" textRotation="255" wrapText="1"/>
    </xf>
    <xf numFmtId="0" fontId="7" fillId="0" borderId="16" xfId="0" applyFont="1" applyFill="1" applyBorder="1" applyAlignment="1">
      <alignment horizontal="center" vertical="distributed" textRotation="255" wrapText="1"/>
    </xf>
    <xf numFmtId="0" fontId="4" fillId="0" borderId="16" xfId="0" applyFont="1" applyFill="1" applyBorder="1" applyAlignment="1">
      <alignment horizontal="center" vertical="distributed" textRotation="255" shrinkToFit="1"/>
    </xf>
    <xf numFmtId="0" fontId="7" fillId="0" borderId="27" xfId="0" applyFont="1" applyFill="1" applyBorder="1" applyAlignment="1">
      <alignment horizontal="center" vertical="distributed" textRotation="255"/>
    </xf>
    <xf numFmtId="0" fontId="7" fillId="0" borderId="28" xfId="0" applyFont="1" applyFill="1" applyBorder="1" applyAlignment="1">
      <alignment horizontal="center" vertical="distributed" textRotation="255" wrapText="1"/>
    </xf>
    <xf numFmtId="0" fontId="7" fillId="0" borderId="24" xfId="0" applyFont="1" applyFill="1" applyBorder="1" applyAlignment="1">
      <alignment horizontal="center" vertical="distributed" textRotation="255" wrapText="1"/>
    </xf>
    <xf numFmtId="0" fontId="7" fillId="0" borderId="28" xfId="0" applyFont="1" applyFill="1" applyBorder="1" applyAlignment="1">
      <alignment horizontal="center" vertical="center" textRotation="255" wrapText="1"/>
    </xf>
    <xf numFmtId="0" fontId="4" fillId="0" borderId="28" xfId="0" applyFont="1" applyFill="1" applyBorder="1" applyAlignment="1">
      <alignment horizontal="center" vertical="center" textRotation="255" shrinkToFit="1"/>
    </xf>
    <xf numFmtId="0" fontId="7" fillId="0" borderId="27" xfId="0" applyFont="1" applyFill="1" applyBorder="1" applyAlignment="1">
      <alignment horizontal="center" vertical="distributed" textRotation="255" wrapText="1"/>
    </xf>
    <xf numFmtId="0" fontId="7" fillId="0" borderId="29" xfId="0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4" fillId="0" borderId="29" xfId="63" applyFont="1" applyFill="1" applyBorder="1" applyAlignment="1">
      <alignment horizontal="center" vertical="center" textRotation="255" shrinkToFit="1"/>
      <protection/>
    </xf>
    <xf numFmtId="0" fontId="7" fillId="0" borderId="16" xfId="63" applyFont="1" applyFill="1" applyBorder="1" applyAlignment="1">
      <alignment horizontal="center" vertical="center" wrapText="1"/>
      <protection/>
    </xf>
    <xf numFmtId="0" fontId="7" fillId="0" borderId="16" xfId="62" applyFont="1" applyFill="1" applyBorder="1" applyAlignment="1">
      <alignment horizontal="center" vertical="center" wrapText="1"/>
      <protection/>
    </xf>
    <xf numFmtId="0" fontId="7" fillId="0" borderId="22" xfId="63" applyFont="1" applyFill="1" applyBorder="1" applyAlignment="1">
      <alignment horizontal="center" vertical="center" wrapText="1"/>
      <protection/>
    </xf>
    <xf numFmtId="0" fontId="73" fillId="0" borderId="21" xfId="63" applyFont="1" applyFill="1" applyBorder="1" applyAlignment="1">
      <alignment horizontal="center" vertical="center" textRotation="255" shrinkToFit="1"/>
      <protection/>
    </xf>
    <xf numFmtId="0" fontId="4" fillId="0" borderId="28" xfId="63" applyFont="1" applyFill="1" applyBorder="1" applyAlignment="1">
      <alignment horizontal="center" vertical="center" shrinkToFit="1"/>
      <protection/>
    </xf>
    <xf numFmtId="0" fontId="4" fillId="0" borderId="27" xfId="63" applyFont="1" applyFill="1" applyBorder="1" applyAlignment="1">
      <alignment horizontal="center" vertical="center" shrinkToFit="1"/>
      <protection/>
    </xf>
    <xf numFmtId="0" fontId="73" fillId="0" borderId="27" xfId="63" applyFont="1" applyFill="1" applyBorder="1" applyAlignment="1">
      <alignment horizontal="center" vertical="center" shrinkToFit="1"/>
      <protection/>
    </xf>
    <xf numFmtId="0" fontId="7" fillId="0" borderId="15" xfId="63" applyFont="1" applyFill="1" applyBorder="1" applyAlignment="1">
      <alignment horizontal="distributed" vertical="center"/>
      <protection/>
    </xf>
    <xf numFmtId="0" fontId="3" fillId="0" borderId="15" xfId="63" applyFont="1" applyFill="1" applyBorder="1" applyAlignment="1">
      <alignment horizontal="distributed" vertical="center"/>
      <protection/>
    </xf>
    <xf numFmtId="0" fontId="4" fillId="0" borderId="19" xfId="63" applyFont="1" applyFill="1" applyBorder="1" applyAlignment="1">
      <alignment horizontal="distributed" vertical="center"/>
      <protection/>
    </xf>
    <xf numFmtId="0" fontId="4" fillId="0" borderId="31" xfId="63" applyFont="1" applyFill="1" applyBorder="1" applyAlignment="1">
      <alignment horizontal="distributed" vertical="center"/>
      <protection/>
    </xf>
    <xf numFmtId="0" fontId="3" fillId="0" borderId="26" xfId="63" applyFont="1" applyFill="1" applyBorder="1" applyAlignment="1">
      <alignment horizontal="distributed" vertical="center"/>
      <protection/>
    </xf>
    <xf numFmtId="41" fontId="7" fillId="0" borderId="0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186" fontId="7" fillId="0" borderId="21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176" fontId="7" fillId="0" borderId="12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/>
    </xf>
    <xf numFmtId="41" fontId="7" fillId="0" borderId="1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191" fontId="4" fillId="0" borderId="13" xfId="51" applyNumberFormat="1" applyFont="1" applyFill="1" applyBorder="1" applyAlignment="1">
      <alignment horizontal="center" vertical="center" wrapText="1"/>
    </xf>
    <xf numFmtId="191" fontId="4" fillId="0" borderId="19" xfId="51" applyNumberFormat="1" applyFont="1" applyFill="1" applyBorder="1" applyAlignment="1">
      <alignment horizontal="center" vertical="center" shrinkToFit="1"/>
    </xf>
    <xf numFmtId="191" fontId="7" fillId="0" borderId="0" xfId="51" applyNumberFormat="1" applyFont="1" applyFill="1" applyBorder="1" applyAlignment="1" applyProtection="1">
      <alignment vertical="center" shrinkToFit="1"/>
      <protection locked="0"/>
    </xf>
    <xf numFmtId="0" fontId="11" fillId="0" borderId="1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179" fontId="7" fillId="0" borderId="0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179" fontId="7" fillId="0" borderId="12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/>
    </xf>
    <xf numFmtId="179" fontId="7" fillId="0" borderId="14" xfId="0" applyNumberFormat="1" applyFont="1" applyFill="1" applyBorder="1" applyAlignment="1">
      <alignment vertical="center"/>
    </xf>
    <xf numFmtId="191" fontId="3" fillId="0" borderId="0" xfId="51" applyNumberFormat="1" applyFont="1" applyFill="1" applyBorder="1" applyAlignment="1" applyProtection="1">
      <alignment vertical="center" shrinkToFit="1"/>
      <protection locked="0"/>
    </xf>
    <xf numFmtId="195" fontId="3" fillId="0" borderId="0" xfId="51" applyNumberFormat="1" applyFont="1" applyFill="1" applyBorder="1" applyAlignment="1">
      <alignment horizontal="right" vertical="center" shrinkToFit="1"/>
    </xf>
    <xf numFmtId="191" fontId="7" fillId="0" borderId="0" xfId="51" applyNumberFormat="1" applyFont="1" applyFill="1" applyBorder="1" applyAlignment="1" applyProtection="1">
      <alignment horizontal="right" vertical="center" shrinkToFit="1"/>
      <protection locked="0"/>
    </xf>
    <xf numFmtId="191" fontId="7" fillId="0" borderId="12" xfId="51" applyNumberFormat="1" applyFont="1" applyFill="1" applyBorder="1" applyAlignment="1" applyProtection="1">
      <alignment horizontal="right" vertical="center" shrinkToFit="1"/>
      <protection locked="0"/>
    </xf>
    <xf numFmtId="195" fontId="7" fillId="0" borderId="12" xfId="51" applyNumberFormat="1" applyFont="1" applyFill="1" applyBorder="1" applyAlignment="1">
      <alignment horizontal="right" vertical="center" shrinkToFit="1"/>
    </xf>
    <xf numFmtId="179" fontId="7" fillId="0" borderId="13" xfId="0" applyNumberFormat="1" applyFont="1" applyFill="1" applyBorder="1" applyAlignment="1">
      <alignment horizontal="center" vertical="center"/>
    </xf>
    <xf numFmtId="179" fontId="7" fillId="0" borderId="19" xfId="0" applyNumberFormat="1" applyFont="1" applyFill="1" applyBorder="1" applyAlignment="1">
      <alignment horizontal="center" vertical="center"/>
    </xf>
    <xf numFmtId="179" fontId="7" fillId="0" borderId="15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0" fontId="64" fillId="0" borderId="25" xfId="0" applyFont="1" applyFill="1" applyBorder="1" applyAlignment="1">
      <alignment horizontal="distributed" vertical="center"/>
    </xf>
    <xf numFmtId="176" fontId="15" fillId="0" borderId="32" xfId="0" applyNumberFormat="1" applyFont="1" applyFill="1" applyBorder="1" applyAlignment="1">
      <alignment vertical="center" shrinkToFit="1"/>
    </xf>
    <xf numFmtId="0" fontId="7" fillId="0" borderId="32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vertical="center" shrinkToFit="1"/>
    </xf>
    <xf numFmtId="0" fontId="15" fillId="0" borderId="32" xfId="0" applyFont="1" applyFill="1" applyBorder="1" applyAlignment="1">
      <alignment vertical="center" shrinkToFit="1"/>
    </xf>
    <xf numFmtId="176" fontId="15" fillId="0" borderId="10" xfId="0" applyNumberFormat="1" applyFont="1" applyFill="1" applyBorder="1" applyAlignment="1">
      <alignment vertical="center" shrinkToFit="1"/>
    </xf>
    <xf numFmtId="0" fontId="4" fillId="0" borderId="17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25" xfId="0" applyFont="1" applyFill="1" applyBorder="1" applyAlignment="1">
      <alignment horizontal="distributed" vertical="center"/>
    </xf>
    <xf numFmtId="0" fontId="64" fillId="0" borderId="2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179" fontId="7" fillId="0" borderId="14" xfId="0" applyNumberFormat="1" applyFont="1" applyFill="1" applyBorder="1" applyAlignment="1">
      <alignment horizontal="right" vertical="center"/>
    </xf>
    <xf numFmtId="179" fontId="7" fillId="0" borderId="24" xfId="0" applyNumberFormat="1" applyFont="1" applyFill="1" applyBorder="1" applyAlignment="1">
      <alignment horizontal="right" vertical="center"/>
    </xf>
    <xf numFmtId="41" fontId="7" fillId="0" borderId="12" xfId="0" applyNumberFormat="1" applyFont="1" applyFill="1" applyBorder="1" applyAlignment="1">
      <alignment horizontal="right" vertical="center"/>
    </xf>
    <xf numFmtId="186" fontId="7" fillId="0" borderId="22" xfId="0" applyNumberFormat="1" applyFont="1" applyFill="1" applyBorder="1" applyAlignment="1">
      <alignment vertical="center"/>
    </xf>
    <xf numFmtId="186" fontId="7" fillId="0" borderId="14" xfId="0" applyNumberFormat="1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horizontal="right" vertical="center"/>
    </xf>
    <xf numFmtId="179" fontId="5" fillId="0" borderId="12" xfId="0" applyNumberFormat="1" applyFont="1" applyFill="1" applyBorder="1" applyAlignment="1">
      <alignment vertical="center"/>
    </xf>
    <xf numFmtId="179" fontId="5" fillId="0" borderId="12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center" vertical="center"/>
    </xf>
    <xf numFmtId="0" fontId="64" fillId="0" borderId="28" xfId="0" applyFont="1" applyFill="1" applyBorder="1" applyAlignment="1">
      <alignment horizontal="center" vertical="center"/>
    </xf>
    <xf numFmtId="0" fontId="68" fillId="0" borderId="0" xfId="0" applyFont="1" applyFill="1" applyAlignment="1">
      <alignment vertical="center"/>
    </xf>
    <xf numFmtId="179" fontId="15" fillId="0" borderId="0" xfId="0" applyNumberFormat="1" applyFont="1" applyFill="1" applyBorder="1" applyAlignment="1">
      <alignment/>
    </xf>
    <xf numFmtId="42" fontId="7" fillId="0" borderId="12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vertical="center"/>
    </xf>
    <xf numFmtId="0" fontId="15" fillId="0" borderId="29" xfId="63" applyFont="1" applyFill="1" applyBorder="1" applyAlignment="1">
      <alignment horizontal="center" vertical="center" textRotation="255" shrinkToFit="1"/>
      <protection/>
    </xf>
    <xf numFmtId="0" fontId="15" fillId="0" borderId="21" xfId="63" applyFont="1" applyFill="1" applyBorder="1" applyAlignment="1">
      <alignment horizontal="center" vertical="center" textRotation="255" shrinkToFit="1"/>
      <protection/>
    </xf>
    <xf numFmtId="197" fontId="3" fillId="0" borderId="18" xfId="51" applyNumberFormat="1" applyFont="1" applyFill="1" applyBorder="1" applyAlignment="1">
      <alignment horizontal="right" vertical="center" shrinkToFit="1"/>
    </xf>
    <xf numFmtId="197" fontId="7" fillId="0" borderId="18" xfId="51" applyNumberFormat="1" applyFont="1" applyFill="1" applyBorder="1" applyAlignment="1">
      <alignment horizontal="right" vertical="center" shrinkToFit="1"/>
    </xf>
    <xf numFmtId="197" fontId="7" fillId="0" borderId="25" xfId="51" applyNumberFormat="1" applyFont="1" applyFill="1" applyBorder="1" applyAlignment="1">
      <alignment horizontal="right" vertical="center" shrinkToFit="1"/>
    </xf>
    <xf numFmtId="198" fontId="7" fillId="0" borderId="25" xfId="51" applyNumberFormat="1" applyFont="1" applyFill="1" applyBorder="1" applyAlignment="1">
      <alignment horizontal="right" vertical="center" shrinkToFit="1"/>
    </xf>
    <xf numFmtId="179" fontId="15" fillId="0" borderId="21" xfId="0" applyNumberFormat="1" applyFont="1" applyFill="1" applyBorder="1" applyAlignment="1">
      <alignment horizontal="right" vertical="center" shrinkToFit="1"/>
    </xf>
    <xf numFmtId="179" fontId="15" fillId="0" borderId="0" xfId="0" applyNumberFormat="1" applyFont="1" applyFill="1" applyBorder="1" applyAlignment="1">
      <alignment horizontal="right" vertical="center" shrinkToFit="1"/>
    </xf>
    <xf numFmtId="179" fontId="15" fillId="0" borderId="18" xfId="0" applyNumberFormat="1" applyFont="1" applyFill="1" applyBorder="1" applyAlignment="1">
      <alignment horizontal="right" vertical="center"/>
    </xf>
    <xf numFmtId="179" fontId="15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21" xfId="0" applyNumberFormat="1" applyFont="1" applyFill="1" applyBorder="1" applyAlignment="1">
      <alignment vertical="center"/>
    </xf>
    <xf numFmtId="179" fontId="4" fillId="0" borderId="18" xfId="0" applyNumberFormat="1" applyFont="1" applyFill="1" applyBorder="1" applyAlignment="1">
      <alignment vertical="center"/>
    </xf>
    <xf numFmtId="179" fontId="15" fillId="0" borderId="12" xfId="0" applyNumberFormat="1" applyFont="1" applyFill="1" applyBorder="1" applyAlignment="1">
      <alignment vertical="center"/>
    </xf>
    <xf numFmtId="179" fontId="15" fillId="0" borderId="33" xfId="0" applyNumberFormat="1" applyFont="1" applyFill="1" applyBorder="1" applyAlignment="1">
      <alignment vertical="center" shrinkToFit="1"/>
    </xf>
    <xf numFmtId="179" fontId="15" fillId="0" borderId="12" xfId="0" applyNumberFormat="1" applyFont="1" applyFill="1" applyBorder="1" applyAlignment="1">
      <alignment vertical="center" shrinkToFit="1"/>
    </xf>
    <xf numFmtId="179" fontId="15" fillId="0" borderId="25" xfId="0" applyNumberFormat="1" applyFont="1" applyFill="1" applyBorder="1" applyAlignment="1">
      <alignment vertical="center"/>
    </xf>
    <xf numFmtId="179" fontId="4" fillId="0" borderId="14" xfId="0" applyNumberFormat="1" applyFont="1" applyFill="1" applyBorder="1" applyAlignment="1">
      <alignment vertical="center"/>
    </xf>
    <xf numFmtId="179" fontId="4" fillId="0" borderId="17" xfId="0" applyNumberFormat="1" applyFont="1" applyFill="1" applyBorder="1" applyAlignment="1">
      <alignment vertical="center"/>
    </xf>
    <xf numFmtId="179" fontId="4" fillId="0" borderId="22" xfId="0" applyNumberFormat="1" applyFont="1" applyFill="1" applyBorder="1" applyAlignment="1">
      <alignment vertical="center"/>
    </xf>
    <xf numFmtId="179" fontId="4" fillId="0" borderId="16" xfId="0" applyNumberFormat="1" applyFont="1" applyFill="1" applyBorder="1" applyAlignment="1">
      <alignment vertical="center"/>
    </xf>
    <xf numFmtId="179" fontId="4" fillId="0" borderId="22" xfId="0" applyNumberFormat="1" applyFont="1" applyFill="1" applyBorder="1" applyAlignment="1" applyProtection="1">
      <alignment vertical="center"/>
      <protection locked="0"/>
    </xf>
    <xf numFmtId="179" fontId="4" fillId="0" borderId="29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21" xfId="0" applyNumberFormat="1" applyFont="1" applyFill="1" applyBorder="1" applyAlignment="1" applyProtection="1">
      <alignment vertical="center"/>
      <protection locked="0"/>
    </xf>
    <xf numFmtId="179" fontId="64" fillId="0" borderId="12" xfId="51" applyNumberFormat="1" applyFont="1" applyFill="1" applyBorder="1" applyAlignment="1">
      <alignment vertical="center" shrinkToFit="1"/>
    </xf>
    <xf numFmtId="179" fontId="64" fillId="0" borderId="12" xfId="51" applyNumberFormat="1" applyFont="1" applyFill="1" applyBorder="1" applyAlignment="1">
      <alignment vertical="center"/>
    </xf>
    <xf numFmtId="179" fontId="64" fillId="0" borderId="33" xfId="51" applyNumberFormat="1" applyFont="1" applyFill="1" applyBorder="1" applyAlignment="1">
      <alignment vertical="center" shrinkToFit="1"/>
    </xf>
    <xf numFmtId="179" fontId="64" fillId="0" borderId="25" xfId="51" applyNumberFormat="1" applyFont="1" applyFill="1" applyBorder="1" applyAlignment="1">
      <alignment vertical="center"/>
    </xf>
    <xf numFmtId="179" fontId="64" fillId="0" borderId="30" xfId="51" applyNumberFormat="1" applyFont="1" applyFill="1" applyBorder="1" applyAlignment="1">
      <alignment vertical="center"/>
    </xf>
    <xf numFmtId="179" fontId="64" fillId="0" borderId="30" xfId="0" applyNumberFormat="1" applyFont="1" applyFill="1" applyBorder="1" applyAlignment="1">
      <alignment vertical="center"/>
    </xf>
    <xf numFmtId="179" fontId="64" fillId="0" borderId="33" xfId="51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179" fontId="0" fillId="0" borderId="12" xfId="0" applyNumberFormat="1" applyFont="1" applyFill="1" applyBorder="1" applyAlignment="1">
      <alignment vertical="center"/>
    </xf>
    <xf numFmtId="186" fontId="3" fillId="0" borderId="12" xfId="0" applyNumberFormat="1" applyFont="1" applyFill="1" applyBorder="1" applyAlignment="1">
      <alignment vertical="center"/>
    </xf>
    <xf numFmtId="186" fontId="3" fillId="0" borderId="27" xfId="0" applyNumberFormat="1" applyFont="1" applyFill="1" applyBorder="1" applyAlignment="1">
      <alignment vertical="center"/>
    </xf>
    <xf numFmtId="186" fontId="3" fillId="0" borderId="24" xfId="0" applyNumberFormat="1" applyFont="1" applyFill="1" applyBorder="1" applyAlignment="1">
      <alignment vertical="center"/>
    </xf>
    <xf numFmtId="177" fontId="3" fillId="0" borderId="24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 shrinkToFit="1"/>
    </xf>
    <xf numFmtId="179" fontId="3" fillId="0" borderId="12" xfId="0" applyNumberFormat="1" applyFont="1" applyFill="1" applyBorder="1" applyAlignment="1">
      <alignment horizontal="right" vertical="center"/>
    </xf>
    <xf numFmtId="176" fontId="71" fillId="0" borderId="0" xfId="0" applyNumberFormat="1" applyFont="1" applyFill="1" applyBorder="1" applyAlignment="1">
      <alignment vertical="center"/>
    </xf>
    <xf numFmtId="41" fontId="70" fillId="0" borderId="23" xfId="63" applyNumberFormat="1" applyFont="1" applyFill="1" applyBorder="1" applyAlignment="1">
      <alignment vertical="center"/>
      <protection/>
    </xf>
    <xf numFmtId="41" fontId="74" fillId="0" borderId="15" xfId="63" applyNumberFormat="1" applyFont="1" applyFill="1" applyBorder="1" applyAlignment="1">
      <alignment vertical="center"/>
      <protection/>
    </xf>
    <xf numFmtId="41" fontId="70" fillId="0" borderId="19" xfId="63" applyNumberFormat="1" applyFont="1" applyFill="1" applyBorder="1" applyAlignment="1">
      <alignment horizontal="right" vertical="center"/>
      <protection/>
    </xf>
    <xf numFmtId="41" fontId="70" fillId="0" borderId="23" xfId="63" applyNumberFormat="1" applyFont="1" applyFill="1" applyBorder="1" applyAlignment="1">
      <alignment horizontal="right" vertical="center"/>
      <protection/>
    </xf>
    <xf numFmtId="41" fontId="74" fillId="0" borderId="23" xfId="63" applyNumberFormat="1" applyFont="1" applyFill="1" applyBorder="1" applyAlignment="1">
      <alignment vertical="center"/>
      <protection/>
    </xf>
    <xf numFmtId="41" fontId="74" fillId="0" borderId="19" xfId="63" applyNumberFormat="1" applyFont="1" applyFill="1" applyBorder="1" applyAlignment="1">
      <alignment horizontal="right" vertical="center"/>
      <protection/>
    </xf>
    <xf numFmtId="41" fontId="74" fillId="0" borderId="23" xfId="63" applyNumberFormat="1" applyFont="1" applyFill="1" applyBorder="1" applyAlignment="1">
      <alignment horizontal="right" vertical="center"/>
      <protection/>
    </xf>
    <xf numFmtId="41" fontId="74" fillId="0" borderId="23" xfId="63" applyNumberFormat="1" applyFont="1" applyFill="1" applyBorder="1" applyAlignment="1">
      <alignment horizontal="right" vertical="center" shrinkToFit="1"/>
      <protection/>
    </xf>
    <xf numFmtId="41" fontId="74" fillId="0" borderId="19" xfId="63" applyNumberFormat="1" applyFont="1" applyFill="1" applyBorder="1" applyAlignment="1">
      <alignment vertical="center"/>
      <protection/>
    </xf>
    <xf numFmtId="41" fontId="70" fillId="0" borderId="31" xfId="63" applyNumberFormat="1" applyFont="1" applyFill="1" applyBorder="1" applyAlignment="1">
      <alignment vertical="center"/>
      <protection/>
    </xf>
    <xf numFmtId="41" fontId="70" fillId="0" borderId="36" xfId="63" applyNumberFormat="1" applyFont="1" applyFill="1" applyBorder="1" applyAlignment="1">
      <alignment vertical="center"/>
      <protection/>
    </xf>
    <xf numFmtId="41" fontId="74" fillId="0" borderId="26" xfId="63" applyNumberFormat="1" applyFont="1" applyFill="1" applyBorder="1" applyAlignment="1">
      <alignment vertical="center"/>
      <protection/>
    </xf>
    <xf numFmtId="41" fontId="70" fillId="0" borderId="36" xfId="63" applyNumberFormat="1" applyFont="1" applyFill="1" applyBorder="1" applyAlignment="1">
      <alignment horizontal="right" vertical="center"/>
      <protection/>
    </xf>
    <xf numFmtId="41" fontId="74" fillId="0" borderId="36" xfId="63" applyNumberFormat="1" applyFont="1" applyFill="1" applyBorder="1" applyAlignment="1">
      <alignment vertical="center"/>
      <protection/>
    </xf>
    <xf numFmtId="41" fontId="70" fillId="0" borderId="31" xfId="63" applyNumberFormat="1" applyFont="1" applyFill="1" applyBorder="1" applyAlignment="1">
      <alignment horizontal="right" vertical="center"/>
      <protection/>
    </xf>
    <xf numFmtId="0" fontId="3" fillId="0" borderId="12" xfId="0" applyFont="1" applyFill="1" applyBorder="1" applyAlignment="1">
      <alignment vertical="center"/>
    </xf>
    <xf numFmtId="176" fontId="75" fillId="0" borderId="12" xfId="0" applyNumberFormat="1" applyFont="1" applyFill="1" applyBorder="1" applyAlignment="1">
      <alignment vertical="center"/>
    </xf>
    <xf numFmtId="0" fontId="71" fillId="0" borderId="19" xfId="0" applyFont="1" applyFill="1" applyBorder="1" applyAlignment="1">
      <alignment horizontal="center" vertical="center" shrinkToFit="1"/>
    </xf>
    <xf numFmtId="0" fontId="75" fillId="0" borderId="19" xfId="0" applyFont="1" applyFill="1" applyBorder="1" applyAlignment="1">
      <alignment horizontal="center" vertical="center" shrinkToFit="1"/>
    </xf>
    <xf numFmtId="0" fontId="76" fillId="0" borderId="19" xfId="0" applyFont="1" applyFill="1" applyBorder="1" applyAlignment="1">
      <alignment horizontal="center" vertical="center" shrinkToFit="1"/>
    </xf>
    <xf numFmtId="0" fontId="71" fillId="0" borderId="27" xfId="0" applyFont="1" applyFill="1" applyBorder="1" applyAlignment="1">
      <alignment horizontal="center" vertical="center" shrinkToFit="1"/>
    </xf>
    <xf numFmtId="0" fontId="76" fillId="0" borderId="27" xfId="0" applyFont="1" applyFill="1" applyBorder="1" applyAlignment="1">
      <alignment horizontal="center" vertical="center" shrinkToFit="1"/>
    </xf>
    <xf numFmtId="179" fontId="71" fillId="0" borderId="0" xfId="0" applyNumberFormat="1" applyFont="1" applyFill="1" applyBorder="1" applyAlignment="1">
      <alignment vertical="center"/>
    </xf>
    <xf numFmtId="179" fontId="71" fillId="0" borderId="12" xfId="0" applyNumberFormat="1" applyFont="1" applyFill="1" applyBorder="1" applyAlignment="1">
      <alignment vertical="center"/>
    </xf>
    <xf numFmtId="0" fontId="77" fillId="0" borderId="0" xfId="0" applyFont="1" applyFill="1" applyAlignment="1">
      <alignment/>
    </xf>
    <xf numFmtId="179" fontId="77" fillId="0" borderId="0" xfId="0" applyNumberFormat="1" applyFont="1" applyFill="1" applyAlignment="1">
      <alignment/>
    </xf>
    <xf numFmtId="176" fontId="71" fillId="0" borderId="0" xfId="0" applyNumberFormat="1" applyFont="1" applyFill="1" applyBorder="1" applyAlignment="1">
      <alignment horizontal="center" vertical="center"/>
    </xf>
    <xf numFmtId="179" fontId="71" fillId="0" borderId="12" xfId="0" applyNumberFormat="1" applyFont="1" applyFill="1" applyBorder="1" applyAlignment="1">
      <alignment horizontal="center" vertical="center"/>
    </xf>
    <xf numFmtId="176" fontId="75" fillId="0" borderId="0" xfId="0" applyNumberFormat="1" applyFont="1" applyFill="1" applyBorder="1" applyAlignment="1">
      <alignment vertical="center"/>
    </xf>
    <xf numFmtId="179" fontId="75" fillId="0" borderId="0" xfId="0" applyNumberFormat="1" applyFont="1" applyFill="1" applyBorder="1" applyAlignment="1">
      <alignment vertical="center"/>
    </xf>
    <xf numFmtId="179" fontId="75" fillId="0" borderId="12" xfId="0" applyNumberFormat="1" applyFont="1" applyFill="1" applyBorder="1" applyAlignment="1">
      <alignment vertical="center"/>
    </xf>
    <xf numFmtId="176" fontId="76" fillId="0" borderId="0" xfId="0" applyNumberFormat="1" applyFont="1" applyFill="1" applyBorder="1" applyAlignment="1">
      <alignment vertical="center"/>
    </xf>
    <xf numFmtId="179" fontId="76" fillId="0" borderId="0" xfId="0" applyNumberFormat="1" applyFont="1" applyFill="1" applyBorder="1" applyAlignment="1">
      <alignment vertical="center"/>
    </xf>
    <xf numFmtId="179" fontId="76" fillId="0" borderId="12" xfId="0" applyNumberFormat="1" applyFont="1" applyFill="1" applyBorder="1" applyAlignment="1">
      <alignment vertical="center"/>
    </xf>
    <xf numFmtId="176" fontId="73" fillId="0" borderId="14" xfId="0" applyNumberFormat="1" applyFont="1" applyFill="1" applyBorder="1" applyAlignment="1">
      <alignment vertical="center"/>
    </xf>
    <xf numFmtId="176" fontId="73" fillId="0" borderId="0" xfId="0" applyNumberFormat="1" applyFont="1" applyFill="1" applyBorder="1" applyAlignment="1">
      <alignment vertical="center"/>
    </xf>
    <xf numFmtId="176" fontId="73" fillId="0" borderId="24" xfId="0" applyNumberFormat="1" applyFont="1" applyFill="1" applyBorder="1" applyAlignment="1">
      <alignment vertical="center"/>
    </xf>
    <xf numFmtId="176" fontId="15" fillId="0" borderId="14" xfId="0" applyNumberFormat="1" applyFont="1" applyFill="1" applyBorder="1" applyAlignment="1">
      <alignment vertical="center"/>
    </xf>
    <xf numFmtId="176" fontId="15" fillId="0" borderId="24" xfId="0" applyNumberFormat="1" applyFont="1" applyFill="1" applyBorder="1" applyAlignment="1">
      <alignment vertical="center"/>
    </xf>
    <xf numFmtId="176" fontId="15" fillId="0" borderId="12" xfId="0" applyNumberFormat="1" applyFont="1" applyFill="1" applyBorder="1" applyAlignment="1">
      <alignment vertical="center"/>
    </xf>
    <xf numFmtId="176" fontId="73" fillId="0" borderId="23" xfId="0" applyNumberFormat="1" applyFont="1" applyFill="1" applyBorder="1" applyAlignment="1">
      <alignment vertical="center"/>
    </xf>
    <xf numFmtId="176" fontId="73" fillId="0" borderId="12" xfId="0" applyNumberFormat="1" applyFont="1" applyFill="1" applyBorder="1" applyAlignment="1">
      <alignment vertical="center"/>
    </xf>
    <xf numFmtId="176" fontId="15" fillId="0" borderId="23" xfId="0" applyNumberFormat="1" applyFont="1" applyFill="1" applyBorder="1" applyAlignment="1">
      <alignment vertical="center"/>
    </xf>
    <xf numFmtId="0" fontId="71" fillId="0" borderId="11" xfId="0" applyFont="1" applyFill="1" applyBorder="1" applyAlignment="1">
      <alignment/>
    </xf>
    <xf numFmtId="0" fontId="71" fillId="0" borderId="11" xfId="0" applyFont="1" applyFill="1" applyBorder="1" applyAlignment="1">
      <alignment vertical="center"/>
    </xf>
    <xf numFmtId="0" fontId="71" fillId="0" borderId="0" xfId="0" applyFont="1" applyFill="1" applyBorder="1" applyAlignment="1">
      <alignment vertical="top"/>
    </xf>
    <xf numFmtId="0" fontId="67" fillId="0" borderId="12" xfId="0" applyFont="1" applyFill="1" applyBorder="1" applyAlignment="1">
      <alignment vertical="center"/>
    </xf>
    <xf numFmtId="176" fontId="76" fillId="0" borderId="0" xfId="0" applyNumberFormat="1" applyFont="1" applyFill="1" applyBorder="1" applyAlignment="1">
      <alignment vertical="center" shrinkToFit="1"/>
    </xf>
    <xf numFmtId="176" fontId="76" fillId="0" borderId="12" xfId="0" applyNumberFormat="1" applyFont="1" applyFill="1" applyBorder="1" applyAlignment="1">
      <alignment vertical="center" shrinkToFit="1"/>
    </xf>
    <xf numFmtId="176" fontId="76" fillId="0" borderId="12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 applyProtection="1">
      <alignment vertical="center"/>
      <protection locked="0"/>
    </xf>
    <xf numFmtId="0" fontId="77" fillId="0" borderId="0" xfId="0" applyFont="1" applyFill="1" applyAlignment="1">
      <alignment vertical="center"/>
    </xf>
    <xf numFmtId="191" fontId="3" fillId="0" borderId="22" xfId="51" applyNumberFormat="1" applyFont="1" applyFill="1" applyBorder="1" applyAlignment="1">
      <alignment vertical="center" shrinkToFit="1"/>
    </xf>
    <xf numFmtId="191" fontId="7" fillId="0" borderId="21" xfId="51" applyNumberFormat="1" applyFont="1" applyFill="1" applyBorder="1" applyAlignment="1">
      <alignment vertical="center" shrinkToFit="1"/>
    </xf>
    <xf numFmtId="191" fontId="7" fillId="0" borderId="21" xfId="51" applyNumberFormat="1" applyFont="1" applyFill="1" applyBorder="1" applyAlignment="1">
      <alignment horizontal="right" vertical="center" shrinkToFit="1"/>
    </xf>
    <xf numFmtId="191" fontId="3" fillId="0" borderId="21" xfId="51" applyNumberFormat="1" applyFont="1" applyFill="1" applyBorder="1" applyAlignment="1">
      <alignment vertical="center" shrinkToFit="1"/>
    </xf>
    <xf numFmtId="191" fontId="7" fillId="0" borderId="33" xfId="51" applyNumberFormat="1" applyFont="1" applyFill="1" applyBorder="1" applyAlignment="1">
      <alignment horizontal="right" vertical="center" shrinkToFit="1"/>
    </xf>
    <xf numFmtId="179" fontId="3" fillId="0" borderId="12" xfId="51" applyNumberFormat="1" applyFont="1" applyFill="1" applyBorder="1" applyAlignment="1">
      <alignment vertical="center" shrinkToFit="1"/>
    </xf>
    <xf numFmtId="179" fontId="3" fillId="0" borderId="12" xfId="51" applyNumberFormat="1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179" fontId="7" fillId="0" borderId="38" xfId="0" applyNumberFormat="1" applyFont="1" applyFill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179" fontId="7" fillId="0" borderId="23" xfId="0" applyNumberFormat="1" applyFont="1" applyFill="1" applyBorder="1" applyAlignment="1">
      <alignment vertical="center"/>
    </xf>
    <xf numFmtId="179" fontId="7" fillId="0" borderId="15" xfId="0" applyNumberFormat="1" applyFont="1" applyFill="1" applyBorder="1" applyAlignment="1">
      <alignment vertical="center"/>
    </xf>
    <xf numFmtId="179" fontId="7" fillId="0" borderId="23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191" fontId="7" fillId="0" borderId="10" xfId="51" applyNumberFormat="1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191" fontId="7" fillId="0" borderId="15" xfId="51" applyNumberFormat="1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191" fontId="7" fillId="0" borderId="12" xfId="49" applyNumberFormat="1" applyFont="1" applyFill="1" applyBorder="1" applyAlignment="1">
      <alignment horizontal="right" shrinkToFit="1"/>
    </xf>
    <xf numFmtId="191" fontId="7" fillId="0" borderId="20" xfId="51" applyNumberFormat="1" applyFont="1" applyFill="1" applyBorder="1" applyAlignment="1">
      <alignment horizontal="center" vertical="center" shrinkToFit="1"/>
    </xf>
    <xf numFmtId="191" fontId="7" fillId="0" borderId="38" xfId="51" applyNumberFormat="1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 shrinkToFit="1"/>
    </xf>
    <xf numFmtId="0" fontId="7" fillId="0" borderId="3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 wrapText="1" shrinkToFit="1"/>
    </xf>
    <xf numFmtId="0" fontId="18" fillId="0" borderId="21" xfId="0" applyFont="1" applyFill="1" applyBorder="1" applyAlignment="1">
      <alignment horizontal="center" vertical="center" wrapText="1" shrinkToFit="1"/>
    </xf>
    <xf numFmtId="0" fontId="18" fillId="0" borderId="27" xfId="0" applyFont="1" applyFill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179" fontId="4" fillId="0" borderId="22" xfId="0" applyNumberFormat="1" applyFont="1" applyFill="1" applyBorder="1" applyAlignment="1" applyProtection="1">
      <alignment horizontal="right" vertical="center"/>
      <protection locked="0"/>
    </xf>
    <xf numFmtId="179" fontId="4" fillId="0" borderId="17" xfId="0" applyNumberFormat="1" applyFont="1" applyFill="1" applyBorder="1" applyAlignment="1" applyProtection="1">
      <alignment horizontal="right" vertical="center"/>
      <protection locked="0"/>
    </xf>
    <xf numFmtId="179" fontId="4" fillId="0" borderId="14" xfId="0" applyNumberFormat="1" applyFont="1" applyFill="1" applyBorder="1" applyAlignment="1" applyProtection="1">
      <alignment horizontal="right" vertical="center"/>
      <protection locked="0"/>
    </xf>
    <xf numFmtId="179" fontId="4" fillId="0" borderId="21" xfId="0" applyNumberFormat="1" applyFont="1" applyFill="1" applyBorder="1" applyAlignment="1" applyProtection="1">
      <alignment horizontal="right" vertical="center"/>
      <protection locked="0"/>
    </xf>
    <xf numFmtId="179" fontId="4" fillId="0" borderId="18" xfId="0" applyNumberFormat="1" applyFont="1" applyFill="1" applyBorder="1" applyAlignment="1" applyProtection="1">
      <alignment horizontal="right" vertical="center"/>
      <protection locked="0"/>
    </xf>
    <xf numFmtId="179" fontId="4" fillId="0" borderId="0" xfId="0" applyNumberFormat="1" applyFont="1" applyFill="1" applyBorder="1" applyAlignment="1" applyProtection="1">
      <alignment horizontal="right" vertical="center"/>
      <protection locked="0"/>
    </xf>
    <xf numFmtId="179" fontId="3" fillId="0" borderId="33" xfId="0" applyNumberFormat="1" applyFont="1" applyFill="1" applyBorder="1" applyAlignment="1">
      <alignment horizontal="right" vertical="center"/>
    </xf>
    <xf numFmtId="179" fontId="3" fillId="0" borderId="25" xfId="0" applyNumberFormat="1" applyFont="1" applyFill="1" applyBorder="1" applyAlignment="1">
      <alignment horizontal="right" vertical="center"/>
    </xf>
    <xf numFmtId="179" fontId="3" fillId="0" borderId="12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3" fillId="0" borderId="32" xfId="0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/>
    </xf>
    <xf numFmtId="0" fontId="7" fillId="0" borderId="38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186" fontId="3" fillId="0" borderId="12" xfId="0" applyNumberFormat="1" applyFont="1" applyFill="1" applyBorder="1" applyAlignment="1">
      <alignment horizontal="center" vertical="center"/>
    </xf>
    <xf numFmtId="186" fontId="3" fillId="0" borderId="12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79" fontId="3" fillId="0" borderId="33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/>
    </xf>
    <xf numFmtId="179" fontId="7" fillId="0" borderId="21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86" fontId="7" fillId="0" borderId="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76" fontId="3" fillId="0" borderId="33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center" vertical="center" textRotation="255"/>
    </xf>
    <xf numFmtId="0" fontId="7" fillId="0" borderId="35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center" vertical="center" textRotation="255"/>
    </xf>
    <xf numFmtId="0" fontId="5" fillId="0" borderId="25" xfId="0" applyFont="1" applyFill="1" applyBorder="1" applyAlignment="1">
      <alignment horizontal="center" vertical="center" textRotation="255"/>
    </xf>
    <xf numFmtId="0" fontId="7" fillId="0" borderId="4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0" fontId="4" fillId="0" borderId="3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41" fontId="3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24" xfId="0" applyNumberFormat="1" applyFont="1" applyFill="1" applyBorder="1" applyAlignment="1">
      <alignment horizontal="right" vertical="center"/>
    </xf>
    <xf numFmtId="179" fontId="7" fillId="0" borderId="14" xfId="0" applyNumberFormat="1" applyFont="1" applyFill="1" applyBorder="1" applyAlignment="1">
      <alignment horizontal="right" vertic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95" fontId="7" fillId="0" borderId="14" xfId="0" applyNumberFormat="1" applyFont="1" applyFill="1" applyBorder="1" applyAlignment="1">
      <alignment vertical="center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vertical="center"/>
    </xf>
    <xf numFmtId="41" fontId="7" fillId="0" borderId="14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176" fontId="7" fillId="0" borderId="14" xfId="0" applyNumberFormat="1" applyFont="1" applyFill="1" applyBorder="1" applyAlignment="1">
      <alignment horizontal="right" vertical="center"/>
    </xf>
    <xf numFmtId="176" fontId="7" fillId="0" borderId="24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94" fontId="7" fillId="0" borderId="0" xfId="0" applyNumberFormat="1" applyFont="1" applyFill="1" applyBorder="1" applyAlignment="1">
      <alignment horizontal="right" vertical="center"/>
    </xf>
    <xf numFmtId="194" fontId="7" fillId="0" borderId="14" xfId="0" applyNumberFormat="1" applyFont="1" applyFill="1" applyBorder="1" applyAlignment="1">
      <alignment horizontal="right" vertical="center"/>
    </xf>
    <xf numFmtId="41" fontId="7" fillId="0" borderId="24" xfId="0" applyNumberFormat="1" applyFont="1" applyFill="1" applyBorder="1" applyAlignment="1">
      <alignment vertical="center"/>
    </xf>
    <xf numFmtId="195" fontId="7" fillId="0" borderId="24" xfId="0" applyNumberFormat="1" applyFont="1" applyFill="1" applyBorder="1" applyAlignment="1">
      <alignment vertical="center"/>
    </xf>
    <xf numFmtId="194" fontId="3" fillId="0" borderId="14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right" vertical="center"/>
    </xf>
    <xf numFmtId="194" fontId="3" fillId="0" borderId="12" xfId="0" applyNumberFormat="1" applyFont="1" applyFill="1" applyBorder="1" applyAlignment="1">
      <alignment horizontal="right" vertical="center"/>
    </xf>
    <xf numFmtId="0" fontId="18" fillId="0" borderId="4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95" fontId="7" fillId="0" borderId="0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0" fontId="18" fillId="0" borderId="15" xfId="0" applyFont="1" applyFill="1" applyBorder="1" applyAlignment="1">
      <alignment/>
    </xf>
    <xf numFmtId="0" fontId="7" fillId="0" borderId="4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right" vertical="center"/>
    </xf>
    <xf numFmtId="194" fontId="7" fillId="0" borderId="14" xfId="0" applyNumberFormat="1" applyFont="1" applyFill="1" applyBorder="1" applyAlignment="1">
      <alignment vertical="center"/>
    </xf>
    <xf numFmtId="179" fontId="7" fillId="0" borderId="14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94" fontId="7" fillId="0" borderId="0" xfId="0" applyNumberFormat="1" applyFont="1" applyFill="1" applyBorder="1" applyAlignment="1">
      <alignment vertical="center"/>
    </xf>
    <xf numFmtId="179" fontId="3" fillId="0" borderId="14" xfId="0" applyNumberFormat="1" applyFont="1" applyFill="1" applyBorder="1" applyAlignment="1">
      <alignment horizontal="right" vertical="center"/>
    </xf>
    <xf numFmtId="41" fontId="7" fillId="0" borderId="24" xfId="0" applyNumberFormat="1" applyFont="1" applyFill="1" applyBorder="1" applyAlignment="1">
      <alignment horizontal="right" vertical="center"/>
    </xf>
    <xf numFmtId="176" fontId="7" fillId="0" borderId="24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76" fontId="7" fillId="0" borderId="27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195" fontId="7" fillId="0" borderId="12" xfId="0" applyNumberFormat="1" applyFont="1" applyFill="1" applyBorder="1" applyAlignment="1">
      <alignment vertical="center"/>
    </xf>
    <xf numFmtId="0" fontId="7" fillId="0" borderId="12" xfId="63" applyFont="1" applyFill="1" applyBorder="1" applyAlignment="1">
      <alignment horizontal="right"/>
      <protection/>
    </xf>
    <xf numFmtId="0" fontId="7" fillId="0" borderId="11" xfId="63" applyFont="1" applyFill="1" applyBorder="1" applyAlignment="1">
      <alignment horizontal="center" vertical="center" wrapText="1"/>
      <protection/>
    </xf>
    <xf numFmtId="0" fontId="7" fillId="0" borderId="37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>
      <alignment horizontal="center" vertical="center" wrapText="1"/>
      <protection/>
    </xf>
    <xf numFmtId="0" fontId="7" fillId="0" borderId="18" xfId="63" applyFont="1" applyFill="1" applyBorder="1" applyAlignment="1">
      <alignment horizontal="center" vertical="center" wrapText="1"/>
      <protection/>
    </xf>
    <xf numFmtId="0" fontId="7" fillId="0" borderId="24" xfId="63" applyFont="1" applyFill="1" applyBorder="1" applyAlignment="1">
      <alignment horizontal="center" vertical="center" wrapText="1"/>
      <protection/>
    </xf>
    <xf numFmtId="0" fontId="7" fillId="0" borderId="35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20" xfId="62" applyFont="1" applyFill="1" applyBorder="1" applyAlignment="1">
      <alignment horizontal="center" vertical="center" wrapText="1"/>
      <protection/>
    </xf>
    <xf numFmtId="0" fontId="7" fillId="0" borderId="20" xfId="63" applyFont="1" applyFill="1" applyBorder="1" applyAlignment="1">
      <alignment horizontal="center" vertical="center" wrapText="1"/>
      <protection/>
    </xf>
    <xf numFmtId="0" fontId="7" fillId="0" borderId="38" xfId="63" applyFont="1" applyFill="1" applyBorder="1" applyAlignment="1">
      <alignment horizontal="center" vertical="center" wrapText="1"/>
      <protection/>
    </xf>
    <xf numFmtId="0" fontId="7" fillId="0" borderId="32" xfId="63" applyFont="1" applyFill="1" applyBorder="1" applyAlignment="1">
      <alignment horizontal="center" vertical="center" wrapText="1"/>
      <protection/>
    </xf>
    <xf numFmtId="0" fontId="4" fillId="0" borderId="23" xfId="63" applyFont="1" applyFill="1" applyBorder="1" applyAlignment="1">
      <alignment horizontal="distributed" vertical="center"/>
      <protection/>
    </xf>
    <xf numFmtId="0" fontId="4" fillId="0" borderId="23" xfId="63" applyFont="1" applyFill="1" applyBorder="1" applyAlignment="1">
      <alignment horizontal="distributed" vertical="center" wrapText="1"/>
      <protection/>
    </xf>
    <xf numFmtId="0" fontId="4" fillId="0" borderId="23" xfId="63" applyFont="1" applyFill="1" applyBorder="1" applyAlignment="1">
      <alignment horizontal="center" vertical="distributed" textRotation="255"/>
      <protection/>
    </xf>
    <xf numFmtId="0" fontId="4" fillId="0" borderId="36" xfId="63" applyFont="1" applyFill="1" applyBorder="1" applyAlignment="1">
      <alignment horizontal="center" vertical="distributed" textRotation="255"/>
      <protection/>
    </xf>
    <xf numFmtId="0" fontId="4" fillId="0" borderId="23" xfId="63" applyFont="1" applyFill="1" applyBorder="1" applyAlignment="1">
      <alignment vertical="center" shrinkToFit="1"/>
      <protection/>
    </xf>
    <xf numFmtId="0" fontId="15" fillId="0" borderId="23" xfId="63" applyFont="1" applyFill="1" applyBorder="1" applyAlignment="1">
      <alignment horizontal="distributed" vertical="center" wrapText="1"/>
      <protection/>
    </xf>
    <xf numFmtId="0" fontId="4" fillId="0" borderId="23" xfId="63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176" fontId="75" fillId="0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distributed" textRotation="255"/>
    </xf>
    <xf numFmtId="0" fontId="5" fillId="0" borderId="11" xfId="0" applyFont="1" applyFill="1" applyBorder="1" applyAlignment="1">
      <alignment horizontal="center" vertical="distributed" textRotation="255"/>
    </xf>
    <xf numFmtId="0" fontId="5" fillId="0" borderId="21" xfId="0" applyFont="1" applyFill="1" applyBorder="1" applyAlignment="1">
      <alignment horizontal="center" vertical="distributed" textRotation="255"/>
    </xf>
    <xf numFmtId="0" fontId="5" fillId="0" borderId="0" xfId="0" applyFont="1" applyFill="1" applyBorder="1" applyAlignment="1">
      <alignment horizontal="center" vertical="distributed" textRotation="255"/>
    </xf>
    <xf numFmtId="0" fontId="5" fillId="0" borderId="27" xfId="0" applyFont="1" applyFill="1" applyBorder="1" applyAlignment="1">
      <alignment horizontal="center" vertical="distributed" textRotation="255"/>
    </xf>
    <xf numFmtId="0" fontId="5" fillId="0" borderId="24" xfId="0" applyFont="1" applyFill="1" applyBorder="1" applyAlignment="1">
      <alignment horizontal="center" vertical="distributed" textRotation="255"/>
    </xf>
    <xf numFmtId="0" fontId="3" fillId="0" borderId="3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distributed" textRotation="255" wrapText="1"/>
    </xf>
    <xf numFmtId="0" fontId="7" fillId="0" borderId="0" xfId="0" applyFont="1" applyFill="1" applyBorder="1" applyAlignment="1">
      <alignment horizontal="center" vertical="distributed" textRotation="255" wrapText="1"/>
    </xf>
    <xf numFmtId="0" fontId="7" fillId="0" borderId="22" xfId="0" applyFont="1" applyFill="1" applyBorder="1" applyAlignment="1">
      <alignment horizontal="center" vertical="distributed" textRotation="255"/>
    </xf>
    <xf numFmtId="0" fontId="7" fillId="0" borderId="21" xfId="0" applyFont="1" applyFill="1" applyBorder="1" applyAlignment="1">
      <alignment horizontal="center" vertical="distributed" textRotation="255"/>
    </xf>
    <xf numFmtId="0" fontId="7" fillId="0" borderId="29" xfId="0" applyFont="1" applyFill="1" applyBorder="1" applyAlignment="1">
      <alignment vertical="center"/>
    </xf>
    <xf numFmtId="0" fontId="5" fillId="0" borderId="21" xfId="0" applyFont="1" applyFill="1" applyBorder="1" applyAlignment="1">
      <alignment/>
    </xf>
    <xf numFmtId="0" fontId="7" fillId="0" borderId="21" xfId="0" applyFont="1" applyFill="1" applyBorder="1" applyAlignment="1">
      <alignment vertical="center"/>
    </xf>
    <xf numFmtId="0" fontId="75" fillId="0" borderId="12" xfId="0" applyFont="1" applyFill="1" applyBorder="1" applyAlignment="1">
      <alignment vertical="center"/>
    </xf>
    <xf numFmtId="0" fontId="71" fillId="0" borderId="20" xfId="0" applyFont="1" applyFill="1" applyBorder="1" applyAlignment="1">
      <alignment horizontal="center" vertical="center"/>
    </xf>
    <xf numFmtId="0" fontId="77" fillId="0" borderId="20" xfId="0" applyFont="1" applyFill="1" applyBorder="1" applyAlignment="1">
      <alignment horizontal="center" vertical="center"/>
    </xf>
    <xf numFmtId="0" fontId="77" fillId="0" borderId="3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1" fillId="0" borderId="38" xfId="0" applyFont="1" applyFill="1" applyBorder="1" applyAlignment="1">
      <alignment horizontal="center" vertical="center"/>
    </xf>
    <xf numFmtId="0" fontId="71" fillId="0" borderId="32" xfId="0" applyFont="1" applyFill="1" applyBorder="1" applyAlignment="1">
      <alignment horizontal="center" vertical="center"/>
    </xf>
    <xf numFmtId="0" fontId="75" fillId="0" borderId="12" xfId="0" applyFont="1" applyFill="1" applyBorder="1" applyAlignment="1">
      <alignment horizontal="center" vertical="center"/>
    </xf>
    <xf numFmtId="0" fontId="75" fillId="0" borderId="25" xfId="0" applyFont="1" applyFill="1" applyBorder="1" applyAlignment="1">
      <alignment horizontal="center" vertical="center"/>
    </xf>
    <xf numFmtId="176" fontId="71" fillId="0" borderId="0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18" xfId="0" applyFont="1" applyFill="1" applyBorder="1" applyAlignment="1">
      <alignment horizontal="center" vertical="center"/>
    </xf>
    <xf numFmtId="0" fontId="71" fillId="0" borderId="38" xfId="0" applyFont="1" applyFill="1" applyBorder="1" applyAlignment="1">
      <alignment horizontal="center" vertical="distributed"/>
    </xf>
    <xf numFmtId="0" fontId="71" fillId="0" borderId="32" xfId="0" applyFont="1" applyFill="1" applyBorder="1" applyAlignment="1">
      <alignment horizontal="center" vertical="distributed"/>
    </xf>
    <xf numFmtId="176" fontId="71" fillId="0" borderId="0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vertical="center"/>
    </xf>
    <xf numFmtId="0" fontId="67" fillId="0" borderId="33" xfId="0" applyFont="1" applyFill="1" applyBorder="1" applyAlignment="1">
      <alignment vertical="center"/>
    </xf>
    <xf numFmtId="176" fontId="73" fillId="0" borderId="14" xfId="0" applyNumberFormat="1" applyFont="1" applyFill="1" applyBorder="1" applyAlignment="1">
      <alignment horizontal="center" vertical="center"/>
    </xf>
    <xf numFmtId="176" fontId="73" fillId="0" borderId="1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179" fontId="76" fillId="0" borderId="21" xfId="0" applyNumberFormat="1" applyFont="1" applyFill="1" applyBorder="1" applyAlignment="1">
      <alignment vertical="center"/>
    </xf>
    <xf numFmtId="179" fontId="76" fillId="0" borderId="0" xfId="0" applyNumberFormat="1" applyFont="1" applyFill="1" applyBorder="1" applyAlignment="1">
      <alignment vertical="center"/>
    </xf>
    <xf numFmtId="179" fontId="76" fillId="0" borderId="33" xfId="0" applyNumberFormat="1" applyFont="1" applyFill="1" applyBorder="1" applyAlignment="1">
      <alignment vertical="center"/>
    </xf>
    <xf numFmtId="179" fontId="76" fillId="0" borderId="12" xfId="0" applyNumberFormat="1" applyFont="1" applyFill="1" applyBorder="1" applyAlignment="1">
      <alignment vertical="center"/>
    </xf>
    <xf numFmtId="176" fontId="76" fillId="0" borderId="12" xfId="0" applyNumberFormat="1" applyFont="1" applyFill="1" applyBorder="1" applyAlignment="1">
      <alignment vertical="center"/>
    </xf>
    <xf numFmtId="176" fontId="76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right" vertical="center"/>
    </xf>
    <xf numFmtId="179" fontId="7" fillId="0" borderId="22" xfId="0" applyNumberFormat="1" applyFont="1" applyFill="1" applyBorder="1" applyAlignment="1">
      <alignment vertical="center"/>
    </xf>
    <xf numFmtId="176" fontId="75" fillId="0" borderId="0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6" fontId="75" fillId="0" borderId="33" xfId="0" applyNumberFormat="1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5" fillId="0" borderId="3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3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38" fontId="5" fillId="0" borderId="0" xfId="49" applyFont="1" applyFill="1" applyBorder="1" applyAlignment="1">
      <alignment/>
    </xf>
    <xf numFmtId="38" fontId="7" fillId="0" borderId="0" xfId="49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 vertical="center"/>
    </xf>
    <xf numFmtId="38" fontId="76" fillId="0" borderId="33" xfId="51" applyFont="1" applyFill="1" applyBorder="1" applyAlignment="1">
      <alignment vertical="center"/>
    </xf>
    <xf numFmtId="38" fontId="76" fillId="0" borderId="12" xfId="51" applyFont="1" applyFill="1" applyBorder="1" applyAlignment="1">
      <alignment vertical="center"/>
    </xf>
    <xf numFmtId="0" fontId="64" fillId="0" borderId="12" xfId="0" applyFont="1" applyFill="1" applyBorder="1" applyAlignment="1">
      <alignment horizontal="center" vertical="center"/>
    </xf>
    <xf numFmtId="0" fontId="64" fillId="0" borderId="25" xfId="0" applyFont="1" applyFill="1" applyBorder="1" applyAlignment="1">
      <alignment horizontal="center" vertical="center"/>
    </xf>
    <xf numFmtId="186" fontId="76" fillId="0" borderId="12" xfId="0" applyNumberFormat="1" applyFont="1" applyFill="1" applyBorder="1" applyAlignment="1">
      <alignment vertical="center"/>
    </xf>
    <xf numFmtId="176" fontId="75" fillId="0" borderId="25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79" fontId="75" fillId="0" borderId="22" xfId="0" applyNumberFormat="1" applyFont="1" applyFill="1" applyBorder="1" applyAlignment="1">
      <alignment horizontal="right" vertical="center"/>
    </xf>
    <xf numFmtId="179" fontId="75" fillId="0" borderId="14" xfId="0" applyNumberFormat="1" applyFont="1" applyFill="1" applyBorder="1" applyAlignment="1">
      <alignment horizontal="right" vertical="center"/>
    </xf>
    <xf numFmtId="179" fontId="75" fillId="0" borderId="0" xfId="0" applyNumberFormat="1" applyFont="1" applyFill="1" applyBorder="1" applyAlignment="1">
      <alignment horizontal="right" vertical="center"/>
    </xf>
    <xf numFmtId="0" fontId="75" fillId="0" borderId="0" xfId="0" applyFont="1" applyFill="1" applyBorder="1" applyAlignment="1">
      <alignment horizontal="right" vertical="center"/>
    </xf>
    <xf numFmtId="179" fontId="75" fillId="0" borderId="33" xfId="0" applyNumberFormat="1" applyFont="1" applyFill="1" applyBorder="1" applyAlignment="1">
      <alignment horizontal="right" vertical="center"/>
    </xf>
    <xf numFmtId="179" fontId="75" fillId="0" borderId="12" xfId="0" applyNumberFormat="1" applyFont="1" applyFill="1" applyBorder="1" applyAlignment="1">
      <alignment horizontal="right" vertical="center"/>
    </xf>
    <xf numFmtId="0" fontId="75" fillId="0" borderId="12" xfId="0" applyFont="1" applyFill="1" applyBorder="1" applyAlignment="1">
      <alignment horizontal="right" vertical="center"/>
    </xf>
    <xf numFmtId="0" fontId="71" fillId="0" borderId="10" xfId="0" applyFont="1" applyFill="1" applyBorder="1" applyAlignment="1">
      <alignment horizontal="center" vertical="center"/>
    </xf>
    <xf numFmtId="0" fontId="71" fillId="0" borderId="32" xfId="0" applyFont="1" applyFill="1" applyBorder="1" applyAlignment="1">
      <alignment vertical="center"/>
    </xf>
    <xf numFmtId="49" fontId="4" fillId="0" borderId="29" xfId="0" applyNumberFormat="1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教育指導課" xfId="63"/>
    <cellStyle name="標準_中表紙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22</xdr:row>
      <xdr:rowOff>47625</xdr:rowOff>
    </xdr:from>
    <xdr:to>
      <xdr:col>7</xdr:col>
      <xdr:colOff>523875</xdr:colOff>
      <xdr:row>25</xdr:row>
      <xdr:rowOff>114300</xdr:rowOff>
    </xdr:to>
    <xdr:sp>
      <xdr:nvSpPr>
        <xdr:cNvPr id="1" name="AutoShape 7"/>
        <xdr:cNvSpPr>
          <a:spLocks/>
        </xdr:cNvSpPr>
      </xdr:nvSpPr>
      <xdr:spPr>
        <a:xfrm>
          <a:off x="485775" y="3409950"/>
          <a:ext cx="5238750" cy="5334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K</a:t>
          </a:r>
          <a:r>
            <a:rPr lang="en-US" cap="none" sz="2400" b="0" i="0" u="none" baseline="0">
              <a:solidFill>
                <a:srgbClr val="000000"/>
              </a:solidFill>
            </a:rPr>
            <a:t>　教育・文化</a:t>
          </a:r>
        </a:p>
      </xdr:txBody>
    </xdr:sp>
    <xdr:clientData/>
  </xdr:twoCellAnchor>
  <xdr:twoCellAnchor editAs="oneCell">
    <xdr:from>
      <xdr:col>3</xdr:col>
      <xdr:colOff>123825</xdr:colOff>
      <xdr:row>36</xdr:row>
      <xdr:rowOff>133350</xdr:rowOff>
    </xdr:from>
    <xdr:to>
      <xdr:col>5</xdr:col>
      <xdr:colOff>285750</xdr:colOff>
      <xdr:row>48</xdr:row>
      <xdr:rowOff>95250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5657850"/>
          <a:ext cx="16478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54</xdr:row>
      <xdr:rowOff>133350</xdr:rowOff>
    </xdr:from>
    <xdr:to>
      <xdr:col>7</xdr:col>
      <xdr:colOff>523875</xdr:colOff>
      <xdr:row>60</xdr:row>
      <xdr:rowOff>152400</xdr:rowOff>
    </xdr:to>
    <xdr:pic>
      <xdr:nvPicPr>
        <xdr:cNvPr id="3" name="Picture 17" descr="MCj0345892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8524875"/>
          <a:ext cx="1695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64"/>
  <sheetViews>
    <sheetView tabSelected="1" zoomScalePageLayoutView="0" workbookViewId="0" topLeftCell="A1">
      <selection activeCell="A1" sqref="A1"/>
    </sheetView>
  </sheetViews>
  <sheetFormatPr defaultColWidth="11.00390625" defaultRowHeight="13.5"/>
  <cols>
    <col min="1" max="8" width="9.75390625" style="3" customWidth="1"/>
    <col min="9" max="9" width="6.875" style="3" customWidth="1"/>
    <col min="10" max="16384" width="11.00390625" style="3" customWidth="1"/>
  </cols>
  <sheetData>
    <row r="1" ht="12">
      <c r="B1" s="7"/>
    </row>
    <row r="2" ht="12">
      <c r="B2" s="7"/>
    </row>
    <row r="3" ht="12">
      <c r="B3" s="7"/>
    </row>
    <row r="4" ht="12">
      <c r="B4" s="7"/>
    </row>
    <row r="5" ht="12">
      <c r="B5" s="7"/>
    </row>
    <row r="6" ht="12">
      <c r="B6" s="7"/>
    </row>
    <row r="7" ht="12">
      <c r="B7" s="7"/>
    </row>
    <row r="8" ht="12">
      <c r="B8" s="7"/>
    </row>
    <row r="9" ht="12">
      <c r="B9" s="7"/>
    </row>
    <row r="10" ht="12">
      <c r="B10" s="7"/>
    </row>
    <row r="11" ht="12">
      <c r="B11" s="7"/>
    </row>
    <row r="12" ht="12">
      <c r="B12" s="7"/>
    </row>
    <row r="13" ht="12">
      <c r="B13" s="7"/>
    </row>
    <row r="14" ht="12">
      <c r="B14" s="7"/>
    </row>
    <row r="15" ht="12">
      <c r="B15" s="7"/>
    </row>
    <row r="16" ht="12">
      <c r="B16" s="7"/>
    </row>
    <row r="17" ht="12">
      <c r="B17" s="7"/>
    </row>
    <row r="18" ht="12">
      <c r="B18" s="7"/>
    </row>
    <row r="19" ht="12">
      <c r="B19" s="7"/>
    </row>
    <row r="20" ht="12">
      <c r="B20" s="7"/>
    </row>
    <row r="21" ht="12">
      <c r="B21" s="7"/>
    </row>
    <row r="22" ht="12.75" thickBot="1">
      <c r="B22" s="7"/>
    </row>
    <row r="23" spans="1:9" ht="12.75" thickTop="1">
      <c r="A23" s="8"/>
      <c r="B23" s="9"/>
      <c r="C23" s="8"/>
      <c r="D23" s="8"/>
      <c r="E23" s="8"/>
      <c r="F23" s="8"/>
      <c r="G23" s="8"/>
      <c r="H23" s="8"/>
      <c r="I23" s="8"/>
    </row>
    <row r="24" spans="1:9" ht="12">
      <c r="A24" s="10"/>
      <c r="B24" s="11"/>
      <c r="C24" s="10"/>
      <c r="D24" s="10"/>
      <c r="E24" s="10"/>
      <c r="F24" s="10"/>
      <c r="G24" s="10"/>
      <c r="H24" s="10"/>
      <c r="I24" s="10"/>
    </row>
    <row r="25" spans="1:9" ht="12">
      <c r="A25" s="10"/>
      <c r="B25" s="11"/>
      <c r="C25" s="10"/>
      <c r="D25" s="10"/>
      <c r="E25" s="10"/>
      <c r="F25" s="10"/>
      <c r="G25" s="10"/>
      <c r="H25" s="10"/>
      <c r="I25" s="10"/>
    </row>
    <row r="26" spans="1:9" ht="12.75" thickBot="1">
      <c r="A26" s="12"/>
      <c r="B26" s="13"/>
      <c r="C26" s="12"/>
      <c r="D26" s="12"/>
      <c r="E26" s="12"/>
      <c r="F26" s="12"/>
      <c r="G26" s="12"/>
      <c r="H26" s="12"/>
      <c r="I26" s="12"/>
    </row>
    <row r="27" ht="12.75" thickTop="1">
      <c r="B27" s="7"/>
    </row>
    <row r="28" ht="12">
      <c r="B28" s="7"/>
    </row>
    <row r="29" ht="12">
      <c r="B29" s="7"/>
    </row>
    <row r="30" ht="12">
      <c r="B30" s="7"/>
    </row>
    <row r="31" ht="12">
      <c r="B31" s="7"/>
    </row>
    <row r="32" ht="12">
      <c r="B32" s="7"/>
    </row>
    <row r="33" ht="12">
      <c r="B33" s="7"/>
    </row>
    <row r="34" ht="12">
      <c r="B34" s="7"/>
    </row>
    <row r="35" ht="12">
      <c r="B35" s="7"/>
    </row>
    <row r="36" ht="12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">
      <c r="B50" s="7"/>
    </row>
    <row r="51" ht="12">
      <c r="B51" s="7"/>
    </row>
    <row r="52" ht="12">
      <c r="B52" s="7"/>
    </row>
    <row r="53" ht="12">
      <c r="B53" s="7"/>
    </row>
    <row r="54" ht="12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">
      <c r="B62" s="7"/>
    </row>
    <row r="63" ht="12">
      <c r="B63" s="7"/>
    </row>
    <row r="64" ht="12">
      <c r="B64" s="7"/>
    </row>
  </sheetData>
  <sheetProtection/>
  <printOptions/>
  <pageMargins left="0.5905511811023623" right="0.62992125984251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Z29"/>
  <sheetViews>
    <sheetView workbookViewId="0" topLeftCell="A1">
      <selection activeCell="A1" sqref="A1"/>
    </sheetView>
  </sheetViews>
  <sheetFormatPr defaultColWidth="9.00390625" defaultRowHeight="13.5"/>
  <cols>
    <col min="1" max="1" width="3.00390625" style="15" customWidth="1"/>
    <col min="2" max="3" width="3.75390625" style="15" customWidth="1"/>
    <col min="4" max="4" width="3.125" style="15" bestFit="1" customWidth="1"/>
    <col min="5" max="6" width="2.75390625" style="15" customWidth="1"/>
    <col min="7" max="14" width="3.75390625" style="15" customWidth="1"/>
    <col min="15" max="16" width="3.00390625" style="15" customWidth="1"/>
    <col min="17" max="20" width="3.25390625" style="15" customWidth="1"/>
    <col min="21" max="25" width="3.75390625" style="15" customWidth="1"/>
    <col min="26" max="26" width="3.625" style="15" customWidth="1"/>
    <col min="27" max="16384" width="9.00390625" style="15" customWidth="1"/>
  </cols>
  <sheetData>
    <row r="1" spans="1:2" ht="27" customHeight="1">
      <c r="A1" s="33" t="s">
        <v>406</v>
      </c>
      <c r="B1" s="56"/>
    </row>
    <row r="2" spans="1:2" ht="22.5" customHeight="1">
      <c r="A2" s="64" t="s">
        <v>228</v>
      </c>
      <c r="B2" s="56"/>
    </row>
    <row r="3" spans="1:24" ht="15" customHeight="1" thickBot="1">
      <c r="A3" s="65"/>
      <c r="S3" s="441" t="s">
        <v>227</v>
      </c>
      <c r="T3" s="441"/>
      <c r="U3" s="441"/>
      <c r="V3" s="441"/>
      <c r="W3" s="441"/>
      <c r="X3" s="441"/>
    </row>
    <row r="4" spans="1:24" ht="20.25" customHeight="1" thickTop="1">
      <c r="A4" s="566" t="s">
        <v>41</v>
      </c>
      <c r="B4" s="566"/>
      <c r="C4" s="566"/>
      <c r="D4" s="404"/>
      <c r="E4" s="475" t="s">
        <v>133</v>
      </c>
      <c r="F4" s="475"/>
      <c r="G4" s="476"/>
      <c r="H4" s="430" t="s">
        <v>211</v>
      </c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7"/>
      <c r="U4" s="487" t="s">
        <v>212</v>
      </c>
      <c r="V4" s="488"/>
      <c r="W4" s="488"/>
      <c r="X4" s="488"/>
    </row>
    <row r="5" spans="1:24" ht="52.5" customHeight="1">
      <c r="A5" s="567"/>
      <c r="B5" s="567"/>
      <c r="C5" s="567"/>
      <c r="D5" s="406"/>
      <c r="E5" s="477"/>
      <c r="F5" s="477"/>
      <c r="G5" s="398"/>
      <c r="H5" s="568" t="s">
        <v>244</v>
      </c>
      <c r="I5" s="569"/>
      <c r="J5" s="570"/>
      <c r="K5" s="528" t="s">
        <v>245</v>
      </c>
      <c r="L5" s="560"/>
      <c r="M5" s="528" t="s">
        <v>246</v>
      </c>
      <c r="N5" s="529"/>
      <c r="O5" s="568" t="s">
        <v>210</v>
      </c>
      <c r="P5" s="570"/>
      <c r="Q5" s="568" t="s">
        <v>193</v>
      </c>
      <c r="R5" s="570"/>
      <c r="S5" s="541" t="s">
        <v>247</v>
      </c>
      <c r="T5" s="542"/>
      <c r="U5" s="472"/>
      <c r="V5" s="473"/>
      <c r="W5" s="473"/>
      <c r="X5" s="473"/>
    </row>
    <row r="6" spans="1:24" s="59" customFormat="1" ht="18" customHeight="1">
      <c r="A6" s="545" t="s">
        <v>306</v>
      </c>
      <c r="B6" s="545"/>
      <c r="C6" s="546"/>
      <c r="D6" s="115" t="s">
        <v>82</v>
      </c>
      <c r="E6" s="565">
        <f aca="true" t="shared" si="0" ref="E6:E11">SUM(H6:T6)</f>
        <v>2037</v>
      </c>
      <c r="F6" s="565"/>
      <c r="G6" s="565"/>
      <c r="H6" s="565">
        <v>2011</v>
      </c>
      <c r="I6" s="565"/>
      <c r="J6" s="565"/>
      <c r="K6" s="527">
        <v>13</v>
      </c>
      <c r="L6" s="527"/>
      <c r="M6" s="527" t="s">
        <v>230</v>
      </c>
      <c r="N6" s="527"/>
      <c r="O6" s="527" t="s">
        <v>230</v>
      </c>
      <c r="P6" s="527"/>
      <c r="Q6" s="565">
        <v>2</v>
      </c>
      <c r="R6" s="565"/>
      <c r="S6" s="527">
        <v>11</v>
      </c>
      <c r="T6" s="527"/>
      <c r="U6" s="564">
        <f aca="true" t="shared" si="1" ref="U6:U11">(H6/E6)*100</f>
        <v>98.72361315660285</v>
      </c>
      <c r="V6" s="564"/>
      <c r="W6" s="564"/>
      <c r="X6" s="207"/>
    </row>
    <row r="7" spans="1:24" s="59" customFormat="1" ht="18" customHeight="1">
      <c r="A7" s="467"/>
      <c r="B7" s="467"/>
      <c r="C7" s="470"/>
      <c r="D7" s="115" t="s">
        <v>11</v>
      </c>
      <c r="E7" s="462">
        <f t="shared" si="0"/>
        <v>1085</v>
      </c>
      <c r="F7" s="462"/>
      <c r="G7" s="462"/>
      <c r="H7" s="462">
        <v>1070</v>
      </c>
      <c r="I7" s="462"/>
      <c r="J7" s="462"/>
      <c r="K7" s="525">
        <v>9</v>
      </c>
      <c r="L7" s="525"/>
      <c r="M7" s="525" t="s">
        <v>230</v>
      </c>
      <c r="N7" s="525"/>
      <c r="O7" s="525" t="s">
        <v>230</v>
      </c>
      <c r="P7" s="525"/>
      <c r="Q7" s="462">
        <v>2</v>
      </c>
      <c r="R7" s="462"/>
      <c r="S7" s="525">
        <v>4</v>
      </c>
      <c r="T7" s="525"/>
      <c r="U7" s="571">
        <f t="shared" si="1"/>
        <v>98.61751152073732</v>
      </c>
      <c r="V7" s="571"/>
      <c r="W7" s="571"/>
      <c r="X7" s="122"/>
    </row>
    <row r="8" spans="1:24" s="59" customFormat="1" ht="18" customHeight="1">
      <c r="A8" s="467"/>
      <c r="B8" s="467"/>
      <c r="C8" s="470"/>
      <c r="D8" s="116" t="s">
        <v>12</v>
      </c>
      <c r="E8" s="462">
        <f t="shared" si="0"/>
        <v>952</v>
      </c>
      <c r="F8" s="462"/>
      <c r="G8" s="462"/>
      <c r="H8" s="462">
        <v>941</v>
      </c>
      <c r="I8" s="462"/>
      <c r="J8" s="462"/>
      <c r="K8" s="525">
        <v>4</v>
      </c>
      <c r="L8" s="525"/>
      <c r="M8" s="525" t="s">
        <v>230</v>
      </c>
      <c r="N8" s="525"/>
      <c r="O8" s="525" t="s">
        <v>230</v>
      </c>
      <c r="P8" s="525"/>
      <c r="Q8" s="525" t="s">
        <v>230</v>
      </c>
      <c r="R8" s="525"/>
      <c r="S8" s="525">
        <v>7</v>
      </c>
      <c r="T8" s="525"/>
      <c r="U8" s="571">
        <f t="shared" si="1"/>
        <v>98.84453781512606</v>
      </c>
      <c r="V8" s="571"/>
      <c r="W8" s="571"/>
      <c r="X8" s="122"/>
    </row>
    <row r="9" spans="1:24" ht="18" customHeight="1">
      <c r="A9" s="545" t="s">
        <v>351</v>
      </c>
      <c r="B9" s="545"/>
      <c r="C9" s="546"/>
      <c r="D9" s="115" t="s">
        <v>82</v>
      </c>
      <c r="E9" s="527">
        <f t="shared" si="0"/>
        <v>2119</v>
      </c>
      <c r="F9" s="527"/>
      <c r="G9" s="527"/>
      <c r="H9" s="527">
        <v>2081</v>
      </c>
      <c r="I9" s="527"/>
      <c r="J9" s="527"/>
      <c r="K9" s="527">
        <v>15</v>
      </c>
      <c r="L9" s="527"/>
      <c r="M9" s="527">
        <v>1</v>
      </c>
      <c r="N9" s="527"/>
      <c r="O9" s="527" t="s">
        <v>230</v>
      </c>
      <c r="P9" s="527"/>
      <c r="Q9" s="527">
        <v>8</v>
      </c>
      <c r="R9" s="527"/>
      <c r="S9" s="527">
        <v>14</v>
      </c>
      <c r="T9" s="527"/>
      <c r="U9" s="548">
        <f t="shared" si="1"/>
        <v>98.20670127418593</v>
      </c>
      <c r="V9" s="548"/>
      <c r="W9" s="548"/>
      <c r="X9" s="247"/>
    </row>
    <row r="10" spans="1:24" ht="18" customHeight="1">
      <c r="A10" s="467"/>
      <c r="B10" s="467"/>
      <c r="C10" s="470"/>
      <c r="D10" s="115" t="s">
        <v>11</v>
      </c>
      <c r="E10" s="525">
        <f t="shared" si="0"/>
        <v>1054</v>
      </c>
      <c r="F10" s="525"/>
      <c r="G10" s="525"/>
      <c r="H10" s="525">
        <v>1029</v>
      </c>
      <c r="I10" s="525"/>
      <c r="J10" s="525"/>
      <c r="K10" s="525">
        <v>10</v>
      </c>
      <c r="L10" s="525"/>
      <c r="M10" s="525" t="s">
        <v>230</v>
      </c>
      <c r="N10" s="525"/>
      <c r="O10" s="525" t="s">
        <v>230</v>
      </c>
      <c r="P10" s="525"/>
      <c r="Q10" s="525">
        <v>8</v>
      </c>
      <c r="R10" s="525"/>
      <c r="S10" s="525">
        <v>7</v>
      </c>
      <c r="T10" s="525"/>
      <c r="U10" s="547">
        <f t="shared" si="1"/>
        <v>97.6280834914611</v>
      </c>
      <c r="V10" s="547"/>
      <c r="W10" s="547"/>
      <c r="X10" s="202"/>
    </row>
    <row r="11" spans="1:24" ht="18" customHeight="1">
      <c r="A11" s="477"/>
      <c r="B11" s="477"/>
      <c r="C11" s="398"/>
      <c r="D11" s="256" t="s">
        <v>12</v>
      </c>
      <c r="E11" s="526">
        <f t="shared" si="0"/>
        <v>1065</v>
      </c>
      <c r="F11" s="526"/>
      <c r="G11" s="526"/>
      <c r="H11" s="526">
        <v>1052</v>
      </c>
      <c r="I11" s="526"/>
      <c r="J11" s="526"/>
      <c r="K11" s="526">
        <v>5</v>
      </c>
      <c r="L11" s="526"/>
      <c r="M11" s="526">
        <v>1</v>
      </c>
      <c r="N11" s="526"/>
      <c r="O11" s="526" t="s">
        <v>230</v>
      </c>
      <c r="P11" s="526"/>
      <c r="Q11" s="526" t="s">
        <v>230</v>
      </c>
      <c r="R11" s="526"/>
      <c r="S11" s="526">
        <v>7</v>
      </c>
      <c r="T11" s="526"/>
      <c r="U11" s="547">
        <f t="shared" si="1"/>
        <v>98.77934272300469</v>
      </c>
      <c r="V11" s="547"/>
      <c r="W11" s="547"/>
      <c r="X11" s="248"/>
    </row>
    <row r="12" spans="1:24" ht="18" customHeight="1">
      <c r="A12" s="577" t="s">
        <v>373</v>
      </c>
      <c r="B12" s="577"/>
      <c r="C12" s="578"/>
      <c r="D12" s="233" t="s">
        <v>82</v>
      </c>
      <c r="E12" s="563">
        <v>2168</v>
      </c>
      <c r="F12" s="563"/>
      <c r="G12" s="563"/>
      <c r="H12" s="563">
        <v>2144</v>
      </c>
      <c r="I12" s="563"/>
      <c r="J12" s="563"/>
      <c r="K12" s="563">
        <v>7</v>
      </c>
      <c r="L12" s="563"/>
      <c r="M12" s="563">
        <v>1</v>
      </c>
      <c r="N12" s="563"/>
      <c r="O12" s="572" t="s">
        <v>230</v>
      </c>
      <c r="P12" s="572"/>
      <c r="Q12" s="563">
        <v>3</v>
      </c>
      <c r="R12" s="563"/>
      <c r="S12" s="563">
        <v>13</v>
      </c>
      <c r="T12" s="563"/>
      <c r="U12" s="551">
        <f>(H12/E12)*100</f>
        <v>98.8929889298893</v>
      </c>
      <c r="V12" s="551"/>
      <c r="W12" s="551"/>
      <c r="X12" s="231"/>
    </row>
    <row r="13" spans="1:24" ht="18" customHeight="1">
      <c r="A13" s="577"/>
      <c r="B13" s="577"/>
      <c r="C13" s="578"/>
      <c r="D13" s="226" t="s">
        <v>11</v>
      </c>
      <c r="E13" s="563">
        <f>SUM(H13:T13)</f>
        <v>1089</v>
      </c>
      <c r="F13" s="563"/>
      <c r="G13" s="563"/>
      <c r="H13" s="563">
        <v>1072</v>
      </c>
      <c r="I13" s="563"/>
      <c r="J13" s="563"/>
      <c r="K13" s="563">
        <v>6</v>
      </c>
      <c r="L13" s="563"/>
      <c r="M13" s="563" t="s">
        <v>230</v>
      </c>
      <c r="N13" s="563"/>
      <c r="O13" s="563" t="s">
        <v>230</v>
      </c>
      <c r="P13" s="563"/>
      <c r="Q13" s="563">
        <v>3</v>
      </c>
      <c r="R13" s="563"/>
      <c r="S13" s="563">
        <v>8</v>
      </c>
      <c r="T13" s="563"/>
      <c r="U13" s="552">
        <f>(H13/E13)*100</f>
        <v>98.43893480257117</v>
      </c>
      <c r="V13" s="552"/>
      <c r="W13" s="552"/>
      <c r="X13" s="231"/>
    </row>
    <row r="14" spans="1:24" ht="17.25" customHeight="1" thickBot="1">
      <c r="A14" s="455"/>
      <c r="B14" s="455"/>
      <c r="C14" s="456"/>
      <c r="D14" s="239" t="s">
        <v>12</v>
      </c>
      <c r="E14" s="427">
        <f>SUM(H14:T14)</f>
        <v>1079</v>
      </c>
      <c r="F14" s="427"/>
      <c r="G14" s="427"/>
      <c r="H14" s="427">
        <v>1072</v>
      </c>
      <c r="I14" s="427"/>
      <c r="J14" s="427"/>
      <c r="K14" s="427">
        <v>1</v>
      </c>
      <c r="L14" s="427"/>
      <c r="M14" s="427">
        <v>1</v>
      </c>
      <c r="N14" s="427"/>
      <c r="O14" s="427" t="s">
        <v>230</v>
      </c>
      <c r="P14" s="427"/>
      <c r="Q14" s="427" t="s">
        <v>230</v>
      </c>
      <c r="R14" s="427"/>
      <c r="S14" s="427">
        <v>5</v>
      </c>
      <c r="T14" s="427"/>
      <c r="U14" s="553">
        <f>(H14/E14)*100</f>
        <v>99.35125115848007</v>
      </c>
      <c r="V14" s="553"/>
      <c r="W14" s="553"/>
      <c r="X14" s="306"/>
    </row>
    <row r="15" spans="1:26" ht="16.5" customHeight="1" thickTop="1">
      <c r="A15" s="65"/>
      <c r="Q15" s="59"/>
      <c r="R15" s="75"/>
      <c r="S15" s="75"/>
      <c r="T15" s="75"/>
      <c r="U15" s="75"/>
      <c r="V15" s="75"/>
      <c r="W15" s="75"/>
      <c r="X15" s="240"/>
      <c r="Z15" s="70"/>
    </row>
    <row r="16" spans="1:26" ht="22.5" customHeight="1">
      <c r="A16" s="64" t="s">
        <v>229</v>
      </c>
      <c r="B16" s="56"/>
      <c r="C16" s="56"/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spans="1:26" ht="14.25" customHeight="1" thickBot="1">
      <c r="A17" s="65"/>
      <c r="Q17" s="66"/>
      <c r="R17" s="42"/>
      <c r="S17" s="42"/>
      <c r="T17" s="42"/>
      <c r="U17" s="42"/>
      <c r="V17" s="42"/>
      <c r="W17" s="42"/>
      <c r="X17" s="67"/>
      <c r="Z17" s="63" t="s">
        <v>227</v>
      </c>
    </row>
    <row r="18" spans="1:26" ht="18" customHeight="1" thickTop="1">
      <c r="A18" s="475" t="s">
        <v>41</v>
      </c>
      <c r="B18" s="475"/>
      <c r="C18" s="475"/>
      <c r="D18" s="475"/>
      <c r="E18" s="561" t="s">
        <v>133</v>
      </c>
      <c r="F18" s="476"/>
      <c r="G18" s="430" t="s">
        <v>211</v>
      </c>
      <c r="H18" s="396"/>
      <c r="I18" s="396"/>
      <c r="J18" s="396"/>
      <c r="K18" s="396"/>
      <c r="L18" s="396"/>
      <c r="M18" s="396"/>
      <c r="N18" s="396"/>
      <c r="O18" s="396"/>
      <c r="P18" s="396"/>
      <c r="Q18" s="396"/>
      <c r="R18" s="396"/>
      <c r="S18" s="396"/>
      <c r="T18" s="397"/>
      <c r="U18" s="530" t="s">
        <v>222</v>
      </c>
      <c r="V18" s="531"/>
      <c r="W18" s="554" t="s">
        <v>248</v>
      </c>
      <c r="X18" s="555"/>
      <c r="Y18" s="530" t="s">
        <v>223</v>
      </c>
      <c r="Z18" s="531"/>
    </row>
    <row r="19" spans="1:26" ht="42" customHeight="1">
      <c r="A19" s="467"/>
      <c r="B19" s="467"/>
      <c r="C19" s="467"/>
      <c r="D19" s="467"/>
      <c r="E19" s="562"/>
      <c r="F19" s="470"/>
      <c r="G19" s="534" t="s">
        <v>221</v>
      </c>
      <c r="H19" s="535"/>
      <c r="I19" s="537" t="s">
        <v>249</v>
      </c>
      <c r="J19" s="538"/>
      <c r="K19" s="537" t="s">
        <v>246</v>
      </c>
      <c r="L19" s="538"/>
      <c r="M19" s="534" t="s">
        <v>210</v>
      </c>
      <c r="N19" s="535"/>
      <c r="O19" s="534" t="s">
        <v>193</v>
      </c>
      <c r="P19" s="535"/>
      <c r="Q19" s="528" t="s">
        <v>370</v>
      </c>
      <c r="R19" s="529"/>
      <c r="S19" s="534" t="s">
        <v>287</v>
      </c>
      <c r="T19" s="535"/>
      <c r="U19" s="532"/>
      <c r="V19" s="533"/>
      <c r="W19" s="556"/>
      <c r="X19" s="557"/>
      <c r="Y19" s="532"/>
      <c r="Z19" s="533"/>
    </row>
    <row r="20" spans="1:26" s="59" customFormat="1" ht="18" customHeight="1">
      <c r="A20" s="545" t="s">
        <v>306</v>
      </c>
      <c r="B20" s="545"/>
      <c r="C20" s="546"/>
      <c r="D20" s="115" t="s">
        <v>82</v>
      </c>
      <c r="E20" s="559">
        <f aca="true" t="shared" si="2" ref="E20:E25">SUM(G20:T20)</f>
        <v>1431</v>
      </c>
      <c r="F20" s="539"/>
      <c r="G20" s="539">
        <v>930</v>
      </c>
      <c r="H20" s="539"/>
      <c r="I20" s="539">
        <v>261</v>
      </c>
      <c r="J20" s="539"/>
      <c r="K20" s="539">
        <v>41</v>
      </c>
      <c r="L20" s="539"/>
      <c r="M20" s="540">
        <v>12</v>
      </c>
      <c r="N20" s="540"/>
      <c r="O20" s="539">
        <v>50</v>
      </c>
      <c r="P20" s="539"/>
      <c r="Q20" s="543">
        <v>43</v>
      </c>
      <c r="R20" s="543"/>
      <c r="S20" s="543">
        <v>94</v>
      </c>
      <c r="T20" s="543"/>
      <c r="U20" s="536">
        <f aca="true" t="shared" si="3" ref="U20:U25">(G20/E20)*100</f>
        <v>64.98951781970649</v>
      </c>
      <c r="V20" s="536"/>
      <c r="W20" s="536">
        <f aca="true" t="shared" si="4" ref="W20:W25">(I20/E20)*100</f>
        <v>18.238993710691823</v>
      </c>
      <c r="X20" s="536"/>
      <c r="Y20" s="536">
        <f aca="true" t="shared" si="5" ref="Y20:Y25">(O20/E20)*100</f>
        <v>3.494060097833683</v>
      </c>
      <c r="Z20" s="536"/>
    </row>
    <row r="21" spans="1:26" s="59" customFormat="1" ht="18" customHeight="1">
      <c r="A21" s="467"/>
      <c r="B21" s="467"/>
      <c r="C21" s="470"/>
      <c r="D21" s="115" t="s">
        <v>11</v>
      </c>
      <c r="E21" s="480">
        <f t="shared" si="2"/>
        <v>656</v>
      </c>
      <c r="F21" s="481"/>
      <c r="G21" s="481">
        <v>435</v>
      </c>
      <c r="H21" s="481"/>
      <c r="I21" s="481">
        <v>82</v>
      </c>
      <c r="J21" s="481"/>
      <c r="K21" s="481">
        <v>27</v>
      </c>
      <c r="L21" s="481"/>
      <c r="M21" s="510">
        <v>9</v>
      </c>
      <c r="N21" s="510"/>
      <c r="O21" s="481">
        <v>25</v>
      </c>
      <c r="P21" s="481"/>
      <c r="Q21" s="510">
        <v>16</v>
      </c>
      <c r="R21" s="510"/>
      <c r="S21" s="491">
        <v>62</v>
      </c>
      <c r="T21" s="491"/>
      <c r="U21" s="558">
        <f t="shared" si="3"/>
        <v>66.3109756097561</v>
      </c>
      <c r="V21" s="558"/>
      <c r="W21" s="558">
        <f t="shared" si="4"/>
        <v>12.5</v>
      </c>
      <c r="X21" s="558"/>
      <c r="Y21" s="558">
        <f t="shared" si="5"/>
        <v>3.8109756097560976</v>
      </c>
      <c r="Z21" s="558"/>
    </row>
    <row r="22" spans="1:26" s="59" customFormat="1" ht="18" customHeight="1">
      <c r="A22" s="467"/>
      <c r="B22" s="467"/>
      <c r="C22" s="470"/>
      <c r="D22" s="115" t="s">
        <v>12</v>
      </c>
      <c r="E22" s="579">
        <f t="shared" si="2"/>
        <v>775</v>
      </c>
      <c r="F22" s="544"/>
      <c r="G22" s="544">
        <v>495</v>
      </c>
      <c r="H22" s="544"/>
      <c r="I22" s="544">
        <v>179</v>
      </c>
      <c r="J22" s="544"/>
      <c r="K22" s="544">
        <v>14</v>
      </c>
      <c r="L22" s="544"/>
      <c r="M22" s="573">
        <v>3</v>
      </c>
      <c r="N22" s="573"/>
      <c r="O22" s="549">
        <v>25</v>
      </c>
      <c r="P22" s="549"/>
      <c r="Q22" s="573">
        <v>27</v>
      </c>
      <c r="R22" s="573"/>
      <c r="S22" s="574">
        <v>32</v>
      </c>
      <c r="T22" s="574"/>
      <c r="U22" s="550">
        <f t="shared" si="3"/>
        <v>63.87096774193548</v>
      </c>
      <c r="V22" s="550"/>
      <c r="W22" s="550">
        <f t="shared" si="4"/>
        <v>23.096774193548384</v>
      </c>
      <c r="X22" s="550"/>
      <c r="Y22" s="550">
        <f t="shared" si="5"/>
        <v>3.225806451612903</v>
      </c>
      <c r="Z22" s="550"/>
    </row>
    <row r="23" spans="1:26" ht="18" customHeight="1">
      <c r="A23" s="545" t="s">
        <v>351</v>
      </c>
      <c r="B23" s="545"/>
      <c r="C23" s="546"/>
      <c r="D23" s="115" t="s">
        <v>82</v>
      </c>
      <c r="E23" s="539">
        <f t="shared" si="2"/>
        <v>1529</v>
      </c>
      <c r="F23" s="539"/>
      <c r="G23" s="539">
        <v>985</v>
      </c>
      <c r="H23" s="539"/>
      <c r="I23" s="539">
        <v>239</v>
      </c>
      <c r="J23" s="539"/>
      <c r="K23" s="539">
        <v>71</v>
      </c>
      <c r="L23" s="539"/>
      <c r="M23" s="540">
        <v>3</v>
      </c>
      <c r="N23" s="540"/>
      <c r="O23" s="540">
        <v>76</v>
      </c>
      <c r="P23" s="540"/>
      <c r="Q23" s="540">
        <v>20</v>
      </c>
      <c r="R23" s="540"/>
      <c r="S23" s="539">
        <v>135</v>
      </c>
      <c r="T23" s="539"/>
      <c r="U23" s="536">
        <f t="shared" si="3"/>
        <v>64.4211903204709</v>
      </c>
      <c r="V23" s="536"/>
      <c r="W23" s="536">
        <f t="shared" si="4"/>
        <v>15.631131458469588</v>
      </c>
      <c r="X23" s="536"/>
      <c r="Y23" s="536">
        <f t="shared" si="5"/>
        <v>4.970568999345978</v>
      </c>
      <c r="Z23" s="536"/>
    </row>
    <row r="24" spans="1:26" ht="18" customHeight="1">
      <c r="A24" s="467"/>
      <c r="B24" s="467"/>
      <c r="C24" s="470"/>
      <c r="D24" s="115" t="s">
        <v>11</v>
      </c>
      <c r="E24" s="481">
        <f t="shared" si="2"/>
        <v>707</v>
      </c>
      <c r="F24" s="481"/>
      <c r="G24" s="481">
        <v>478</v>
      </c>
      <c r="H24" s="481"/>
      <c r="I24" s="481">
        <v>71</v>
      </c>
      <c r="J24" s="481"/>
      <c r="K24" s="481">
        <v>30</v>
      </c>
      <c r="L24" s="481"/>
      <c r="M24" s="516">
        <v>2</v>
      </c>
      <c r="N24" s="516"/>
      <c r="O24" s="516">
        <v>49</v>
      </c>
      <c r="P24" s="516"/>
      <c r="Q24" s="516">
        <v>7</v>
      </c>
      <c r="R24" s="516"/>
      <c r="S24" s="481">
        <v>70</v>
      </c>
      <c r="T24" s="481"/>
      <c r="U24" s="558">
        <f t="shared" si="3"/>
        <v>67.60961810466762</v>
      </c>
      <c r="V24" s="558"/>
      <c r="W24" s="558">
        <f t="shared" si="4"/>
        <v>10.042432814710041</v>
      </c>
      <c r="X24" s="558"/>
      <c r="Y24" s="558">
        <f t="shared" si="5"/>
        <v>6.9306930693069315</v>
      </c>
      <c r="Z24" s="558"/>
    </row>
    <row r="25" spans="1:26" ht="18" customHeight="1">
      <c r="A25" s="477"/>
      <c r="B25" s="477"/>
      <c r="C25" s="398"/>
      <c r="D25" s="115" t="s">
        <v>12</v>
      </c>
      <c r="E25" s="544">
        <f t="shared" si="2"/>
        <v>822</v>
      </c>
      <c r="F25" s="544"/>
      <c r="G25" s="544">
        <v>507</v>
      </c>
      <c r="H25" s="544"/>
      <c r="I25" s="544">
        <v>168</v>
      </c>
      <c r="J25" s="544"/>
      <c r="K25" s="544">
        <v>41</v>
      </c>
      <c r="L25" s="544"/>
      <c r="M25" s="549">
        <v>1</v>
      </c>
      <c r="N25" s="549"/>
      <c r="O25" s="549">
        <v>27</v>
      </c>
      <c r="P25" s="549"/>
      <c r="Q25" s="549">
        <v>13</v>
      </c>
      <c r="R25" s="549"/>
      <c r="S25" s="544">
        <v>65</v>
      </c>
      <c r="T25" s="544"/>
      <c r="U25" s="550">
        <f t="shared" si="3"/>
        <v>61.67883211678832</v>
      </c>
      <c r="V25" s="550"/>
      <c r="W25" s="550">
        <f t="shared" si="4"/>
        <v>20.437956204379564</v>
      </c>
      <c r="X25" s="550"/>
      <c r="Y25" s="550">
        <f t="shared" si="5"/>
        <v>3.2846715328467155</v>
      </c>
      <c r="Z25" s="550"/>
    </row>
    <row r="26" spans="1:26" ht="18" customHeight="1">
      <c r="A26" s="577" t="s">
        <v>373</v>
      </c>
      <c r="B26" s="577"/>
      <c r="C26" s="578"/>
      <c r="D26" s="226" t="s">
        <v>82</v>
      </c>
      <c r="E26" s="575">
        <f>SUM(G26:T26)</f>
        <v>1605</v>
      </c>
      <c r="F26" s="575"/>
      <c r="G26" s="575">
        <v>1029</v>
      </c>
      <c r="H26" s="575"/>
      <c r="I26" s="575">
        <v>279</v>
      </c>
      <c r="J26" s="575"/>
      <c r="K26" s="575">
        <v>18</v>
      </c>
      <c r="L26" s="575"/>
      <c r="M26" s="576">
        <v>10</v>
      </c>
      <c r="N26" s="576"/>
      <c r="O26" s="576">
        <v>84</v>
      </c>
      <c r="P26" s="576"/>
      <c r="Q26" s="576">
        <v>3</v>
      </c>
      <c r="R26" s="576"/>
      <c r="S26" s="575">
        <v>182</v>
      </c>
      <c r="T26" s="575"/>
      <c r="U26" s="536">
        <f>(G26/E26)*100</f>
        <v>64.11214953271028</v>
      </c>
      <c r="V26" s="536"/>
      <c r="W26" s="536">
        <f>(I26/E26)*100</f>
        <v>17.38317757009346</v>
      </c>
      <c r="X26" s="536"/>
      <c r="Y26" s="536">
        <f>(O26/E26)*100</f>
        <v>5.233644859813085</v>
      </c>
      <c r="Z26" s="536"/>
    </row>
    <row r="27" spans="1:26" ht="18" customHeight="1">
      <c r="A27" s="577"/>
      <c r="B27" s="577"/>
      <c r="C27" s="578"/>
      <c r="D27" s="226" t="s">
        <v>11</v>
      </c>
      <c r="E27" s="575">
        <f>SUM(G27:T27)</f>
        <v>752</v>
      </c>
      <c r="F27" s="575"/>
      <c r="G27" s="575">
        <v>496</v>
      </c>
      <c r="H27" s="575"/>
      <c r="I27" s="575">
        <v>85</v>
      </c>
      <c r="J27" s="575"/>
      <c r="K27" s="575">
        <v>14</v>
      </c>
      <c r="L27" s="575"/>
      <c r="M27" s="576">
        <v>9</v>
      </c>
      <c r="N27" s="576"/>
      <c r="O27" s="576">
        <v>50</v>
      </c>
      <c r="P27" s="576"/>
      <c r="Q27" s="576">
        <v>1</v>
      </c>
      <c r="R27" s="576"/>
      <c r="S27" s="575">
        <v>97</v>
      </c>
      <c r="T27" s="575"/>
      <c r="U27" s="558">
        <f>(G27/E27)*100</f>
        <v>65.95744680851064</v>
      </c>
      <c r="V27" s="558"/>
      <c r="W27" s="558">
        <f>(I27/E27)*100</f>
        <v>11.303191489361703</v>
      </c>
      <c r="X27" s="558"/>
      <c r="Y27" s="558">
        <f>(O27/E27)*100</f>
        <v>6.648936170212766</v>
      </c>
      <c r="Z27" s="558"/>
    </row>
    <row r="28" spans="1:26" ht="18" customHeight="1" thickBot="1">
      <c r="A28" s="455"/>
      <c r="B28" s="455"/>
      <c r="C28" s="456"/>
      <c r="D28" s="243" t="s">
        <v>12</v>
      </c>
      <c r="E28" s="479">
        <f>SUM(G28:T28)</f>
        <v>853</v>
      </c>
      <c r="F28" s="479"/>
      <c r="G28" s="479">
        <v>533</v>
      </c>
      <c r="H28" s="479"/>
      <c r="I28" s="479">
        <v>194</v>
      </c>
      <c r="J28" s="479"/>
      <c r="K28" s="479">
        <v>4</v>
      </c>
      <c r="L28" s="479"/>
      <c r="M28" s="580">
        <v>1</v>
      </c>
      <c r="N28" s="580"/>
      <c r="O28" s="580">
        <v>34</v>
      </c>
      <c r="P28" s="580"/>
      <c r="Q28" s="580">
        <v>2</v>
      </c>
      <c r="R28" s="580"/>
      <c r="S28" s="479">
        <v>85</v>
      </c>
      <c r="T28" s="479"/>
      <c r="U28" s="581">
        <f>(G28/E28)*100</f>
        <v>62.48534583821805</v>
      </c>
      <c r="V28" s="581"/>
      <c r="W28" s="581">
        <f>(I28/E28)*100</f>
        <v>22.743259085580306</v>
      </c>
      <c r="X28" s="581"/>
      <c r="Y28" s="581">
        <f>(O28/E28)*100</f>
        <v>3.985932004689332</v>
      </c>
      <c r="Z28" s="581"/>
    </row>
    <row r="29" ht="18" customHeight="1" thickTop="1">
      <c r="A29" s="5" t="s">
        <v>375</v>
      </c>
    </row>
    <row r="30" ht="33.75" customHeight="1"/>
    <row r="31" ht="33.75" customHeight="1"/>
    <row r="32" ht="25.5" customHeight="1"/>
    <row r="33" ht="14.2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3.5" customHeight="1"/>
    <row r="41" ht="13.5" customHeight="1"/>
  </sheetData>
  <sheetProtection/>
  <mergeCells count="201">
    <mergeCell ref="Y26:Z26"/>
    <mergeCell ref="Y27:Z27"/>
    <mergeCell ref="Y28:Z28"/>
    <mergeCell ref="A12:C14"/>
    <mergeCell ref="E12:G12"/>
    <mergeCell ref="E13:G13"/>
    <mergeCell ref="E14:G14"/>
    <mergeCell ref="H12:J12"/>
    <mergeCell ref="H13:J13"/>
    <mergeCell ref="H14:J14"/>
    <mergeCell ref="S27:T27"/>
    <mergeCell ref="S28:T28"/>
    <mergeCell ref="U26:V26"/>
    <mergeCell ref="U27:V27"/>
    <mergeCell ref="U28:V28"/>
    <mergeCell ref="W26:X26"/>
    <mergeCell ref="W27:X27"/>
    <mergeCell ref="W28:X28"/>
    <mergeCell ref="M27:N27"/>
    <mergeCell ref="M28:N28"/>
    <mergeCell ref="O26:P26"/>
    <mergeCell ref="O27:P27"/>
    <mergeCell ref="O28:P28"/>
    <mergeCell ref="Q27:R27"/>
    <mergeCell ref="Q26:R26"/>
    <mergeCell ref="Q28:R28"/>
    <mergeCell ref="G27:H27"/>
    <mergeCell ref="G28:H28"/>
    <mergeCell ref="I26:J26"/>
    <mergeCell ref="I27:J27"/>
    <mergeCell ref="I28:J28"/>
    <mergeCell ref="K26:L26"/>
    <mergeCell ref="K27:L27"/>
    <mergeCell ref="K28:L28"/>
    <mergeCell ref="E27:F27"/>
    <mergeCell ref="E28:F28"/>
    <mergeCell ref="A26:C28"/>
    <mergeCell ref="K12:L12"/>
    <mergeCell ref="K13:L13"/>
    <mergeCell ref="K14:L14"/>
    <mergeCell ref="E22:F22"/>
    <mergeCell ref="G22:H22"/>
    <mergeCell ref="I22:J22"/>
    <mergeCell ref="G26:H26"/>
    <mergeCell ref="E26:F26"/>
    <mergeCell ref="M26:N26"/>
    <mergeCell ref="S26:T26"/>
    <mergeCell ref="G21:H21"/>
    <mergeCell ref="I21:J21"/>
    <mergeCell ref="S25:T25"/>
    <mergeCell ref="M24:N24"/>
    <mergeCell ref="S24:T24"/>
    <mergeCell ref="M22:N22"/>
    <mergeCell ref="K21:L21"/>
    <mergeCell ref="E7:G7"/>
    <mergeCell ref="O22:P22"/>
    <mergeCell ref="Q22:R22"/>
    <mergeCell ref="S22:T22"/>
    <mergeCell ref="E21:F21"/>
    <mergeCell ref="U22:V22"/>
    <mergeCell ref="U21:V21"/>
    <mergeCell ref="Q13:R13"/>
    <mergeCell ref="Q14:R14"/>
    <mergeCell ref="K22:L22"/>
    <mergeCell ref="Y22:Z22"/>
    <mergeCell ref="W21:X21"/>
    <mergeCell ref="Y21:Z21"/>
    <mergeCell ref="S8:T8"/>
    <mergeCell ref="U8:W8"/>
    <mergeCell ref="W22:X22"/>
    <mergeCell ref="S13:T13"/>
    <mergeCell ref="S14:T14"/>
    <mergeCell ref="Y20:Z20"/>
    <mergeCell ref="G18:T18"/>
    <mergeCell ref="H6:J6"/>
    <mergeCell ref="O12:P12"/>
    <mergeCell ref="O13:P13"/>
    <mergeCell ref="M13:N13"/>
    <mergeCell ref="M14:N14"/>
    <mergeCell ref="M7:N7"/>
    <mergeCell ref="M6:N6"/>
    <mergeCell ref="O14:P14"/>
    <mergeCell ref="M9:N9"/>
    <mergeCell ref="A6:C8"/>
    <mergeCell ref="E6:G6"/>
    <mergeCell ref="U7:W7"/>
    <mergeCell ref="E8:G8"/>
    <mergeCell ref="H8:J8"/>
    <mergeCell ref="K8:L8"/>
    <mergeCell ref="M8:N8"/>
    <mergeCell ref="O8:P8"/>
    <mergeCell ref="Q8:R8"/>
    <mergeCell ref="S7:T7"/>
    <mergeCell ref="E4:G5"/>
    <mergeCell ref="A4:D5"/>
    <mergeCell ref="H4:T4"/>
    <mergeCell ref="H5:J5"/>
    <mergeCell ref="Q5:R5"/>
    <mergeCell ref="O5:P5"/>
    <mergeCell ref="S6:T6"/>
    <mergeCell ref="U6:W6"/>
    <mergeCell ref="O7:P7"/>
    <mergeCell ref="Q7:R7"/>
    <mergeCell ref="Q12:R12"/>
    <mergeCell ref="O10:P10"/>
    <mergeCell ref="O6:P6"/>
    <mergeCell ref="Q6:R6"/>
    <mergeCell ref="S12:T12"/>
    <mergeCell ref="Q11:R11"/>
    <mergeCell ref="A18:D19"/>
    <mergeCell ref="I19:J19"/>
    <mergeCell ref="O23:P23"/>
    <mergeCell ref="M5:N5"/>
    <mergeCell ref="K5:L5"/>
    <mergeCell ref="H7:J7"/>
    <mergeCell ref="K7:L7"/>
    <mergeCell ref="E18:F19"/>
    <mergeCell ref="G19:H19"/>
    <mergeCell ref="M12:N12"/>
    <mergeCell ref="A23:C25"/>
    <mergeCell ref="E25:F25"/>
    <mergeCell ref="E24:F24"/>
    <mergeCell ref="E23:F23"/>
    <mergeCell ref="A20:C22"/>
    <mergeCell ref="E20:F20"/>
    <mergeCell ref="Y25:Z25"/>
    <mergeCell ref="Y24:Z24"/>
    <mergeCell ref="Y23:Z23"/>
    <mergeCell ref="M23:N23"/>
    <mergeCell ref="Q21:R21"/>
    <mergeCell ref="S21:T21"/>
    <mergeCell ref="W24:X24"/>
    <mergeCell ref="O24:P24"/>
    <mergeCell ref="O25:P25"/>
    <mergeCell ref="Q23:R23"/>
    <mergeCell ref="W25:X25"/>
    <mergeCell ref="U12:W12"/>
    <mergeCell ref="U13:W13"/>
    <mergeCell ref="U14:W14"/>
    <mergeCell ref="W23:X23"/>
    <mergeCell ref="U23:V23"/>
    <mergeCell ref="W18:X19"/>
    <mergeCell ref="U24:V24"/>
    <mergeCell ref="M21:N21"/>
    <mergeCell ref="O21:P21"/>
    <mergeCell ref="Q24:R24"/>
    <mergeCell ref="U25:V25"/>
    <mergeCell ref="S23:T23"/>
    <mergeCell ref="S9:T9"/>
    <mergeCell ref="S10:T10"/>
    <mergeCell ref="Q9:R9"/>
    <mergeCell ref="S11:T11"/>
    <mergeCell ref="U11:W11"/>
    <mergeCell ref="Q25:R25"/>
    <mergeCell ref="G24:H24"/>
    <mergeCell ref="G23:H23"/>
    <mergeCell ref="K25:L25"/>
    <mergeCell ref="M25:N25"/>
    <mergeCell ref="I23:J23"/>
    <mergeCell ref="K23:L23"/>
    <mergeCell ref="I25:J25"/>
    <mergeCell ref="I24:J24"/>
    <mergeCell ref="K24:L24"/>
    <mergeCell ref="G25:H25"/>
    <mergeCell ref="A9:C11"/>
    <mergeCell ref="U10:W10"/>
    <mergeCell ref="O11:P11"/>
    <mergeCell ref="U9:W9"/>
    <mergeCell ref="Q10:R10"/>
    <mergeCell ref="K11:L11"/>
    <mergeCell ref="M10:N10"/>
    <mergeCell ref="M11:N11"/>
    <mergeCell ref="O9:P9"/>
    <mergeCell ref="U4:X5"/>
    <mergeCell ref="G20:H20"/>
    <mergeCell ref="I20:J20"/>
    <mergeCell ref="K20:L20"/>
    <mergeCell ref="M20:N20"/>
    <mergeCell ref="O20:P20"/>
    <mergeCell ref="S5:T5"/>
    <mergeCell ref="Q20:R20"/>
    <mergeCell ref="S20:T20"/>
    <mergeCell ref="U20:V20"/>
    <mergeCell ref="Q19:R19"/>
    <mergeCell ref="Y18:Z19"/>
    <mergeCell ref="M19:N19"/>
    <mergeCell ref="O19:P19"/>
    <mergeCell ref="W20:X20"/>
    <mergeCell ref="K19:L19"/>
    <mergeCell ref="U18:V19"/>
    <mergeCell ref="S19:T19"/>
    <mergeCell ref="S3:X3"/>
    <mergeCell ref="E10:G10"/>
    <mergeCell ref="E11:G11"/>
    <mergeCell ref="E9:G9"/>
    <mergeCell ref="H9:J9"/>
    <mergeCell ref="H10:J10"/>
    <mergeCell ref="K6:L6"/>
    <mergeCell ref="H11:J11"/>
    <mergeCell ref="K9:L9"/>
    <mergeCell ref="K10:L10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U24"/>
  <sheetViews>
    <sheetView showZeros="0" workbookViewId="0" topLeftCell="A1">
      <selection activeCell="A1" sqref="A1"/>
    </sheetView>
  </sheetViews>
  <sheetFormatPr defaultColWidth="9.00390625" defaultRowHeight="13.5"/>
  <cols>
    <col min="1" max="1" width="3.625" style="14" customWidth="1"/>
    <col min="2" max="2" width="6.875" style="14" customWidth="1"/>
    <col min="3" max="3" width="1.37890625" style="14" customWidth="1"/>
    <col min="4" max="9" width="4.125" style="14" customWidth="1"/>
    <col min="10" max="10" width="5.375" style="14" customWidth="1"/>
    <col min="11" max="11" width="4.125" style="14" customWidth="1"/>
    <col min="12" max="12" width="5.375" style="14" customWidth="1"/>
    <col min="13" max="18" width="4.125" style="14" customWidth="1"/>
    <col min="19" max="19" width="5.375" style="14" customWidth="1"/>
    <col min="20" max="20" width="4.125" style="14" customWidth="1"/>
    <col min="21" max="21" width="5.375" style="14" customWidth="1"/>
    <col min="22" max="16384" width="9.00390625" style="14" customWidth="1"/>
  </cols>
  <sheetData>
    <row r="1" spans="1:3" s="52" customFormat="1" ht="27" customHeight="1">
      <c r="A1" s="51" t="s">
        <v>407</v>
      </c>
      <c r="C1" s="51"/>
    </row>
    <row r="2" spans="2:21" ht="15" customHeight="1" thickBot="1">
      <c r="B2" s="53"/>
      <c r="C2" s="53"/>
      <c r="Q2" s="582" t="s">
        <v>376</v>
      </c>
      <c r="R2" s="582"/>
      <c r="S2" s="582"/>
      <c r="T2" s="582"/>
      <c r="U2" s="582"/>
    </row>
    <row r="3" spans="1:21" ht="27" customHeight="1" thickTop="1">
      <c r="A3" s="583" t="s">
        <v>217</v>
      </c>
      <c r="B3" s="583"/>
      <c r="C3" s="584"/>
      <c r="D3" s="589" t="s">
        <v>108</v>
      </c>
      <c r="E3" s="590"/>
      <c r="F3" s="590"/>
      <c r="G3" s="591" t="s">
        <v>109</v>
      </c>
      <c r="H3" s="591"/>
      <c r="I3" s="591"/>
      <c r="J3" s="592" t="s">
        <v>110</v>
      </c>
      <c r="K3" s="593"/>
      <c r="L3" s="589"/>
      <c r="M3" s="592" t="s">
        <v>111</v>
      </c>
      <c r="N3" s="593"/>
      <c r="O3" s="589"/>
      <c r="P3" s="592" t="s">
        <v>112</v>
      </c>
      <c r="Q3" s="593"/>
      <c r="R3" s="593"/>
      <c r="S3" s="592" t="s">
        <v>113</v>
      </c>
      <c r="T3" s="593"/>
      <c r="U3" s="593"/>
    </row>
    <row r="4" spans="1:21" ht="6.75" customHeight="1">
      <c r="A4" s="585"/>
      <c r="B4" s="585"/>
      <c r="C4" s="586"/>
      <c r="D4" s="163"/>
      <c r="E4" s="164"/>
      <c r="F4" s="164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5"/>
      <c r="S4" s="163"/>
      <c r="T4" s="163"/>
      <c r="U4" s="165"/>
    </row>
    <row r="5" spans="1:21" ht="38.25" customHeight="1">
      <c r="A5" s="585"/>
      <c r="B5" s="585"/>
      <c r="C5" s="586"/>
      <c r="D5" s="162" t="s">
        <v>114</v>
      </c>
      <c r="E5" s="162" t="s">
        <v>234</v>
      </c>
      <c r="F5" s="263" t="s">
        <v>115</v>
      </c>
      <c r="G5" s="162" t="s">
        <v>114</v>
      </c>
      <c r="H5" s="162" t="s">
        <v>234</v>
      </c>
      <c r="I5" s="263" t="s">
        <v>115</v>
      </c>
      <c r="J5" s="162" t="s">
        <v>114</v>
      </c>
      <c r="K5" s="162" t="s">
        <v>234</v>
      </c>
      <c r="L5" s="263" t="s">
        <v>115</v>
      </c>
      <c r="M5" s="162" t="s">
        <v>114</v>
      </c>
      <c r="N5" s="162" t="s">
        <v>234</v>
      </c>
      <c r="O5" s="263" t="s">
        <v>115</v>
      </c>
      <c r="P5" s="162" t="s">
        <v>114</v>
      </c>
      <c r="Q5" s="162" t="s">
        <v>234</v>
      </c>
      <c r="R5" s="264" t="s">
        <v>115</v>
      </c>
      <c r="S5" s="162" t="s">
        <v>114</v>
      </c>
      <c r="T5" s="162" t="s">
        <v>234</v>
      </c>
      <c r="U5" s="166" t="s">
        <v>115</v>
      </c>
    </row>
    <row r="6" spans="1:21" ht="9.75" customHeight="1">
      <c r="A6" s="587"/>
      <c r="B6" s="587"/>
      <c r="C6" s="588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8"/>
      <c r="S6" s="167"/>
      <c r="T6" s="167"/>
      <c r="U6" s="169"/>
    </row>
    <row r="7" spans="1:21" ht="33.75" customHeight="1">
      <c r="A7" s="594" t="s">
        <v>334</v>
      </c>
      <c r="B7" s="594"/>
      <c r="C7" s="170"/>
      <c r="D7" s="308">
        <v>0</v>
      </c>
      <c r="E7" s="308">
        <v>0</v>
      </c>
      <c r="F7" s="309">
        <f>SUM(D7:E7)</f>
        <v>0</v>
      </c>
      <c r="G7" s="310">
        <v>14</v>
      </c>
      <c r="H7" s="311">
        <v>11</v>
      </c>
      <c r="I7" s="309">
        <f>SUM(G7:H7)</f>
        <v>25</v>
      </c>
      <c r="J7" s="311">
        <v>24</v>
      </c>
      <c r="K7" s="311">
        <v>3</v>
      </c>
      <c r="L7" s="309">
        <f>SUM(J7:K7)</f>
        <v>27</v>
      </c>
      <c r="M7" s="308">
        <v>0</v>
      </c>
      <c r="N7" s="311">
        <v>1</v>
      </c>
      <c r="O7" s="309">
        <f>SUM(M7:N7)</f>
        <v>1</v>
      </c>
      <c r="P7" s="308">
        <v>0</v>
      </c>
      <c r="Q7" s="311">
        <v>1</v>
      </c>
      <c r="R7" s="312">
        <f>SUM(P7:Q7)</f>
        <v>1</v>
      </c>
      <c r="S7" s="310">
        <f aca="true" t="shared" si="0" ref="S7:T19">SUM(D7+G7+J7+M7+P7)</f>
        <v>38</v>
      </c>
      <c r="T7" s="311">
        <f t="shared" si="0"/>
        <v>16</v>
      </c>
      <c r="U7" s="312">
        <f>SUM(S7:T7)</f>
        <v>54</v>
      </c>
    </row>
    <row r="8" spans="1:21" ht="33.75" customHeight="1">
      <c r="A8" s="595" t="s">
        <v>335</v>
      </c>
      <c r="B8" s="595"/>
      <c r="C8" s="170"/>
      <c r="D8" s="308">
        <v>0</v>
      </c>
      <c r="E8" s="308">
        <v>0</v>
      </c>
      <c r="F8" s="309">
        <f aca="true" t="shared" si="1" ref="F8:F22">SUM(D8:E8)</f>
        <v>0</v>
      </c>
      <c r="G8" s="310">
        <v>220</v>
      </c>
      <c r="H8" s="311">
        <v>4</v>
      </c>
      <c r="I8" s="309">
        <f aca="true" t="shared" si="2" ref="I8:I19">SUM(G8:H8)</f>
        <v>224</v>
      </c>
      <c r="J8" s="311">
        <v>92</v>
      </c>
      <c r="K8" s="311">
        <v>2</v>
      </c>
      <c r="L8" s="309">
        <f aca="true" t="shared" si="3" ref="L8:L22">SUM(J8:K8)</f>
        <v>94</v>
      </c>
      <c r="M8" s="310">
        <v>16</v>
      </c>
      <c r="N8" s="311">
        <v>1</v>
      </c>
      <c r="O8" s="309">
        <f>SUM(M8:N8)</f>
        <v>17</v>
      </c>
      <c r="P8" s="308">
        <v>0</v>
      </c>
      <c r="Q8" s="311">
        <v>1</v>
      </c>
      <c r="R8" s="312">
        <f>SUM(P8:Q8)</f>
        <v>1</v>
      </c>
      <c r="S8" s="310">
        <f t="shared" si="0"/>
        <v>328</v>
      </c>
      <c r="T8" s="311">
        <f t="shared" si="0"/>
        <v>8</v>
      </c>
      <c r="U8" s="312">
        <f aca="true" t="shared" si="4" ref="U8:U22">SUM(S8:T8)</f>
        <v>336</v>
      </c>
    </row>
    <row r="9" spans="1:21" ht="33.75" customHeight="1">
      <c r="A9" s="595" t="s">
        <v>336</v>
      </c>
      <c r="B9" s="595"/>
      <c r="C9" s="170"/>
      <c r="D9" s="308">
        <v>0</v>
      </c>
      <c r="E9" s="308">
        <v>0</v>
      </c>
      <c r="F9" s="309">
        <f t="shared" si="1"/>
        <v>0</v>
      </c>
      <c r="G9" s="310">
        <v>5</v>
      </c>
      <c r="H9" s="311">
        <v>7</v>
      </c>
      <c r="I9" s="309">
        <f t="shared" si="2"/>
        <v>12</v>
      </c>
      <c r="J9" s="311">
        <v>35</v>
      </c>
      <c r="K9" s="311">
        <v>11</v>
      </c>
      <c r="L9" s="309">
        <f t="shared" si="3"/>
        <v>46</v>
      </c>
      <c r="M9" s="310">
        <v>2</v>
      </c>
      <c r="N9" s="311">
        <v>2</v>
      </c>
      <c r="O9" s="309">
        <f aca="true" t="shared" si="5" ref="O9:O19">SUM(M9:N9)</f>
        <v>4</v>
      </c>
      <c r="P9" s="308">
        <v>0</v>
      </c>
      <c r="Q9" s="308">
        <v>0</v>
      </c>
      <c r="R9" s="312">
        <f aca="true" t="shared" si="6" ref="R9:R19">SUM(P9:Q9)</f>
        <v>0</v>
      </c>
      <c r="S9" s="310">
        <f t="shared" si="0"/>
        <v>42</v>
      </c>
      <c r="T9" s="311">
        <f t="shared" si="0"/>
        <v>20</v>
      </c>
      <c r="U9" s="312">
        <f t="shared" si="4"/>
        <v>62</v>
      </c>
    </row>
    <row r="10" spans="1:21" ht="33.75" customHeight="1">
      <c r="A10" s="595" t="s">
        <v>337</v>
      </c>
      <c r="B10" s="595"/>
      <c r="C10" s="170"/>
      <c r="D10" s="308">
        <v>0</v>
      </c>
      <c r="E10" s="308">
        <v>0</v>
      </c>
      <c r="F10" s="309">
        <f t="shared" si="1"/>
        <v>0</v>
      </c>
      <c r="G10" s="311">
        <v>2</v>
      </c>
      <c r="H10" s="311">
        <v>8</v>
      </c>
      <c r="I10" s="309">
        <f t="shared" si="2"/>
        <v>10</v>
      </c>
      <c r="J10" s="311">
        <v>12</v>
      </c>
      <c r="K10" s="311">
        <v>2</v>
      </c>
      <c r="L10" s="309">
        <f t="shared" si="3"/>
        <v>14</v>
      </c>
      <c r="M10" s="310">
        <v>2</v>
      </c>
      <c r="N10" s="311">
        <v>1</v>
      </c>
      <c r="O10" s="309">
        <f t="shared" si="5"/>
        <v>3</v>
      </c>
      <c r="P10" s="308">
        <v>0</v>
      </c>
      <c r="Q10" s="308">
        <v>0</v>
      </c>
      <c r="R10" s="312">
        <f t="shared" si="6"/>
        <v>0</v>
      </c>
      <c r="S10" s="310">
        <f t="shared" si="0"/>
        <v>16</v>
      </c>
      <c r="T10" s="311">
        <f t="shared" si="0"/>
        <v>11</v>
      </c>
      <c r="U10" s="312">
        <f t="shared" si="4"/>
        <v>27</v>
      </c>
    </row>
    <row r="11" spans="1:21" ht="33.75" customHeight="1">
      <c r="A11" s="595" t="s">
        <v>338</v>
      </c>
      <c r="B11" s="595"/>
      <c r="C11" s="170"/>
      <c r="D11" s="308">
        <v>0</v>
      </c>
      <c r="E11" s="308">
        <v>0</v>
      </c>
      <c r="F11" s="309">
        <f t="shared" si="1"/>
        <v>0</v>
      </c>
      <c r="G11" s="311">
        <v>23</v>
      </c>
      <c r="H11" s="308">
        <v>0</v>
      </c>
      <c r="I11" s="309">
        <f t="shared" si="2"/>
        <v>23</v>
      </c>
      <c r="J11" s="311">
        <v>44</v>
      </c>
      <c r="K11" s="311">
        <v>2</v>
      </c>
      <c r="L11" s="309">
        <f t="shared" si="3"/>
        <v>46</v>
      </c>
      <c r="M11" s="308">
        <v>0</v>
      </c>
      <c r="N11" s="311">
        <v>2</v>
      </c>
      <c r="O11" s="309">
        <f t="shared" si="5"/>
        <v>2</v>
      </c>
      <c r="P11" s="308">
        <v>0</v>
      </c>
      <c r="Q11" s="308">
        <v>0</v>
      </c>
      <c r="R11" s="312">
        <f t="shared" si="6"/>
        <v>0</v>
      </c>
      <c r="S11" s="310">
        <f t="shared" si="0"/>
        <v>67</v>
      </c>
      <c r="T11" s="311">
        <f t="shared" si="0"/>
        <v>4</v>
      </c>
      <c r="U11" s="312">
        <f t="shared" si="4"/>
        <v>71</v>
      </c>
    </row>
    <row r="12" spans="1:21" ht="33.75" customHeight="1">
      <c r="A12" s="595" t="s">
        <v>339</v>
      </c>
      <c r="B12" s="595"/>
      <c r="C12" s="170"/>
      <c r="D12" s="308">
        <v>0</v>
      </c>
      <c r="E12" s="308">
        <v>0</v>
      </c>
      <c r="F12" s="309">
        <f t="shared" si="1"/>
        <v>0</v>
      </c>
      <c r="G12" s="308">
        <v>0</v>
      </c>
      <c r="H12" s="311">
        <v>1</v>
      </c>
      <c r="I12" s="309">
        <f t="shared" si="2"/>
        <v>1</v>
      </c>
      <c r="J12" s="308">
        <v>0</v>
      </c>
      <c r="K12" s="308">
        <v>0</v>
      </c>
      <c r="L12" s="309">
        <f t="shared" si="3"/>
        <v>0</v>
      </c>
      <c r="M12" s="308">
        <v>0</v>
      </c>
      <c r="N12" s="308">
        <v>0</v>
      </c>
      <c r="O12" s="309">
        <f t="shared" si="5"/>
        <v>0</v>
      </c>
      <c r="P12" s="308">
        <v>0</v>
      </c>
      <c r="Q12" s="308">
        <v>0</v>
      </c>
      <c r="R12" s="312">
        <f t="shared" si="6"/>
        <v>0</v>
      </c>
      <c r="S12" s="310">
        <f t="shared" si="0"/>
        <v>0</v>
      </c>
      <c r="T12" s="311">
        <f t="shared" si="0"/>
        <v>1</v>
      </c>
      <c r="U12" s="312">
        <f t="shared" si="4"/>
        <v>1</v>
      </c>
    </row>
    <row r="13" spans="1:21" ht="33.75" customHeight="1">
      <c r="A13" s="595" t="s">
        <v>340</v>
      </c>
      <c r="B13" s="595"/>
      <c r="C13" s="170"/>
      <c r="D13" s="308">
        <v>0</v>
      </c>
      <c r="E13" s="308">
        <v>0</v>
      </c>
      <c r="F13" s="309">
        <f t="shared" si="1"/>
        <v>0</v>
      </c>
      <c r="G13" s="308">
        <v>0</v>
      </c>
      <c r="H13" s="311">
        <v>18</v>
      </c>
      <c r="I13" s="309">
        <f>SUM(G13:H13)</f>
        <v>18</v>
      </c>
      <c r="J13" s="311">
        <v>43</v>
      </c>
      <c r="K13" s="311">
        <v>19</v>
      </c>
      <c r="L13" s="309">
        <f t="shared" si="3"/>
        <v>62</v>
      </c>
      <c r="M13" s="308">
        <v>0</v>
      </c>
      <c r="N13" s="311">
        <v>2</v>
      </c>
      <c r="O13" s="309">
        <f t="shared" si="5"/>
        <v>2</v>
      </c>
      <c r="P13" s="308">
        <v>0</v>
      </c>
      <c r="Q13" s="308">
        <v>0</v>
      </c>
      <c r="R13" s="312">
        <f t="shared" si="6"/>
        <v>0</v>
      </c>
      <c r="S13" s="310">
        <f t="shared" si="0"/>
        <v>43</v>
      </c>
      <c r="T13" s="311">
        <f t="shared" si="0"/>
        <v>39</v>
      </c>
      <c r="U13" s="312">
        <f t="shared" si="4"/>
        <v>82</v>
      </c>
    </row>
    <row r="14" spans="1:21" ht="33.75" customHeight="1">
      <c r="A14" s="598" t="s">
        <v>341</v>
      </c>
      <c r="B14" s="598"/>
      <c r="C14" s="170"/>
      <c r="D14" s="308">
        <v>0</v>
      </c>
      <c r="E14" s="308">
        <v>0</v>
      </c>
      <c r="F14" s="309">
        <f t="shared" si="1"/>
        <v>0</v>
      </c>
      <c r="G14" s="310">
        <v>425</v>
      </c>
      <c r="H14" s="311">
        <v>47</v>
      </c>
      <c r="I14" s="309">
        <f t="shared" si="2"/>
        <v>472</v>
      </c>
      <c r="J14" s="311">
        <v>849</v>
      </c>
      <c r="K14" s="311">
        <v>107</v>
      </c>
      <c r="L14" s="309">
        <f t="shared" si="3"/>
        <v>956</v>
      </c>
      <c r="M14" s="310">
        <v>147</v>
      </c>
      <c r="N14" s="311">
        <v>10</v>
      </c>
      <c r="O14" s="309">
        <f t="shared" si="5"/>
        <v>157</v>
      </c>
      <c r="P14" s="310">
        <v>18</v>
      </c>
      <c r="Q14" s="311">
        <v>3</v>
      </c>
      <c r="R14" s="312">
        <f t="shared" si="6"/>
        <v>21</v>
      </c>
      <c r="S14" s="310">
        <f t="shared" si="0"/>
        <v>1439</v>
      </c>
      <c r="T14" s="311">
        <f t="shared" si="0"/>
        <v>167</v>
      </c>
      <c r="U14" s="312">
        <f t="shared" si="4"/>
        <v>1606</v>
      </c>
    </row>
    <row r="15" spans="1:21" ht="33.75" customHeight="1">
      <c r="A15" s="595" t="s">
        <v>342</v>
      </c>
      <c r="B15" s="595"/>
      <c r="C15" s="170"/>
      <c r="D15" s="308">
        <v>0</v>
      </c>
      <c r="E15" s="308">
        <v>3</v>
      </c>
      <c r="F15" s="309">
        <f t="shared" si="1"/>
        <v>3</v>
      </c>
      <c r="G15" s="310">
        <v>5</v>
      </c>
      <c r="H15" s="311">
        <v>5</v>
      </c>
      <c r="I15" s="309">
        <f t="shared" si="2"/>
        <v>10</v>
      </c>
      <c r="J15" s="311">
        <v>32</v>
      </c>
      <c r="K15" s="311">
        <v>16</v>
      </c>
      <c r="L15" s="309">
        <f t="shared" si="3"/>
        <v>48</v>
      </c>
      <c r="M15" s="310">
        <v>5</v>
      </c>
      <c r="N15" s="311">
        <v>13</v>
      </c>
      <c r="O15" s="309">
        <f t="shared" si="5"/>
        <v>18</v>
      </c>
      <c r="P15" s="308">
        <v>0</v>
      </c>
      <c r="Q15" s="311">
        <v>10</v>
      </c>
      <c r="R15" s="312">
        <f t="shared" si="6"/>
        <v>10</v>
      </c>
      <c r="S15" s="310">
        <f t="shared" si="0"/>
        <v>42</v>
      </c>
      <c r="T15" s="311">
        <f t="shared" si="0"/>
        <v>47</v>
      </c>
      <c r="U15" s="312">
        <f t="shared" si="4"/>
        <v>89</v>
      </c>
    </row>
    <row r="16" spans="1:21" ht="33.75" customHeight="1">
      <c r="A16" s="595" t="s">
        <v>343</v>
      </c>
      <c r="B16" s="595"/>
      <c r="C16" s="170"/>
      <c r="D16" s="308">
        <v>0</v>
      </c>
      <c r="E16" s="308">
        <v>1</v>
      </c>
      <c r="F16" s="309">
        <f t="shared" si="1"/>
        <v>1</v>
      </c>
      <c r="G16" s="311">
        <v>60</v>
      </c>
      <c r="H16" s="311">
        <v>23</v>
      </c>
      <c r="I16" s="309">
        <f t="shared" si="2"/>
        <v>83</v>
      </c>
      <c r="J16" s="311">
        <v>94</v>
      </c>
      <c r="K16" s="311">
        <v>8</v>
      </c>
      <c r="L16" s="309">
        <f t="shared" si="3"/>
        <v>102</v>
      </c>
      <c r="M16" s="308">
        <v>0</v>
      </c>
      <c r="N16" s="311">
        <v>9</v>
      </c>
      <c r="O16" s="309">
        <f t="shared" si="5"/>
        <v>9</v>
      </c>
      <c r="P16" s="308">
        <v>0</v>
      </c>
      <c r="Q16" s="311">
        <v>1</v>
      </c>
      <c r="R16" s="312">
        <f t="shared" si="6"/>
        <v>1</v>
      </c>
      <c r="S16" s="310">
        <f t="shared" si="0"/>
        <v>154</v>
      </c>
      <c r="T16" s="311">
        <f t="shared" si="0"/>
        <v>42</v>
      </c>
      <c r="U16" s="312">
        <f t="shared" si="4"/>
        <v>196</v>
      </c>
    </row>
    <row r="17" spans="1:21" ht="33.75" customHeight="1">
      <c r="A17" s="595" t="s">
        <v>344</v>
      </c>
      <c r="B17" s="595"/>
      <c r="C17" s="170"/>
      <c r="D17" s="308">
        <v>0</v>
      </c>
      <c r="E17" s="308">
        <v>0</v>
      </c>
      <c r="F17" s="309">
        <f t="shared" si="1"/>
        <v>0</v>
      </c>
      <c r="G17" s="308">
        <v>0</v>
      </c>
      <c r="H17" s="308">
        <v>0</v>
      </c>
      <c r="I17" s="309">
        <f t="shared" si="2"/>
        <v>0</v>
      </c>
      <c r="J17" s="308">
        <v>0</v>
      </c>
      <c r="K17" s="308">
        <v>0</v>
      </c>
      <c r="L17" s="309">
        <f t="shared" si="3"/>
        <v>0</v>
      </c>
      <c r="M17" s="308">
        <v>0</v>
      </c>
      <c r="N17" s="311">
        <v>1</v>
      </c>
      <c r="O17" s="309">
        <f t="shared" si="5"/>
        <v>1</v>
      </c>
      <c r="P17" s="308">
        <v>0</v>
      </c>
      <c r="Q17" s="311">
        <v>1</v>
      </c>
      <c r="R17" s="312">
        <f t="shared" si="6"/>
        <v>1</v>
      </c>
      <c r="S17" s="310">
        <f t="shared" si="0"/>
        <v>0</v>
      </c>
      <c r="T17" s="311">
        <f t="shared" si="0"/>
        <v>2</v>
      </c>
      <c r="U17" s="312">
        <f t="shared" si="4"/>
        <v>2</v>
      </c>
    </row>
    <row r="18" spans="1:21" ht="33.75" customHeight="1">
      <c r="A18" s="595" t="s">
        <v>345</v>
      </c>
      <c r="B18" s="595"/>
      <c r="C18" s="170"/>
      <c r="D18" s="308">
        <v>0</v>
      </c>
      <c r="E18" s="308">
        <v>0</v>
      </c>
      <c r="F18" s="309">
        <f t="shared" si="1"/>
        <v>0</v>
      </c>
      <c r="G18" s="310">
        <v>23</v>
      </c>
      <c r="H18" s="311">
        <v>3</v>
      </c>
      <c r="I18" s="309">
        <f t="shared" si="2"/>
        <v>26</v>
      </c>
      <c r="J18" s="311">
        <v>29</v>
      </c>
      <c r="K18" s="311">
        <v>1</v>
      </c>
      <c r="L18" s="309">
        <f t="shared" si="3"/>
        <v>30</v>
      </c>
      <c r="M18" s="308">
        <v>0</v>
      </c>
      <c r="N18" s="311">
        <v>2</v>
      </c>
      <c r="O18" s="309">
        <f t="shared" si="5"/>
        <v>2</v>
      </c>
      <c r="P18" s="308">
        <v>0</v>
      </c>
      <c r="Q18" s="311">
        <v>2</v>
      </c>
      <c r="R18" s="312">
        <f t="shared" si="6"/>
        <v>2</v>
      </c>
      <c r="S18" s="310">
        <f t="shared" si="0"/>
        <v>52</v>
      </c>
      <c r="T18" s="311">
        <f t="shared" si="0"/>
        <v>8</v>
      </c>
      <c r="U18" s="312">
        <f t="shared" si="4"/>
        <v>60</v>
      </c>
    </row>
    <row r="19" spans="1:21" ht="33.75" customHeight="1">
      <c r="A19" s="600" t="s">
        <v>277</v>
      </c>
      <c r="B19" s="600"/>
      <c r="C19" s="170"/>
      <c r="D19" s="308">
        <v>0</v>
      </c>
      <c r="E19" s="311">
        <v>1</v>
      </c>
      <c r="F19" s="309">
        <f t="shared" si="1"/>
        <v>1</v>
      </c>
      <c r="G19" s="310">
        <v>13</v>
      </c>
      <c r="H19" s="311">
        <v>20</v>
      </c>
      <c r="I19" s="309">
        <f t="shared" si="2"/>
        <v>33</v>
      </c>
      <c r="J19" s="311">
        <v>37</v>
      </c>
      <c r="K19" s="311">
        <v>7</v>
      </c>
      <c r="L19" s="309">
        <f t="shared" si="3"/>
        <v>44</v>
      </c>
      <c r="M19" s="310">
        <v>9</v>
      </c>
      <c r="N19" s="311">
        <v>2</v>
      </c>
      <c r="O19" s="309">
        <f t="shared" si="5"/>
        <v>11</v>
      </c>
      <c r="P19" s="308">
        <v>0</v>
      </c>
      <c r="Q19" s="311">
        <v>23</v>
      </c>
      <c r="R19" s="312">
        <f t="shared" si="6"/>
        <v>23</v>
      </c>
      <c r="S19" s="310">
        <f t="shared" si="0"/>
        <v>59</v>
      </c>
      <c r="T19" s="311">
        <f t="shared" si="0"/>
        <v>53</v>
      </c>
      <c r="U19" s="312">
        <f t="shared" si="4"/>
        <v>112</v>
      </c>
    </row>
    <row r="20" spans="1:21" ht="33.75" customHeight="1">
      <c r="A20" s="599" t="s">
        <v>253</v>
      </c>
      <c r="B20" s="599"/>
      <c r="C20" s="171"/>
      <c r="D20" s="312">
        <f aca="true" t="shared" si="7" ref="D20:K20">SUM(D7:D19)</f>
        <v>0</v>
      </c>
      <c r="E20" s="312">
        <f t="shared" si="7"/>
        <v>5</v>
      </c>
      <c r="F20" s="312">
        <f t="shared" si="7"/>
        <v>5</v>
      </c>
      <c r="G20" s="313">
        <f t="shared" si="7"/>
        <v>790</v>
      </c>
      <c r="H20" s="314">
        <f t="shared" si="7"/>
        <v>147</v>
      </c>
      <c r="I20" s="314">
        <f t="shared" si="7"/>
        <v>937</v>
      </c>
      <c r="J20" s="313">
        <f t="shared" si="7"/>
        <v>1291</v>
      </c>
      <c r="K20" s="315">
        <f t="shared" si="7"/>
        <v>178</v>
      </c>
      <c r="L20" s="309">
        <f t="shared" si="3"/>
        <v>1469</v>
      </c>
      <c r="M20" s="316">
        <f aca="true" t="shared" si="8" ref="M20:U20">SUM(M7:M19)</f>
        <v>181</v>
      </c>
      <c r="N20" s="312">
        <f t="shared" si="8"/>
        <v>46</v>
      </c>
      <c r="O20" s="312">
        <f t="shared" si="8"/>
        <v>227</v>
      </c>
      <c r="P20" s="316">
        <f t="shared" si="8"/>
        <v>18</v>
      </c>
      <c r="Q20" s="312">
        <f t="shared" si="8"/>
        <v>42</v>
      </c>
      <c r="R20" s="312">
        <f t="shared" si="8"/>
        <v>60</v>
      </c>
      <c r="S20" s="316">
        <f t="shared" si="8"/>
        <v>2280</v>
      </c>
      <c r="T20" s="312">
        <f t="shared" si="8"/>
        <v>418</v>
      </c>
      <c r="U20" s="312">
        <f t="shared" si="8"/>
        <v>2698</v>
      </c>
    </row>
    <row r="21" spans="1:21" ht="33.75" customHeight="1">
      <c r="A21" s="596" t="s">
        <v>251</v>
      </c>
      <c r="B21" s="172" t="s">
        <v>235</v>
      </c>
      <c r="C21" s="171"/>
      <c r="D21" s="308">
        <v>0</v>
      </c>
      <c r="E21" s="308">
        <v>0</v>
      </c>
      <c r="F21" s="309">
        <f t="shared" si="1"/>
        <v>0</v>
      </c>
      <c r="G21" s="308">
        <v>302</v>
      </c>
      <c r="H21" s="308">
        <v>2</v>
      </c>
      <c r="I21" s="309">
        <f>SUM(G21:H21)</f>
        <v>304</v>
      </c>
      <c r="J21" s="308">
        <v>545</v>
      </c>
      <c r="K21" s="308">
        <v>42</v>
      </c>
      <c r="L21" s="309">
        <f t="shared" si="3"/>
        <v>587</v>
      </c>
      <c r="M21" s="311">
        <v>70</v>
      </c>
      <c r="N21" s="308">
        <v>15</v>
      </c>
      <c r="O21" s="309">
        <f>SUM(M21:N21)</f>
        <v>85</v>
      </c>
      <c r="P21" s="308">
        <v>10</v>
      </c>
      <c r="Q21" s="308">
        <v>34</v>
      </c>
      <c r="R21" s="312">
        <f>SUM(P21:Q21)</f>
        <v>44</v>
      </c>
      <c r="S21" s="310">
        <f aca="true" t="shared" si="9" ref="S21:T23">SUM(D21+G21+J21+M21+P21)</f>
        <v>927</v>
      </c>
      <c r="T21" s="311">
        <f t="shared" si="9"/>
        <v>93</v>
      </c>
      <c r="U21" s="312">
        <f t="shared" si="4"/>
        <v>1020</v>
      </c>
    </row>
    <row r="22" spans="1:21" ht="33.75" customHeight="1">
      <c r="A22" s="596"/>
      <c r="B22" s="172" t="s">
        <v>236</v>
      </c>
      <c r="C22" s="171"/>
      <c r="D22" s="308">
        <v>0</v>
      </c>
      <c r="E22" s="311">
        <v>5</v>
      </c>
      <c r="F22" s="309">
        <f t="shared" si="1"/>
        <v>5</v>
      </c>
      <c r="G22" s="308">
        <v>471</v>
      </c>
      <c r="H22" s="308">
        <v>115</v>
      </c>
      <c r="I22" s="309">
        <f>SUM(G22:H22)</f>
        <v>586</v>
      </c>
      <c r="J22" s="308">
        <v>719</v>
      </c>
      <c r="K22" s="308">
        <v>109</v>
      </c>
      <c r="L22" s="309">
        <f t="shared" si="3"/>
        <v>828</v>
      </c>
      <c r="M22" s="311">
        <v>110</v>
      </c>
      <c r="N22" s="308">
        <v>27</v>
      </c>
      <c r="O22" s="309">
        <f>SUM(M22:N22)</f>
        <v>137</v>
      </c>
      <c r="P22" s="308">
        <v>8</v>
      </c>
      <c r="Q22" s="308">
        <v>6</v>
      </c>
      <c r="R22" s="312">
        <f>SUM(P22:Q22)</f>
        <v>14</v>
      </c>
      <c r="S22" s="310">
        <f t="shared" si="9"/>
        <v>1308</v>
      </c>
      <c r="T22" s="311">
        <f t="shared" si="9"/>
        <v>262</v>
      </c>
      <c r="U22" s="312">
        <f t="shared" si="4"/>
        <v>1570</v>
      </c>
    </row>
    <row r="23" spans="1:21" ht="33.75" customHeight="1" thickBot="1">
      <c r="A23" s="597"/>
      <c r="B23" s="173" t="s">
        <v>234</v>
      </c>
      <c r="C23" s="174"/>
      <c r="D23" s="317">
        <v>0</v>
      </c>
      <c r="E23" s="318">
        <v>0</v>
      </c>
      <c r="F23" s="319">
        <f>SUM(D23:E23)</f>
        <v>0</v>
      </c>
      <c r="G23" s="318">
        <v>17</v>
      </c>
      <c r="H23" s="318">
        <v>30</v>
      </c>
      <c r="I23" s="319">
        <f>SUM(G23:H23)</f>
        <v>47</v>
      </c>
      <c r="J23" s="318">
        <v>27</v>
      </c>
      <c r="K23" s="318">
        <v>27</v>
      </c>
      <c r="L23" s="319">
        <f>SUM(J23:K23)</f>
        <v>54</v>
      </c>
      <c r="M23" s="320">
        <v>1</v>
      </c>
      <c r="N23" s="318">
        <v>4</v>
      </c>
      <c r="O23" s="319">
        <f>SUM(M23:N23)</f>
        <v>5</v>
      </c>
      <c r="P23" s="317">
        <v>0</v>
      </c>
      <c r="Q23" s="318">
        <v>2</v>
      </c>
      <c r="R23" s="321">
        <f>SUM(P23:Q23)</f>
        <v>2</v>
      </c>
      <c r="S23" s="322">
        <f t="shared" si="9"/>
        <v>45</v>
      </c>
      <c r="T23" s="320">
        <f t="shared" si="9"/>
        <v>63</v>
      </c>
      <c r="U23" s="321">
        <f>SUM(S23:T23)</f>
        <v>108</v>
      </c>
    </row>
    <row r="24" spans="1:3" ht="18" customHeight="1" thickTop="1">
      <c r="A24" s="54" t="s">
        <v>302</v>
      </c>
      <c r="C24" s="54"/>
    </row>
  </sheetData>
  <sheetProtection/>
  <mergeCells count="23">
    <mergeCell ref="A21:A23"/>
    <mergeCell ref="A13:B13"/>
    <mergeCell ref="A14:B14"/>
    <mergeCell ref="A15:B15"/>
    <mergeCell ref="A16:B16"/>
    <mergeCell ref="A17:B17"/>
    <mergeCell ref="A20:B20"/>
    <mergeCell ref="A18:B18"/>
    <mergeCell ref="A19:B19"/>
    <mergeCell ref="A7:B7"/>
    <mergeCell ref="A8:B8"/>
    <mergeCell ref="A9:B9"/>
    <mergeCell ref="A10:B10"/>
    <mergeCell ref="A11:B11"/>
    <mergeCell ref="A12:B12"/>
    <mergeCell ref="Q2:U2"/>
    <mergeCell ref="A3:C6"/>
    <mergeCell ref="D3:F3"/>
    <mergeCell ref="G3:I3"/>
    <mergeCell ref="J3:L3"/>
    <mergeCell ref="M3:O3"/>
    <mergeCell ref="P3:R3"/>
    <mergeCell ref="S3:U3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W28"/>
  <sheetViews>
    <sheetView workbookViewId="0" topLeftCell="A1">
      <selection activeCell="A1" sqref="A1"/>
    </sheetView>
  </sheetViews>
  <sheetFormatPr defaultColWidth="9.00390625" defaultRowHeight="13.5"/>
  <cols>
    <col min="1" max="1" width="8.00390625" style="15" customWidth="1"/>
    <col min="2" max="5" width="3.75390625" style="15" customWidth="1"/>
    <col min="6" max="6" width="5.875" style="15" customWidth="1"/>
    <col min="7" max="7" width="3.375" style="15" customWidth="1"/>
    <col min="8" max="8" width="3.00390625" style="15" bestFit="1" customWidth="1"/>
    <col min="9" max="9" width="5.125" style="15" bestFit="1" customWidth="1"/>
    <col min="10" max="11" width="3.875" style="15" customWidth="1"/>
    <col min="12" max="14" width="3.75390625" style="15" customWidth="1"/>
    <col min="15" max="15" width="4.00390625" style="15" customWidth="1"/>
    <col min="16" max="22" width="3.75390625" style="15" customWidth="1"/>
    <col min="23" max="23" width="4.375" style="15" customWidth="1"/>
    <col min="24" max="16384" width="9.00390625" style="15" customWidth="1"/>
  </cols>
  <sheetData>
    <row r="1" s="17" customFormat="1" ht="27" customHeight="1">
      <c r="A1" s="40" t="s">
        <v>408</v>
      </c>
    </row>
    <row r="2" spans="2:23" ht="15" customHeight="1" thickBot="1">
      <c r="B2" s="55"/>
      <c r="C2" s="55"/>
      <c r="J2" s="55"/>
      <c r="K2" s="56"/>
      <c r="O2" s="441" t="s">
        <v>366</v>
      </c>
      <c r="P2" s="441"/>
      <c r="Q2" s="441"/>
      <c r="R2" s="441"/>
      <c r="S2" s="441"/>
      <c r="T2" s="441"/>
      <c r="U2" s="441"/>
      <c r="V2" s="441"/>
      <c r="W2" s="441"/>
    </row>
    <row r="3" spans="1:23" ht="16.5" customHeight="1" thickTop="1">
      <c r="A3" s="475" t="s">
        <v>194</v>
      </c>
      <c r="B3" s="566"/>
      <c r="C3" s="404"/>
      <c r="D3" s="609" t="s">
        <v>133</v>
      </c>
      <c r="E3" s="610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</row>
    <row r="4" spans="1:23" ht="16.5" customHeight="1">
      <c r="A4" s="607"/>
      <c r="B4" s="607"/>
      <c r="C4" s="405"/>
      <c r="D4" s="611"/>
      <c r="E4" s="612"/>
      <c r="F4" s="619" t="s">
        <v>175</v>
      </c>
      <c r="G4" s="146"/>
      <c r="H4" s="146"/>
      <c r="I4" s="617" t="s">
        <v>178</v>
      </c>
      <c r="J4" s="146"/>
      <c r="K4" s="146"/>
      <c r="L4" s="146"/>
      <c r="M4" s="146"/>
      <c r="N4" s="146"/>
      <c r="O4" s="146"/>
      <c r="P4" s="617" t="s">
        <v>185</v>
      </c>
      <c r="Q4" s="148"/>
      <c r="R4" s="148"/>
      <c r="S4" s="148"/>
      <c r="T4" s="148"/>
      <c r="U4" s="148"/>
      <c r="V4" s="617" t="s">
        <v>190</v>
      </c>
      <c r="W4" s="146"/>
    </row>
    <row r="5" spans="1:23" ht="113.25" customHeight="1">
      <c r="A5" s="607"/>
      <c r="B5" s="607"/>
      <c r="C5" s="405"/>
      <c r="D5" s="611"/>
      <c r="E5" s="612"/>
      <c r="F5" s="620"/>
      <c r="G5" s="149" t="s">
        <v>176</v>
      </c>
      <c r="H5" s="149" t="s">
        <v>177</v>
      </c>
      <c r="I5" s="618"/>
      <c r="J5" s="149" t="s">
        <v>179</v>
      </c>
      <c r="K5" s="149" t="s">
        <v>180</v>
      </c>
      <c r="L5" s="150" t="s">
        <v>181</v>
      </c>
      <c r="M5" s="149" t="s">
        <v>182</v>
      </c>
      <c r="N5" s="149" t="s">
        <v>183</v>
      </c>
      <c r="O5" s="149" t="s">
        <v>184</v>
      </c>
      <c r="P5" s="618"/>
      <c r="Q5" s="149" t="s">
        <v>186</v>
      </c>
      <c r="R5" s="150" t="s">
        <v>187</v>
      </c>
      <c r="S5" s="150" t="s">
        <v>188</v>
      </c>
      <c r="T5" s="150" t="s">
        <v>189</v>
      </c>
      <c r="U5" s="149" t="s">
        <v>177</v>
      </c>
      <c r="V5" s="618"/>
      <c r="W5" s="147" t="s">
        <v>191</v>
      </c>
    </row>
    <row r="6" spans="1:23" ht="9" customHeight="1">
      <c r="A6" s="567"/>
      <c r="B6" s="567"/>
      <c r="C6" s="406"/>
      <c r="D6" s="613"/>
      <c r="E6" s="614"/>
      <c r="F6" s="151"/>
      <c r="G6" s="152"/>
      <c r="H6" s="152"/>
      <c r="I6" s="153"/>
      <c r="J6" s="154"/>
      <c r="K6" s="152"/>
      <c r="L6" s="155"/>
      <c r="M6" s="152"/>
      <c r="N6" s="152"/>
      <c r="O6" s="152"/>
      <c r="P6" s="153"/>
      <c r="Q6" s="154"/>
      <c r="R6" s="155"/>
      <c r="S6" s="155"/>
      <c r="T6" s="155"/>
      <c r="U6" s="152"/>
      <c r="V6" s="153"/>
      <c r="W6" s="156"/>
    </row>
    <row r="7" spans="1:23" ht="25.5" customHeight="1">
      <c r="A7" s="470" t="s">
        <v>346</v>
      </c>
      <c r="B7" s="608"/>
      <c r="C7" s="608"/>
      <c r="D7" s="621">
        <v>91</v>
      </c>
      <c r="E7" s="622"/>
      <c r="F7" s="18">
        <v>31</v>
      </c>
      <c r="G7" s="18">
        <v>30</v>
      </c>
      <c r="H7" s="18">
        <v>1</v>
      </c>
      <c r="I7" s="18">
        <v>42</v>
      </c>
      <c r="J7" s="18">
        <v>14</v>
      </c>
      <c r="K7" s="18">
        <v>6</v>
      </c>
      <c r="L7" s="18">
        <v>2</v>
      </c>
      <c r="M7" s="18">
        <v>10</v>
      </c>
      <c r="N7" s="158" t="s">
        <v>230</v>
      </c>
      <c r="O7" s="18">
        <v>10</v>
      </c>
      <c r="P7" s="18">
        <v>9</v>
      </c>
      <c r="Q7" s="18">
        <v>4</v>
      </c>
      <c r="R7" s="18">
        <v>1</v>
      </c>
      <c r="S7" s="18">
        <v>1</v>
      </c>
      <c r="T7" s="18">
        <v>1</v>
      </c>
      <c r="U7" s="18">
        <v>2</v>
      </c>
      <c r="V7" s="18">
        <v>9</v>
      </c>
      <c r="W7" s="18">
        <v>9</v>
      </c>
    </row>
    <row r="8" spans="1:23" ht="25.5" customHeight="1">
      <c r="A8" s="467" t="s">
        <v>351</v>
      </c>
      <c r="B8" s="467"/>
      <c r="C8" s="470"/>
      <c r="D8" s="623">
        <v>91</v>
      </c>
      <c r="E8" s="468"/>
      <c r="F8" s="18">
        <v>31</v>
      </c>
      <c r="G8" s="18">
        <v>30</v>
      </c>
      <c r="H8" s="18">
        <v>1</v>
      </c>
      <c r="I8" s="18">
        <v>42</v>
      </c>
      <c r="J8" s="18">
        <v>14</v>
      </c>
      <c r="K8" s="18">
        <v>6</v>
      </c>
      <c r="L8" s="18">
        <v>2</v>
      </c>
      <c r="M8" s="18">
        <v>10</v>
      </c>
      <c r="N8" s="158" t="s">
        <v>230</v>
      </c>
      <c r="O8" s="18">
        <v>10</v>
      </c>
      <c r="P8" s="18">
        <v>9</v>
      </c>
      <c r="Q8" s="18">
        <v>4</v>
      </c>
      <c r="R8" s="18">
        <v>1</v>
      </c>
      <c r="S8" s="18">
        <v>1</v>
      </c>
      <c r="T8" s="18">
        <v>1</v>
      </c>
      <c r="U8" s="18">
        <v>2</v>
      </c>
      <c r="V8" s="18">
        <v>9</v>
      </c>
      <c r="W8" s="18">
        <v>9</v>
      </c>
    </row>
    <row r="9" spans="1:23" ht="25.5" customHeight="1" thickBot="1">
      <c r="A9" s="455" t="s">
        <v>373</v>
      </c>
      <c r="B9" s="455"/>
      <c r="C9" s="456"/>
      <c r="D9" s="615">
        <v>92</v>
      </c>
      <c r="E9" s="616"/>
      <c r="F9" s="323">
        <v>31</v>
      </c>
      <c r="G9" s="323">
        <v>30</v>
      </c>
      <c r="H9" s="323">
        <v>1</v>
      </c>
      <c r="I9" s="323">
        <v>42</v>
      </c>
      <c r="J9" s="323">
        <v>14</v>
      </c>
      <c r="K9" s="323">
        <v>6</v>
      </c>
      <c r="L9" s="323">
        <v>2</v>
      </c>
      <c r="M9" s="323">
        <v>10</v>
      </c>
      <c r="N9" s="249" t="s">
        <v>230</v>
      </c>
      <c r="O9" s="323">
        <v>10</v>
      </c>
      <c r="P9" s="323">
        <v>10</v>
      </c>
      <c r="Q9" s="323">
        <v>4</v>
      </c>
      <c r="R9" s="323">
        <v>1</v>
      </c>
      <c r="S9" s="323">
        <v>1</v>
      </c>
      <c r="T9" s="323">
        <v>1</v>
      </c>
      <c r="U9" s="323">
        <v>3</v>
      </c>
      <c r="V9" s="323">
        <v>9</v>
      </c>
      <c r="W9" s="323">
        <v>9</v>
      </c>
    </row>
    <row r="10" ht="18" customHeight="1" thickTop="1">
      <c r="A10" s="5" t="s">
        <v>305</v>
      </c>
    </row>
    <row r="11" ht="30.75" customHeight="1"/>
    <row r="12" ht="27" customHeight="1">
      <c r="A12" s="33" t="s">
        <v>409</v>
      </c>
    </row>
    <row r="13" ht="9.75" customHeight="1" thickBot="1">
      <c r="A13" s="33"/>
    </row>
    <row r="14" spans="1:23" s="41" customFormat="1" ht="27" customHeight="1" thickTop="1">
      <c r="A14" s="475" t="s">
        <v>192</v>
      </c>
      <c r="B14" s="475"/>
      <c r="C14" s="476"/>
      <c r="D14" s="433" t="s">
        <v>116</v>
      </c>
      <c r="E14" s="521"/>
      <c r="F14" s="521"/>
      <c r="G14" s="521"/>
      <c r="H14" s="433" t="s">
        <v>117</v>
      </c>
      <c r="I14" s="521"/>
      <c r="J14" s="521"/>
      <c r="K14" s="521"/>
      <c r="L14" s="433" t="s">
        <v>195</v>
      </c>
      <c r="M14" s="521"/>
      <c r="N14" s="521"/>
      <c r="O14" s="521"/>
      <c r="P14" s="433" t="s">
        <v>196</v>
      </c>
      <c r="Q14" s="521"/>
      <c r="R14" s="521"/>
      <c r="S14" s="521"/>
      <c r="T14" s="433" t="s">
        <v>118</v>
      </c>
      <c r="U14" s="521"/>
      <c r="V14" s="521"/>
      <c r="W14" s="604"/>
    </row>
    <row r="15" spans="1:23" s="41" customFormat="1" ht="27" customHeight="1">
      <c r="A15" s="477"/>
      <c r="B15" s="477"/>
      <c r="C15" s="398"/>
      <c r="D15" s="400" t="s">
        <v>106</v>
      </c>
      <c r="E15" s="400"/>
      <c r="F15" s="400" t="s">
        <v>107</v>
      </c>
      <c r="G15" s="400"/>
      <c r="H15" s="400" t="s">
        <v>106</v>
      </c>
      <c r="I15" s="400"/>
      <c r="J15" s="400" t="s">
        <v>107</v>
      </c>
      <c r="K15" s="400"/>
      <c r="L15" s="400" t="s">
        <v>106</v>
      </c>
      <c r="M15" s="400"/>
      <c r="N15" s="400" t="s">
        <v>107</v>
      </c>
      <c r="O15" s="400"/>
      <c r="P15" s="400" t="s">
        <v>106</v>
      </c>
      <c r="Q15" s="400"/>
      <c r="R15" s="400" t="s">
        <v>107</v>
      </c>
      <c r="S15" s="400"/>
      <c r="T15" s="400" t="s">
        <v>106</v>
      </c>
      <c r="U15" s="400"/>
      <c r="V15" s="400" t="s">
        <v>107</v>
      </c>
      <c r="W15" s="402"/>
    </row>
    <row r="16" spans="1:23" s="41" customFormat="1" ht="24" customHeight="1">
      <c r="A16" s="467" t="s">
        <v>327</v>
      </c>
      <c r="B16" s="467"/>
      <c r="C16" s="470"/>
      <c r="D16" s="480">
        <v>4295</v>
      </c>
      <c r="E16" s="481"/>
      <c r="F16" s="481">
        <v>66976</v>
      </c>
      <c r="G16" s="481"/>
      <c r="H16" s="481">
        <v>3028</v>
      </c>
      <c r="I16" s="481"/>
      <c r="J16" s="481">
        <v>44857</v>
      </c>
      <c r="K16" s="481"/>
      <c r="L16" s="481">
        <v>3542</v>
      </c>
      <c r="M16" s="481"/>
      <c r="N16" s="481">
        <v>56637</v>
      </c>
      <c r="O16" s="481"/>
      <c r="P16" s="481">
        <v>2846</v>
      </c>
      <c r="Q16" s="481"/>
      <c r="R16" s="481">
        <v>30165</v>
      </c>
      <c r="S16" s="481"/>
      <c r="T16" s="481">
        <v>3414</v>
      </c>
      <c r="U16" s="481"/>
      <c r="V16" s="481">
        <v>43132</v>
      </c>
      <c r="W16" s="481"/>
    </row>
    <row r="17" spans="1:23" s="80" customFormat="1" ht="24" customHeight="1">
      <c r="A17" s="467" t="s">
        <v>352</v>
      </c>
      <c r="B17" s="467"/>
      <c r="C17" s="470"/>
      <c r="D17" s="481">
        <v>4087</v>
      </c>
      <c r="E17" s="481"/>
      <c r="F17" s="481">
        <v>65665</v>
      </c>
      <c r="G17" s="481"/>
      <c r="H17" s="481">
        <v>3059</v>
      </c>
      <c r="I17" s="481"/>
      <c r="J17" s="481">
        <v>40971</v>
      </c>
      <c r="K17" s="481"/>
      <c r="L17" s="481">
        <v>2907</v>
      </c>
      <c r="M17" s="481"/>
      <c r="N17" s="481">
        <v>47064</v>
      </c>
      <c r="O17" s="481"/>
      <c r="P17" s="481">
        <v>2530</v>
      </c>
      <c r="Q17" s="481"/>
      <c r="R17" s="481">
        <v>31156</v>
      </c>
      <c r="S17" s="481"/>
      <c r="T17" s="481">
        <v>3300</v>
      </c>
      <c r="U17" s="481"/>
      <c r="V17" s="481">
        <v>43185</v>
      </c>
      <c r="W17" s="481"/>
    </row>
    <row r="18" spans="1:23" s="80" customFormat="1" ht="24" customHeight="1" thickBot="1">
      <c r="A18" s="455" t="s">
        <v>377</v>
      </c>
      <c r="B18" s="455"/>
      <c r="C18" s="456"/>
      <c r="D18" s="605">
        <v>3749</v>
      </c>
      <c r="E18" s="605"/>
      <c r="F18" s="605">
        <v>63128</v>
      </c>
      <c r="G18" s="605"/>
      <c r="H18" s="605">
        <v>2936</v>
      </c>
      <c r="I18" s="605"/>
      <c r="J18" s="605">
        <v>42143</v>
      </c>
      <c r="K18" s="605"/>
      <c r="L18" s="605">
        <v>3306</v>
      </c>
      <c r="M18" s="605"/>
      <c r="N18" s="605">
        <v>52493</v>
      </c>
      <c r="O18" s="605"/>
      <c r="P18" s="605">
        <v>2996</v>
      </c>
      <c r="Q18" s="605"/>
      <c r="R18" s="605">
        <v>36618</v>
      </c>
      <c r="S18" s="605"/>
      <c r="T18" s="605">
        <v>3256</v>
      </c>
      <c r="U18" s="605"/>
      <c r="V18" s="605">
        <v>51909</v>
      </c>
      <c r="W18" s="605"/>
    </row>
    <row r="19" ht="18" customHeight="1" thickTop="1">
      <c r="A19" s="5" t="s">
        <v>294</v>
      </c>
    </row>
    <row r="20" ht="41.25" customHeight="1"/>
    <row r="21" ht="27" customHeight="1">
      <c r="A21" s="33" t="s">
        <v>410</v>
      </c>
    </row>
    <row r="22" spans="1:23" ht="15" customHeight="1" thickBot="1">
      <c r="A22" s="55"/>
      <c r="B22" s="55"/>
      <c r="C22" s="55"/>
      <c r="D22" s="55"/>
      <c r="E22" s="55"/>
      <c r="F22" s="55"/>
      <c r="G22" s="55"/>
      <c r="H22" s="55"/>
      <c r="S22" s="441" t="s">
        <v>363</v>
      </c>
      <c r="T22" s="441"/>
      <c r="U22" s="441"/>
      <c r="V22" s="441"/>
      <c r="W22" s="441"/>
    </row>
    <row r="23" spans="1:23" s="41" customFormat="1" ht="29.25" customHeight="1" thickTop="1">
      <c r="A23" s="397" t="s">
        <v>192</v>
      </c>
      <c r="B23" s="433" t="s">
        <v>237</v>
      </c>
      <c r="C23" s="521"/>
      <c r="D23" s="521"/>
      <c r="E23" s="521"/>
      <c r="F23" s="521"/>
      <c r="G23" s="521"/>
      <c r="H23" s="433" t="s">
        <v>238</v>
      </c>
      <c r="I23" s="521"/>
      <c r="J23" s="521"/>
      <c r="K23" s="521"/>
      <c r="L23" s="521"/>
      <c r="M23" s="521"/>
      <c r="N23" s="521"/>
      <c r="O23" s="521"/>
      <c r="P23" s="521"/>
      <c r="Q23" s="521"/>
      <c r="R23" s="433" t="s">
        <v>239</v>
      </c>
      <c r="S23" s="521"/>
      <c r="T23" s="521"/>
      <c r="U23" s="521"/>
      <c r="V23" s="521"/>
      <c r="W23" s="604"/>
    </row>
    <row r="24" spans="1:23" s="41" customFormat="1" ht="36" customHeight="1">
      <c r="A24" s="401"/>
      <c r="B24" s="519" t="s">
        <v>125</v>
      </c>
      <c r="C24" s="602"/>
      <c r="D24" s="519" t="s">
        <v>288</v>
      </c>
      <c r="E24" s="602"/>
      <c r="F24" s="519" t="s">
        <v>347</v>
      </c>
      <c r="G24" s="602"/>
      <c r="H24" s="400" t="s">
        <v>125</v>
      </c>
      <c r="I24" s="602"/>
      <c r="J24" s="519" t="s">
        <v>126</v>
      </c>
      <c r="K24" s="602"/>
      <c r="L24" s="606" t="s">
        <v>301</v>
      </c>
      <c r="M24" s="606"/>
      <c r="N24" s="519" t="s">
        <v>127</v>
      </c>
      <c r="O24" s="602"/>
      <c r="P24" s="519" t="s">
        <v>289</v>
      </c>
      <c r="Q24" s="602"/>
      <c r="R24" s="400" t="s">
        <v>125</v>
      </c>
      <c r="S24" s="400"/>
      <c r="T24" s="519" t="s">
        <v>126</v>
      </c>
      <c r="U24" s="602"/>
      <c r="V24" s="519" t="s">
        <v>128</v>
      </c>
      <c r="W24" s="603"/>
    </row>
    <row r="25" spans="1:23" s="41" customFormat="1" ht="24" customHeight="1">
      <c r="A25" s="160" t="s">
        <v>308</v>
      </c>
      <c r="B25" s="623">
        <f>SUM(D25:G25)</f>
        <v>3</v>
      </c>
      <c r="C25" s="601"/>
      <c r="D25" s="468">
        <v>1</v>
      </c>
      <c r="E25" s="601"/>
      <c r="F25" s="468">
        <v>2</v>
      </c>
      <c r="G25" s="601"/>
      <c r="H25" s="468">
        <f>SUM(J25:Q25)</f>
        <v>9</v>
      </c>
      <c r="I25" s="601"/>
      <c r="J25" s="468">
        <v>1</v>
      </c>
      <c r="K25" s="601"/>
      <c r="L25" s="468">
        <v>4</v>
      </c>
      <c r="M25" s="468"/>
      <c r="N25" s="468">
        <v>1</v>
      </c>
      <c r="O25" s="601"/>
      <c r="P25" s="468">
        <v>3</v>
      </c>
      <c r="Q25" s="601"/>
      <c r="R25" s="468">
        <f>SUM(T25:V25)</f>
        <v>30</v>
      </c>
      <c r="S25" s="468"/>
      <c r="T25" s="468">
        <v>22</v>
      </c>
      <c r="U25" s="601"/>
      <c r="V25" s="468">
        <v>8</v>
      </c>
      <c r="W25" s="601"/>
    </row>
    <row r="26" spans="1:23" s="80" customFormat="1" ht="24" customHeight="1">
      <c r="A26" s="160" t="s">
        <v>351</v>
      </c>
      <c r="B26" s="468">
        <f>SUM(D26:G26)</f>
        <v>4</v>
      </c>
      <c r="C26" s="468"/>
      <c r="D26" s="468">
        <v>1</v>
      </c>
      <c r="E26" s="468"/>
      <c r="F26" s="468">
        <v>3</v>
      </c>
      <c r="G26" s="468"/>
      <c r="H26" s="468">
        <f>SUM(J26:Q26)</f>
        <v>9</v>
      </c>
      <c r="I26" s="468"/>
      <c r="J26" s="468">
        <v>1</v>
      </c>
      <c r="K26" s="468"/>
      <c r="L26" s="468">
        <v>4</v>
      </c>
      <c r="M26" s="468"/>
      <c r="N26" s="468">
        <v>1</v>
      </c>
      <c r="O26" s="468"/>
      <c r="P26" s="468">
        <v>3</v>
      </c>
      <c r="Q26" s="468"/>
      <c r="R26" s="468">
        <f>SUM(T26:V26)</f>
        <v>30</v>
      </c>
      <c r="S26" s="468"/>
      <c r="T26" s="468">
        <v>22</v>
      </c>
      <c r="U26" s="468"/>
      <c r="V26" s="468">
        <v>8</v>
      </c>
      <c r="W26" s="468"/>
    </row>
    <row r="27" spans="1:23" s="80" customFormat="1" ht="24" customHeight="1" thickBot="1">
      <c r="A27" s="241" t="s">
        <v>373</v>
      </c>
      <c r="B27" s="624">
        <f>SUM(D27:G27)</f>
        <v>4</v>
      </c>
      <c r="C27" s="624"/>
      <c r="D27" s="624">
        <v>1</v>
      </c>
      <c r="E27" s="624"/>
      <c r="F27" s="624">
        <v>3</v>
      </c>
      <c r="G27" s="624"/>
      <c r="H27" s="624">
        <f>SUM(J27:Q27)</f>
        <v>9</v>
      </c>
      <c r="I27" s="624"/>
      <c r="J27" s="624">
        <v>1</v>
      </c>
      <c r="K27" s="624"/>
      <c r="L27" s="624">
        <v>4</v>
      </c>
      <c r="M27" s="624"/>
      <c r="N27" s="624">
        <v>1</v>
      </c>
      <c r="O27" s="624"/>
      <c r="P27" s="624">
        <v>3</v>
      </c>
      <c r="Q27" s="624"/>
      <c r="R27" s="624">
        <f>SUM(T27:V27)</f>
        <v>30</v>
      </c>
      <c r="S27" s="624"/>
      <c r="T27" s="624">
        <v>23</v>
      </c>
      <c r="U27" s="624"/>
      <c r="V27" s="624">
        <v>7</v>
      </c>
      <c r="W27" s="624"/>
    </row>
    <row r="28" ht="18" customHeight="1" thickTop="1">
      <c r="A28" s="5" t="s">
        <v>294</v>
      </c>
    </row>
    <row r="29" ht="30" customHeight="1"/>
    <row r="30" ht="26.25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</sheetData>
  <sheetProtection/>
  <mergeCells count="111">
    <mergeCell ref="L27:M27"/>
    <mergeCell ref="B27:C27"/>
    <mergeCell ref="D27:E27"/>
    <mergeCell ref="B25:C25"/>
    <mergeCell ref="F25:G25"/>
    <mergeCell ref="F26:G26"/>
    <mergeCell ref="H25:I25"/>
    <mergeCell ref="J25:K25"/>
    <mergeCell ref="J26:K26"/>
    <mergeCell ref="L25:M25"/>
    <mergeCell ref="N27:O27"/>
    <mergeCell ref="P27:Q27"/>
    <mergeCell ref="R27:S27"/>
    <mergeCell ref="T27:U27"/>
    <mergeCell ref="V27:W27"/>
    <mergeCell ref="F17:G17"/>
    <mergeCell ref="F27:G27"/>
    <mergeCell ref="H27:I27"/>
    <mergeCell ref="J27:K27"/>
    <mergeCell ref="L17:M17"/>
    <mergeCell ref="D7:E7"/>
    <mergeCell ref="D8:E8"/>
    <mergeCell ref="H18:I18"/>
    <mergeCell ref="J18:K18"/>
    <mergeCell ref="D16:E16"/>
    <mergeCell ref="D17:E17"/>
    <mergeCell ref="F16:G16"/>
    <mergeCell ref="D18:E18"/>
    <mergeCell ref="J16:K16"/>
    <mergeCell ref="J17:K17"/>
    <mergeCell ref="I4:I5"/>
    <mergeCell ref="P4:P5"/>
    <mergeCell ref="V4:V5"/>
    <mergeCell ref="T15:U15"/>
    <mergeCell ref="F15:G15"/>
    <mergeCell ref="J15:K15"/>
    <mergeCell ref="N15:O15"/>
    <mergeCell ref="R15:S15"/>
    <mergeCell ref="F4:F5"/>
    <mergeCell ref="V15:W15"/>
    <mergeCell ref="T14:W14"/>
    <mergeCell ref="D15:E15"/>
    <mergeCell ref="H15:I15"/>
    <mergeCell ref="L15:M15"/>
    <mergeCell ref="P15:Q15"/>
    <mergeCell ref="D14:G14"/>
    <mergeCell ref="H14:K14"/>
    <mergeCell ref="P14:S14"/>
    <mergeCell ref="L16:M16"/>
    <mergeCell ref="P16:Q16"/>
    <mergeCell ref="N24:O24"/>
    <mergeCell ref="L18:M18"/>
    <mergeCell ref="N18:O18"/>
    <mergeCell ref="H23:Q23"/>
    <mergeCell ref="P24:Q24"/>
    <mergeCell ref="A8:C8"/>
    <mergeCell ref="N17:O17"/>
    <mergeCell ref="A9:C9"/>
    <mergeCell ref="H16:I16"/>
    <mergeCell ref="L14:O14"/>
    <mergeCell ref="A3:C6"/>
    <mergeCell ref="A14:C15"/>
    <mergeCell ref="A7:C7"/>
    <mergeCell ref="D3:E6"/>
    <mergeCell ref="D9:E9"/>
    <mergeCell ref="A16:C16"/>
    <mergeCell ref="A18:C18"/>
    <mergeCell ref="F18:G18"/>
    <mergeCell ref="A17:C17"/>
    <mergeCell ref="A23:A24"/>
    <mergeCell ref="V18:W18"/>
    <mergeCell ref="V16:W16"/>
    <mergeCell ref="V17:W17"/>
    <mergeCell ref="P17:Q17"/>
    <mergeCell ref="H17:I17"/>
    <mergeCell ref="L26:M26"/>
    <mergeCell ref="B23:G23"/>
    <mergeCell ref="B24:C24"/>
    <mergeCell ref="D24:E24"/>
    <mergeCell ref="F24:G24"/>
    <mergeCell ref="B26:C26"/>
    <mergeCell ref="D25:E25"/>
    <mergeCell ref="D26:E26"/>
    <mergeCell ref="H26:I26"/>
    <mergeCell ref="N25:O25"/>
    <mergeCell ref="H24:I24"/>
    <mergeCell ref="J24:K24"/>
    <mergeCell ref="L24:M24"/>
    <mergeCell ref="V26:W26"/>
    <mergeCell ref="P26:Q26"/>
    <mergeCell ref="R25:S25"/>
    <mergeCell ref="R26:S26"/>
    <mergeCell ref="T25:U25"/>
    <mergeCell ref="N26:O26"/>
    <mergeCell ref="O2:W2"/>
    <mergeCell ref="R23:W23"/>
    <mergeCell ref="P18:Q18"/>
    <mergeCell ref="R18:S18"/>
    <mergeCell ref="T18:U18"/>
    <mergeCell ref="R17:S17"/>
    <mergeCell ref="S22:W22"/>
    <mergeCell ref="N16:O16"/>
    <mergeCell ref="T16:U16"/>
    <mergeCell ref="T17:U17"/>
    <mergeCell ref="R16:S16"/>
    <mergeCell ref="T26:U26"/>
    <mergeCell ref="P25:Q25"/>
    <mergeCell ref="T24:U24"/>
    <mergeCell ref="V25:W25"/>
    <mergeCell ref="R24:S24"/>
    <mergeCell ref="V24:W24"/>
  </mergeCells>
  <printOptions/>
  <pageMargins left="0.5905511811023623" right="0.5905511811023623" top="0.8661417322834646" bottom="0.7086614173228347" header="0.3937007874015748" footer="0.4724409448818898"/>
  <pageSetup fitToHeight="1" fitToWidth="1"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S38"/>
  <sheetViews>
    <sheetView workbookViewId="0" topLeftCell="A1">
      <selection activeCell="A1" sqref="A1"/>
    </sheetView>
  </sheetViews>
  <sheetFormatPr defaultColWidth="9.00390625" defaultRowHeight="13.5"/>
  <cols>
    <col min="1" max="1" width="6.375" style="15" customWidth="1"/>
    <col min="2" max="2" width="7.50390625" style="15" customWidth="1"/>
    <col min="3" max="5" width="6.50390625" style="15" customWidth="1"/>
    <col min="6" max="7" width="5.875" style="15" customWidth="1"/>
    <col min="8" max="8" width="6.375" style="15" customWidth="1"/>
    <col min="9" max="10" width="7.00390625" style="15" bestFit="1" customWidth="1"/>
    <col min="11" max="13" width="6.375" style="15" customWidth="1"/>
    <col min="14" max="14" width="6.75390625" style="15" customWidth="1"/>
    <col min="15" max="15" width="5.75390625" style="15" customWidth="1"/>
    <col min="16" max="16384" width="9.00390625" style="15" customWidth="1"/>
  </cols>
  <sheetData>
    <row r="1" s="17" customFormat="1" ht="27" customHeight="1" thickBot="1">
      <c r="A1" s="19" t="s">
        <v>411</v>
      </c>
    </row>
    <row r="2" spans="1:14" s="41" customFormat="1" ht="24" customHeight="1" thickTop="1">
      <c r="A2" s="475" t="s">
        <v>192</v>
      </c>
      <c r="B2" s="644"/>
      <c r="C2" s="430" t="s">
        <v>119</v>
      </c>
      <c r="D2" s="396"/>
      <c r="E2" s="396"/>
      <c r="F2" s="396"/>
      <c r="G2" s="396"/>
      <c r="H2" s="397"/>
      <c r="I2" s="430" t="s">
        <v>120</v>
      </c>
      <c r="J2" s="396"/>
      <c r="K2" s="396"/>
      <c r="L2" s="396"/>
      <c r="M2" s="396"/>
      <c r="N2" s="396"/>
    </row>
    <row r="3" spans="1:14" s="41" customFormat="1" ht="19.5" customHeight="1">
      <c r="A3" s="645"/>
      <c r="B3" s="646"/>
      <c r="C3" s="641" t="s">
        <v>121</v>
      </c>
      <c r="D3" s="643"/>
      <c r="E3" s="641" t="s">
        <v>348</v>
      </c>
      <c r="F3" s="643"/>
      <c r="G3" s="641" t="s">
        <v>220</v>
      </c>
      <c r="H3" s="643"/>
      <c r="I3" s="641" t="s">
        <v>349</v>
      </c>
      <c r="J3" s="643"/>
      <c r="K3" s="641" t="s">
        <v>348</v>
      </c>
      <c r="L3" s="643"/>
      <c r="M3" s="641" t="s">
        <v>220</v>
      </c>
      <c r="N3" s="642"/>
    </row>
    <row r="4" spans="1:14" s="41" customFormat="1" ht="24" customHeight="1">
      <c r="A4" s="467" t="s">
        <v>328</v>
      </c>
      <c r="B4" s="470"/>
      <c r="C4" s="480">
        <v>1768</v>
      </c>
      <c r="D4" s="481"/>
      <c r="E4" s="481">
        <v>4993</v>
      </c>
      <c r="F4" s="481"/>
      <c r="G4" s="481">
        <f>C4+E4</f>
        <v>6761</v>
      </c>
      <c r="H4" s="481"/>
      <c r="I4" s="481">
        <v>1912</v>
      </c>
      <c r="J4" s="481"/>
      <c r="K4" s="481">
        <v>6786</v>
      </c>
      <c r="L4" s="481"/>
      <c r="M4" s="481">
        <f>I4+K4</f>
        <v>8698</v>
      </c>
      <c r="N4" s="601"/>
    </row>
    <row r="5" spans="1:14" s="80" customFormat="1" ht="24" customHeight="1">
      <c r="A5" s="467" t="s">
        <v>352</v>
      </c>
      <c r="B5" s="470"/>
      <c r="C5" s="480">
        <v>1533</v>
      </c>
      <c r="D5" s="481"/>
      <c r="E5" s="481">
        <v>4577</v>
      </c>
      <c r="F5" s="481"/>
      <c r="G5" s="481">
        <v>6110</v>
      </c>
      <c r="H5" s="481"/>
      <c r="I5" s="481">
        <v>1971</v>
      </c>
      <c r="J5" s="481"/>
      <c r="K5" s="481">
        <v>7207</v>
      </c>
      <c r="L5" s="481"/>
      <c r="M5" s="481">
        <v>9178</v>
      </c>
      <c r="N5" s="481"/>
    </row>
    <row r="6" spans="1:14" s="80" customFormat="1" ht="24" customHeight="1" thickBot="1">
      <c r="A6" s="455" t="s">
        <v>377</v>
      </c>
      <c r="B6" s="456"/>
      <c r="C6" s="478">
        <v>1619</v>
      </c>
      <c r="D6" s="479"/>
      <c r="E6" s="479">
        <v>6077</v>
      </c>
      <c r="F6" s="479"/>
      <c r="G6" s="479">
        <f>C6+E6</f>
        <v>7696</v>
      </c>
      <c r="H6" s="479"/>
      <c r="I6" s="479">
        <v>2075</v>
      </c>
      <c r="J6" s="479"/>
      <c r="K6" s="479">
        <v>5238</v>
      </c>
      <c r="L6" s="479"/>
      <c r="M6" s="479">
        <f>I6+K6</f>
        <v>7313</v>
      </c>
      <c r="N6" s="479"/>
    </row>
    <row r="7" spans="1:12" ht="18" customHeight="1" thickTop="1">
      <c r="A7" s="5" t="s">
        <v>294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8.75" customHeight="1">
      <c r="A8" s="5"/>
      <c r="B8" s="6"/>
      <c r="C8" s="6"/>
      <c r="D8" s="6"/>
      <c r="E8" s="6"/>
      <c r="F8" s="6"/>
      <c r="G8" s="6"/>
      <c r="H8" s="6"/>
      <c r="I8" s="82"/>
      <c r="J8" s="6"/>
      <c r="K8" s="6"/>
      <c r="L8" s="6"/>
    </row>
    <row r="9" spans="1:8" s="17" customFormat="1" ht="27" customHeight="1" thickBot="1">
      <c r="A9" s="40" t="s">
        <v>412</v>
      </c>
      <c r="B9" s="83"/>
      <c r="C9" s="83"/>
      <c r="D9" s="83"/>
      <c r="E9" s="83"/>
      <c r="F9" s="83"/>
      <c r="G9" s="83"/>
      <c r="H9" s="83"/>
    </row>
    <row r="10" spans="1:12" s="41" customFormat="1" ht="22.5" customHeight="1" thickTop="1">
      <c r="A10" s="397" t="s">
        <v>192</v>
      </c>
      <c r="B10" s="521"/>
      <c r="C10" s="433" t="s">
        <v>141</v>
      </c>
      <c r="D10" s="433"/>
      <c r="E10" s="433"/>
      <c r="F10" s="433"/>
      <c r="G10" s="433"/>
      <c r="H10" s="433" t="s">
        <v>142</v>
      </c>
      <c r="I10" s="433"/>
      <c r="J10" s="433"/>
      <c r="K10" s="433"/>
      <c r="L10" s="430"/>
    </row>
    <row r="11" spans="1:12" s="41" customFormat="1" ht="28.5" customHeight="1">
      <c r="A11" s="628"/>
      <c r="B11" s="629"/>
      <c r="C11" s="139" t="s">
        <v>143</v>
      </c>
      <c r="D11" s="140" t="s">
        <v>144</v>
      </c>
      <c r="E11" s="140" t="s">
        <v>145</v>
      </c>
      <c r="F11" s="519" t="s">
        <v>220</v>
      </c>
      <c r="G11" s="519"/>
      <c r="H11" s="139" t="s">
        <v>143</v>
      </c>
      <c r="I11" s="140" t="s">
        <v>144</v>
      </c>
      <c r="J11" s="140" t="s">
        <v>145</v>
      </c>
      <c r="K11" s="519" t="s">
        <v>220</v>
      </c>
      <c r="L11" s="520"/>
    </row>
    <row r="12" spans="1:12" s="41" customFormat="1" ht="24" customHeight="1">
      <c r="A12" s="636" t="s">
        <v>330</v>
      </c>
      <c r="B12" s="636"/>
      <c r="C12" s="141">
        <v>32138</v>
      </c>
      <c r="D12" s="142">
        <v>31099</v>
      </c>
      <c r="E12" s="142">
        <v>25890</v>
      </c>
      <c r="F12" s="640">
        <f>SUM(C12:E12)</f>
        <v>89127</v>
      </c>
      <c r="G12" s="640"/>
      <c r="H12" s="1">
        <v>21211</v>
      </c>
      <c r="I12" s="1">
        <v>15023</v>
      </c>
      <c r="J12" s="1">
        <v>15526</v>
      </c>
      <c r="K12" s="491">
        <f>SUM(H12:J12)</f>
        <v>51760</v>
      </c>
      <c r="L12" s="491"/>
    </row>
    <row r="13" spans="1:12" s="80" customFormat="1" ht="24" customHeight="1">
      <c r="A13" s="636" t="s">
        <v>352</v>
      </c>
      <c r="B13" s="637"/>
      <c r="C13" s="142">
        <v>36742</v>
      </c>
      <c r="D13" s="142">
        <v>38443</v>
      </c>
      <c r="E13" s="142">
        <v>27505</v>
      </c>
      <c r="F13" s="634">
        <f>SUM(C13:E13)</f>
        <v>102690</v>
      </c>
      <c r="G13" s="634"/>
      <c r="H13" s="1">
        <v>31199</v>
      </c>
      <c r="I13" s="1">
        <v>13877</v>
      </c>
      <c r="J13" s="1">
        <v>14418</v>
      </c>
      <c r="K13" s="481">
        <v>59494</v>
      </c>
      <c r="L13" s="481"/>
    </row>
    <row r="14" spans="1:12" s="80" customFormat="1" ht="24" customHeight="1" thickBot="1">
      <c r="A14" s="632" t="s">
        <v>377</v>
      </c>
      <c r="B14" s="633"/>
      <c r="C14" s="228">
        <v>39728</v>
      </c>
      <c r="D14" s="228">
        <v>42612</v>
      </c>
      <c r="E14" s="228">
        <v>27058</v>
      </c>
      <c r="F14" s="479">
        <f>SUM(C14:E14)</f>
        <v>109398</v>
      </c>
      <c r="G14" s="479"/>
      <c r="H14" s="228">
        <v>27953</v>
      </c>
      <c r="I14" s="228">
        <v>6418</v>
      </c>
      <c r="J14" s="228">
        <v>5289</v>
      </c>
      <c r="K14" s="479">
        <f>SUM(H14:J14)</f>
        <v>39660</v>
      </c>
      <c r="L14" s="479"/>
    </row>
    <row r="15" ht="18" customHeight="1" thickTop="1">
      <c r="A15" s="20" t="s">
        <v>266</v>
      </c>
    </row>
    <row r="16" ht="18" customHeight="1"/>
    <row r="17" ht="27" customHeight="1" thickBot="1">
      <c r="A17" s="33" t="s">
        <v>413</v>
      </c>
    </row>
    <row r="18" spans="1:14" s="41" customFormat="1" ht="21.75" customHeight="1" thickTop="1">
      <c r="A18" s="396" t="s">
        <v>192</v>
      </c>
      <c r="B18" s="625" t="s">
        <v>280</v>
      </c>
      <c r="C18" s="626"/>
      <c r="D18" s="627"/>
      <c r="E18" s="625" t="s">
        <v>281</v>
      </c>
      <c r="F18" s="626"/>
      <c r="G18" s="626"/>
      <c r="H18" s="625" t="s">
        <v>282</v>
      </c>
      <c r="I18" s="626"/>
      <c r="J18" s="627"/>
      <c r="K18" s="630" t="s">
        <v>283</v>
      </c>
      <c r="L18" s="631"/>
      <c r="M18" s="631"/>
      <c r="N18" s="57"/>
    </row>
    <row r="19" spans="1:14" s="41" customFormat="1" ht="21.75" customHeight="1">
      <c r="A19" s="635"/>
      <c r="B19" s="325" t="s">
        <v>332</v>
      </c>
      <c r="C19" s="325" t="s">
        <v>357</v>
      </c>
      <c r="D19" s="326" t="s">
        <v>378</v>
      </c>
      <c r="E19" s="325" t="s">
        <v>332</v>
      </c>
      <c r="F19" s="325" t="s">
        <v>357</v>
      </c>
      <c r="G19" s="327" t="s">
        <v>378</v>
      </c>
      <c r="H19" s="325" t="s">
        <v>333</v>
      </c>
      <c r="I19" s="325" t="s">
        <v>358</v>
      </c>
      <c r="J19" s="326" t="s">
        <v>379</v>
      </c>
      <c r="K19" s="328" t="s">
        <v>332</v>
      </c>
      <c r="L19" s="328" t="s">
        <v>357</v>
      </c>
      <c r="M19" s="329" t="s">
        <v>378</v>
      </c>
      <c r="N19" s="57"/>
    </row>
    <row r="20" spans="1:16" s="41" customFormat="1" ht="19.5" customHeight="1">
      <c r="A20" s="117" t="s">
        <v>81</v>
      </c>
      <c r="B20" s="307">
        <f>SUM(B21:B27)</f>
        <v>9188</v>
      </c>
      <c r="C20" s="307">
        <f>SUM(C21:C27)</f>
        <v>10582</v>
      </c>
      <c r="D20" s="336">
        <f>SUM(D21:D27)</f>
        <v>10806</v>
      </c>
      <c r="E20" s="307">
        <v>3534</v>
      </c>
      <c r="F20" s="307">
        <f>SUM(F21:F27)</f>
        <v>3843</v>
      </c>
      <c r="G20" s="339">
        <f>SUM(G21:G27)</f>
        <v>5802</v>
      </c>
      <c r="H20" s="307">
        <v>5290</v>
      </c>
      <c r="I20" s="307">
        <f>SUM(I21:I27)</f>
        <v>6318</v>
      </c>
      <c r="J20" s="336">
        <f>SUM(J21:J27)</f>
        <v>4475</v>
      </c>
      <c r="K20" s="307">
        <v>6403</v>
      </c>
      <c r="L20" s="307">
        <f>SUM(L21:L27)</f>
        <v>7109</v>
      </c>
      <c r="M20" s="339">
        <f>SUM(M21:M27)</f>
        <v>6185</v>
      </c>
      <c r="P20" s="84"/>
    </row>
    <row r="21" spans="1:16" s="41" customFormat="1" ht="19.5" customHeight="1">
      <c r="A21" s="118" t="s">
        <v>146</v>
      </c>
      <c r="B21" s="330">
        <v>2384</v>
      </c>
      <c r="C21" s="330">
        <v>2861</v>
      </c>
      <c r="D21" s="337">
        <v>2645</v>
      </c>
      <c r="E21" s="330">
        <v>1709</v>
      </c>
      <c r="F21" s="330">
        <v>1745</v>
      </c>
      <c r="G21" s="340">
        <v>3016</v>
      </c>
      <c r="H21" s="330">
        <v>560</v>
      </c>
      <c r="I21" s="330">
        <v>741</v>
      </c>
      <c r="J21" s="337">
        <v>445</v>
      </c>
      <c r="K21" s="330">
        <v>3439</v>
      </c>
      <c r="L21" s="330">
        <v>3587</v>
      </c>
      <c r="M21" s="340">
        <v>2491</v>
      </c>
      <c r="P21" s="84"/>
    </row>
    <row r="22" spans="1:16" s="41" customFormat="1" ht="19.5" customHeight="1">
      <c r="A22" s="118" t="s">
        <v>147</v>
      </c>
      <c r="B22" s="330">
        <v>857</v>
      </c>
      <c r="C22" s="330">
        <v>674</v>
      </c>
      <c r="D22" s="337">
        <v>719</v>
      </c>
      <c r="E22" s="330">
        <v>474</v>
      </c>
      <c r="F22" s="330">
        <v>316</v>
      </c>
      <c r="G22" s="340">
        <v>581</v>
      </c>
      <c r="H22" s="330">
        <v>342</v>
      </c>
      <c r="I22" s="330">
        <v>456</v>
      </c>
      <c r="J22" s="337">
        <v>344</v>
      </c>
      <c r="K22" s="330">
        <v>281</v>
      </c>
      <c r="L22" s="330">
        <v>299</v>
      </c>
      <c r="M22" s="340">
        <v>201</v>
      </c>
      <c r="P22" s="84"/>
    </row>
    <row r="23" spans="1:16" s="41" customFormat="1" ht="19.5" customHeight="1">
      <c r="A23" s="118" t="s">
        <v>148</v>
      </c>
      <c r="B23" s="330">
        <v>438</v>
      </c>
      <c r="C23" s="330">
        <v>869</v>
      </c>
      <c r="D23" s="337">
        <v>771</v>
      </c>
      <c r="E23" s="330">
        <v>289</v>
      </c>
      <c r="F23" s="330">
        <v>247</v>
      </c>
      <c r="G23" s="340">
        <v>449</v>
      </c>
      <c r="H23" s="330">
        <v>632</v>
      </c>
      <c r="I23" s="330">
        <v>676</v>
      </c>
      <c r="J23" s="337">
        <v>597</v>
      </c>
      <c r="K23" s="330">
        <v>199</v>
      </c>
      <c r="L23" s="330">
        <v>374</v>
      </c>
      <c r="M23" s="340">
        <v>364</v>
      </c>
      <c r="P23" s="84"/>
    </row>
    <row r="24" spans="1:16" s="41" customFormat="1" ht="19.5" customHeight="1">
      <c r="A24" s="118" t="s">
        <v>149</v>
      </c>
      <c r="B24" s="330">
        <v>1499</v>
      </c>
      <c r="C24" s="330">
        <v>746</v>
      </c>
      <c r="D24" s="337">
        <v>1249</v>
      </c>
      <c r="E24" s="330">
        <v>331</v>
      </c>
      <c r="F24" s="330">
        <v>299</v>
      </c>
      <c r="G24" s="340">
        <v>296</v>
      </c>
      <c r="H24" s="330">
        <v>483</v>
      </c>
      <c r="I24" s="330">
        <v>1045</v>
      </c>
      <c r="J24" s="337">
        <v>772</v>
      </c>
      <c r="K24" s="330">
        <v>681</v>
      </c>
      <c r="L24" s="330">
        <v>537</v>
      </c>
      <c r="M24" s="340">
        <v>446</v>
      </c>
      <c r="P24" s="84"/>
    </row>
    <row r="25" spans="1:16" s="41" customFormat="1" ht="19.5" customHeight="1">
      <c r="A25" s="118" t="s">
        <v>150</v>
      </c>
      <c r="B25" s="330">
        <v>1571</v>
      </c>
      <c r="C25" s="330">
        <v>1761</v>
      </c>
      <c r="D25" s="337">
        <v>1003</v>
      </c>
      <c r="E25" s="330">
        <v>225</v>
      </c>
      <c r="F25" s="330">
        <v>448</v>
      </c>
      <c r="G25" s="340">
        <v>547</v>
      </c>
      <c r="H25" s="330">
        <v>899</v>
      </c>
      <c r="I25" s="330">
        <v>822</v>
      </c>
      <c r="J25" s="337">
        <v>889</v>
      </c>
      <c r="K25" s="330">
        <v>369</v>
      </c>
      <c r="L25" s="330">
        <v>867</v>
      </c>
      <c r="M25" s="340">
        <v>649</v>
      </c>
      <c r="P25" s="84"/>
    </row>
    <row r="26" spans="1:16" s="41" customFormat="1" ht="19.5" customHeight="1">
      <c r="A26" s="118" t="s">
        <v>151</v>
      </c>
      <c r="B26" s="330">
        <v>1349</v>
      </c>
      <c r="C26" s="330">
        <v>2139</v>
      </c>
      <c r="D26" s="337">
        <v>2844</v>
      </c>
      <c r="E26" s="330">
        <v>271</v>
      </c>
      <c r="F26" s="330">
        <v>386</v>
      </c>
      <c r="G26" s="340">
        <v>688</v>
      </c>
      <c r="H26" s="330">
        <v>1053</v>
      </c>
      <c r="I26" s="330">
        <v>1234</v>
      </c>
      <c r="J26" s="337">
        <v>918</v>
      </c>
      <c r="K26" s="330">
        <v>908</v>
      </c>
      <c r="L26" s="330">
        <v>564</v>
      </c>
      <c r="M26" s="340">
        <v>1476</v>
      </c>
      <c r="P26" s="84"/>
    </row>
    <row r="27" spans="1:16" s="41" customFormat="1" ht="19.5" customHeight="1" thickBot="1">
      <c r="A27" s="136" t="s">
        <v>152</v>
      </c>
      <c r="B27" s="331">
        <v>1090</v>
      </c>
      <c r="C27" s="331">
        <v>1532</v>
      </c>
      <c r="D27" s="338">
        <v>1575</v>
      </c>
      <c r="E27" s="331">
        <v>235</v>
      </c>
      <c r="F27" s="331">
        <v>402</v>
      </c>
      <c r="G27" s="341">
        <v>225</v>
      </c>
      <c r="H27" s="331">
        <v>1321</v>
      </c>
      <c r="I27" s="331">
        <v>1344</v>
      </c>
      <c r="J27" s="338">
        <v>510</v>
      </c>
      <c r="K27" s="331">
        <v>526</v>
      </c>
      <c r="L27" s="331">
        <v>881</v>
      </c>
      <c r="M27" s="341">
        <v>558</v>
      </c>
      <c r="P27" s="84"/>
    </row>
    <row r="28" spans="1:19" s="41" customFormat="1" ht="18" customHeight="1" thickTop="1">
      <c r="A28" s="396" t="s">
        <v>192</v>
      </c>
      <c r="B28" s="638" t="s">
        <v>284</v>
      </c>
      <c r="C28" s="639"/>
      <c r="D28" s="639"/>
      <c r="E28" s="638" t="s">
        <v>391</v>
      </c>
      <c r="F28" s="639"/>
      <c r="G28" s="639"/>
      <c r="H28" s="332"/>
      <c r="I28" s="332"/>
      <c r="J28" s="332"/>
      <c r="K28" s="332"/>
      <c r="L28" s="332"/>
      <c r="M28" s="332"/>
      <c r="S28" s="20"/>
    </row>
    <row r="29" spans="1:19" s="41" customFormat="1" ht="18.75" customHeight="1">
      <c r="A29" s="635"/>
      <c r="B29" s="328" t="s">
        <v>332</v>
      </c>
      <c r="C29" s="328" t="s">
        <v>357</v>
      </c>
      <c r="D29" s="329" t="s">
        <v>378</v>
      </c>
      <c r="E29" s="328" t="s">
        <v>332</v>
      </c>
      <c r="F29" s="328" t="s">
        <v>357</v>
      </c>
      <c r="G29" s="329" t="s">
        <v>378</v>
      </c>
      <c r="H29" s="332"/>
      <c r="I29" s="332"/>
      <c r="J29" s="332"/>
      <c r="K29" s="333"/>
      <c r="L29" s="332"/>
      <c r="M29" s="332"/>
      <c r="S29" s="21"/>
    </row>
    <row r="30" spans="1:13" s="41" customFormat="1" ht="19.5" customHeight="1">
      <c r="A30" s="117" t="s">
        <v>81</v>
      </c>
      <c r="B30" s="307">
        <v>4702</v>
      </c>
      <c r="C30" s="307">
        <f>SUM(C31:C37)</f>
        <v>4692</v>
      </c>
      <c r="D30" s="339">
        <f>SUM(D31:D37)</f>
        <v>4313</v>
      </c>
      <c r="E30" s="334" t="s">
        <v>392</v>
      </c>
      <c r="F30" s="334" t="s">
        <v>392</v>
      </c>
      <c r="G30" s="339">
        <f>SUM(G31:G37)</f>
        <v>7225</v>
      </c>
      <c r="H30" s="332"/>
      <c r="I30" s="332"/>
      <c r="J30" s="332"/>
      <c r="K30" s="332"/>
      <c r="L30" s="332"/>
      <c r="M30" s="332"/>
    </row>
    <row r="31" spans="1:13" s="41" customFormat="1" ht="19.5" customHeight="1">
      <c r="A31" s="118" t="s">
        <v>146</v>
      </c>
      <c r="B31" s="330">
        <v>1521</v>
      </c>
      <c r="C31" s="330">
        <v>1698</v>
      </c>
      <c r="D31" s="340">
        <v>1415</v>
      </c>
      <c r="E31" s="334" t="s">
        <v>392</v>
      </c>
      <c r="F31" s="334" t="s">
        <v>392</v>
      </c>
      <c r="G31" s="340">
        <v>4587</v>
      </c>
      <c r="H31" s="332"/>
      <c r="I31" s="332"/>
      <c r="J31" s="332"/>
      <c r="K31" s="332"/>
      <c r="L31" s="332"/>
      <c r="M31" s="332"/>
    </row>
    <row r="32" spans="1:13" s="41" customFormat="1" ht="19.5" customHeight="1">
      <c r="A32" s="118" t="s">
        <v>147</v>
      </c>
      <c r="B32" s="330">
        <v>285</v>
      </c>
      <c r="C32" s="330">
        <v>238</v>
      </c>
      <c r="D32" s="340">
        <v>345</v>
      </c>
      <c r="E32" s="334" t="s">
        <v>392</v>
      </c>
      <c r="F32" s="334" t="s">
        <v>392</v>
      </c>
      <c r="G32" s="340">
        <v>449</v>
      </c>
      <c r="H32" s="332"/>
      <c r="I32" s="332"/>
      <c r="J32" s="332"/>
      <c r="K32" s="332"/>
      <c r="L32" s="332"/>
      <c r="M32" s="332"/>
    </row>
    <row r="33" spans="1:13" s="41" customFormat="1" ht="19.5" customHeight="1">
      <c r="A33" s="118" t="s">
        <v>148</v>
      </c>
      <c r="B33" s="330">
        <v>321</v>
      </c>
      <c r="C33" s="330">
        <v>435</v>
      </c>
      <c r="D33" s="340">
        <v>413</v>
      </c>
      <c r="E33" s="334" t="s">
        <v>392</v>
      </c>
      <c r="F33" s="334" t="s">
        <v>392</v>
      </c>
      <c r="G33" s="340">
        <v>738</v>
      </c>
      <c r="H33" s="332"/>
      <c r="I33" s="332"/>
      <c r="J33" s="332"/>
      <c r="K33" s="332"/>
      <c r="L33" s="332"/>
      <c r="M33" s="332"/>
    </row>
    <row r="34" spans="1:13" s="41" customFormat="1" ht="19.5" customHeight="1">
      <c r="A34" s="118" t="s">
        <v>149</v>
      </c>
      <c r="B34" s="330">
        <v>378</v>
      </c>
      <c r="C34" s="330">
        <v>349</v>
      </c>
      <c r="D34" s="340">
        <v>486</v>
      </c>
      <c r="E34" s="334" t="s">
        <v>392</v>
      </c>
      <c r="F34" s="334" t="s">
        <v>392</v>
      </c>
      <c r="G34" s="340">
        <v>345</v>
      </c>
      <c r="H34" s="332"/>
      <c r="I34" s="332"/>
      <c r="J34" s="332"/>
      <c r="K34" s="332"/>
      <c r="L34" s="332"/>
      <c r="M34" s="332"/>
    </row>
    <row r="35" spans="1:13" s="41" customFormat="1" ht="19.5" customHeight="1">
      <c r="A35" s="118" t="s">
        <v>150</v>
      </c>
      <c r="B35" s="330">
        <v>651</v>
      </c>
      <c r="C35" s="330">
        <v>427</v>
      </c>
      <c r="D35" s="340">
        <v>445</v>
      </c>
      <c r="E35" s="334" t="s">
        <v>392</v>
      </c>
      <c r="F35" s="334" t="s">
        <v>392</v>
      </c>
      <c r="G35" s="340">
        <v>396</v>
      </c>
      <c r="H35" s="332"/>
      <c r="I35" s="332"/>
      <c r="J35" s="332"/>
      <c r="K35" s="332"/>
      <c r="L35" s="332"/>
      <c r="M35" s="332"/>
    </row>
    <row r="36" spans="1:13" s="41" customFormat="1" ht="19.5" customHeight="1">
      <c r="A36" s="118" t="s">
        <v>151</v>
      </c>
      <c r="B36" s="330">
        <v>643</v>
      </c>
      <c r="C36" s="330">
        <v>788</v>
      </c>
      <c r="D36" s="340">
        <v>652</v>
      </c>
      <c r="E36" s="334" t="s">
        <v>392</v>
      </c>
      <c r="F36" s="334" t="s">
        <v>392</v>
      </c>
      <c r="G36" s="340">
        <v>521</v>
      </c>
      <c r="H36" s="332"/>
      <c r="I36" s="332"/>
      <c r="J36" s="332"/>
      <c r="K36" s="332"/>
      <c r="L36" s="332"/>
      <c r="M36" s="332"/>
    </row>
    <row r="37" spans="1:13" s="41" customFormat="1" ht="19.5" customHeight="1" thickBot="1">
      <c r="A37" s="136" t="s">
        <v>152</v>
      </c>
      <c r="B37" s="331">
        <v>903</v>
      </c>
      <c r="C37" s="331">
        <v>757</v>
      </c>
      <c r="D37" s="341">
        <v>557</v>
      </c>
      <c r="E37" s="335" t="s">
        <v>392</v>
      </c>
      <c r="F37" s="335" t="s">
        <v>392</v>
      </c>
      <c r="G37" s="341">
        <v>189</v>
      </c>
      <c r="H37" s="332"/>
      <c r="I37" s="332"/>
      <c r="J37" s="332"/>
      <c r="K37" s="332"/>
      <c r="L37" s="332"/>
      <c r="M37" s="332"/>
    </row>
    <row r="38" s="41" customFormat="1" ht="18" customHeight="1" thickTop="1">
      <c r="A38" s="20" t="s">
        <v>266</v>
      </c>
    </row>
  </sheetData>
  <sheetProtection/>
  <mergeCells count="52">
    <mergeCell ref="E28:G28"/>
    <mergeCell ref="G6:H6"/>
    <mergeCell ref="G3:H3"/>
    <mergeCell ref="K4:L4"/>
    <mergeCell ref="K12:L12"/>
    <mergeCell ref="C2:H2"/>
    <mergeCell ref="C3:D3"/>
    <mergeCell ref="G5:H5"/>
    <mergeCell ref="C10:G10"/>
    <mergeCell ref="H10:L10"/>
    <mergeCell ref="A2:B3"/>
    <mergeCell ref="E4:F4"/>
    <mergeCell ref="C5:D5"/>
    <mergeCell ref="K3:L3"/>
    <mergeCell ref="I2:N2"/>
    <mergeCell ref="G4:H4"/>
    <mergeCell ref="C6:D6"/>
    <mergeCell ref="E6:F6"/>
    <mergeCell ref="I3:J3"/>
    <mergeCell ref="I4:J4"/>
    <mergeCell ref="M5:N5"/>
    <mergeCell ref="M4:N4"/>
    <mergeCell ref="A12:B12"/>
    <mergeCell ref="M3:N3"/>
    <mergeCell ref="A4:B4"/>
    <mergeCell ref="I5:J5"/>
    <mergeCell ref="C4:D4"/>
    <mergeCell ref="E3:F3"/>
    <mergeCell ref="A6:B6"/>
    <mergeCell ref="F11:G11"/>
    <mergeCell ref="M6:N6"/>
    <mergeCell ref="E5:F5"/>
    <mergeCell ref="K14:L14"/>
    <mergeCell ref="A18:A19"/>
    <mergeCell ref="K5:L5"/>
    <mergeCell ref="A5:B5"/>
    <mergeCell ref="A13:B13"/>
    <mergeCell ref="A28:A29"/>
    <mergeCell ref="B28:D28"/>
    <mergeCell ref="F12:G12"/>
    <mergeCell ref="I6:J6"/>
    <mergeCell ref="K6:L6"/>
    <mergeCell ref="F14:G14"/>
    <mergeCell ref="B18:D18"/>
    <mergeCell ref="A10:B11"/>
    <mergeCell ref="K11:L11"/>
    <mergeCell ref="K18:M18"/>
    <mergeCell ref="H18:J18"/>
    <mergeCell ref="K13:L13"/>
    <mergeCell ref="A14:B14"/>
    <mergeCell ref="F13:G13"/>
    <mergeCell ref="E18:G18"/>
  </mergeCells>
  <printOptions/>
  <pageMargins left="0.5905511811023623" right="0.3937007874015748" top="0.8661417322834646" bottom="0.7086614173228347" header="0.3937007874015748" footer="0.472440944881889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N22"/>
  <sheetViews>
    <sheetView workbookViewId="0" topLeftCell="A1">
      <selection activeCell="A1" sqref="A1"/>
    </sheetView>
  </sheetViews>
  <sheetFormatPr defaultColWidth="9.00390625" defaultRowHeight="13.5"/>
  <cols>
    <col min="1" max="1" width="8.50390625" style="15" customWidth="1"/>
    <col min="2" max="2" width="4.75390625" style="15" customWidth="1"/>
    <col min="3" max="13" width="6.625" style="15" customWidth="1"/>
    <col min="14" max="14" width="8.75390625" style="15" customWidth="1"/>
    <col min="15" max="15" width="6.00390625" style="15" customWidth="1"/>
    <col min="16" max="16" width="8.50390625" style="15" customWidth="1"/>
    <col min="17" max="17" width="7.125" style="15" customWidth="1"/>
    <col min="18" max="29" width="6.50390625" style="15" customWidth="1"/>
    <col min="30" max="16384" width="9.00390625" style="15" customWidth="1"/>
  </cols>
  <sheetData>
    <row r="1" s="17" customFormat="1" ht="27" customHeight="1">
      <c r="A1" s="40" t="s">
        <v>414</v>
      </c>
    </row>
    <row r="2" spans="1:14" s="17" customFormat="1" ht="23.25" customHeight="1" thickBot="1">
      <c r="A2" s="85" t="s">
        <v>197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32.25" customHeight="1" thickTop="1">
      <c r="A3" s="475" t="s">
        <v>192</v>
      </c>
      <c r="B3" s="476"/>
      <c r="C3" s="433" t="s">
        <v>129</v>
      </c>
      <c r="D3" s="433"/>
      <c r="E3" s="433"/>
      <c r="F3" s="433" t="s">
        <v>130</v>
      </c>
      <c r="G3" s="433"/>
      <c r="H3" s="433"/>
      <c r="I3" s="433" t="s">
        <v>131</v>
      </c>
      <c r="J3" s="433"/>
      <c r="K3" s="433"/>
      <c r="L3" s="433" t="s">
        <v>132</v>
      </c>
      <c r="M3" s="433"/>
      <c r="N3" s="430"/>
    </row>
    <row r="4" spans="1:14" ht="34.5" customHeight="1">
      <c r="A4" s="477"/>
      <c r="B4" s="398"/>
      <c r="C4" s="126" t="s">
        <v>332</v>
      </c>
      <c r="D4" s="126" t="s">
        <v>357</v>
      </c>
      <c r="E4" s="127" t="s">
        <v>378</v>
      </c>
      <c r="F4" s="126" t="s">
        <v>332</v>
      </c>
      <c r="G4" s="126" t="s">
        <v>357</v>
      </c>
      <c r="H4" s="128" t="s">
        <v>378</v>
      </c>
      <c r="I4" s="126" t="s">
        <v>332</v>
      </c>
      <c r="J4" s="126" t="s">
        <v>357</v>
      </c>
      <c r="K4" s="127" t="s">
        <v>378</v>
      </c>
      <c r="L4" s="129" t="s">
        <v>332</v>
      </c>
      <c r="M4" s="129" t="s">
        <v>357</v>
      </c>
      <c r="N4" s="130" t="s">
        <v>378</v>
      </c>
    </row>
    <row r="5" spans="1:14" ht="39" customHeight="1">
      <c r="A5" s="647" t="s">
        <v>133</v>
      </c>
      <c r="B5" s="648"/>
      <c r="C5" s="132">
        <v>495629</v>
      </c>
      <c r="D5" s="132">
        <f>D6+D9+D12</f>
        <v>502303</v>
      </c>
      <c r="E5" s="342">
        <f>E6+E9+E12</f>
        <v>507277</v>
      </c>
      <c r="F5" s="132">
        <v>125532</v>
      </c>
      <c r="G5" s="132">
        <f>G6+G9+G12+G13</f>
        <v>129026</v>
      </c>
      <c r="H5" s="345">
        <f>H6+H9+H12+H13</f>
        <v>133623</v>
      </c>
      <c r="I5" s="131">
        <v>294485</v>
      </c>
      <c r="J5" s="131">
        <f>J6+J9+J12+J13</f>
        <v>297412</v>
      </c>
      <c r="K5" s="348">
        <f>K6+K9+K12+K13</f>
        <v>335395</v>
      </c>
      <c r="L5" s="131">
        <v>994305</v>
      </c>
      <c r="M5" s="131">
        <f>M6+M9+M12+M13</f>
        <v>997654</v>
      </c>
      <c r="N5" s="350">
        <f>N6+N9+N12+N13</f>
        <v>1107504</v>
      </c>
    </row>
    <row r="6" spans="1:14" ht="39" customHeight="1">
      <c r="A6" s="649" t="s">
        <v>231</v>
      </c>
      <c r="B6" s="115" t="s">
        <v>82</v>
      </c>
      <c r="C6" s="132">
        <v>383808</v>
      </c>
      <c r="D6" s="132">
        <f>SUM(D7:D8)</f>
        <v>384931</v>
      </c>
      <c r="E6" s="342">
        <f>SUM(E7:E8)</f>
        <v>382475</v>
      </c>
      <c r="F6" s="132">
        <v>100730</v>
      </c>
      <c r="G6" s="132">
        <f>SUM(G7:G8)</f>
        <v>102996</v>
      </c>
      <c r="H6" s="345">
        <f>SUM(H7:H8)</f>
        <v>104889</v>
      </c>
      <c r="I6" s="133">
        <v>180890</v>
      </c>
      <c r="J6" s="133">
        <f>SUM(J7:J8)</f>
        <v>178169</v>
      </c>
      <c r="K6" s="343">
        <f>SUM(K7:K8)</f>
        <v>173102</v>
      </c>
      <c r="L6" s="133">
        <v>622987</v>
      </c>
      <c r="M6" s="133">
        <f>SUM(M7:M8)</f>
        <v>611191</v>
      </c>
      <c r="N6" s="48">
        <f>SUM(N7:N8)</f>
        <v>586152</v>
      </c>
    </row>
    <row r="7" spans="1:14" ht="30" customHeight="1">
      <c r="A7" s="649"/>
      <c r="B7" s="115" t="s">
        <v>134</v>
      </c>
      <c r="C7" s="133">
        <v>100765</v>
      </c>
      <c r="D7" s="133">
        <v>102890</v>
      </c>
      <c r="E7" s="343">
        <v>100511</v>
      </c>
      <c r="F7" s="133">
        <v>6226</v>
      </c>
      <c r="G7" s="133">
        <v>6385</v>
      </c>
      <c r="H7" s="48">
        <v>8391</v>
      </c>
      <c r="I7" s="133">
        <v>21191</v>
      </c>
      <c r="J7" s="133">
        <v>15902</v>
      </c>
      <c r="K7" s="343">
        <v>16065</v>
      </c>
      <c r="L7" s="133">
        <v>86846</v>
      </c>
      <c r="M7" s="133">
        <v>84344</v>
      </c>
      <c r="N7" s="48">
        <v>84506</v>
      </c>
    </row>
    <row r="8" spans="1:14" ht="30" customHeight="1">
      <c r="A8" s="649"/>
      <c r="B8" s="115" t="s">
        <v>135</v>
      </c>
      <c r="C8" s="134">
        <v>283043</v>
      </c>
      <c r="D8" s="134">
        <v>282041</v>
      </c>
      <c r="E8" s="344">
        <v>281964</v>
      </c>
      <c r="F8" s="133">
        <v>94504</v>
      </c>
      <c r="G8" s="133">
        <v>96611</v>
      </c>
      <c r="H8" s="48">
        <v>96498</v>
      </c>
      <c r="I8" s="134">
        <v>159699</v>
      </c>
      <c r="J8" s="134">
        <v>162267</v>
      </c>
      <c r="K8" s="344">
        <v>157037</v>
      </c>
      <c r="L8" s="134">
        <v>536141</v>
      </c>
      <c r="M8" s="134">
        <v>526847</v>
      </c>
      <c r="N8" s="346">
        <v>501646</v>
      </c>
    </row>
    <row r="9" spans="1:14" ht="39" customHeight="1">
      <c r="A9" s="649" t="s">
        <v>136</v>
      </c>
      <c r="B9" s="115" t="s">
        <v>82</v>
      </c>
      <c r="C9" s="133">
        <v>44703</v>
      </c>
      <c r="D9" s="133">
        <f>SUM(D10:D11)</f>
        <v>44865</v>
      </c>
      <c r="E9" s="343">
        <f>SUM(E10:E11)</f>
        <v>45431</v>
      </c>
      <c r="F9" s="132">
        <v>16377</v>
      </c>
      <c r="G9" s="132">
        <f>SUM(G10:G11)</f>
        <v>16743</v>
      </c>
      <c r="H9" s="345">
        <f>SUM(H10:H11)</f>
        <v>17067</v>
      </c>
      <c r="I9" s="133">
        <v>35364</v>
      </c>
      <c r="J9" s="133">
        <f>SUM(J10:J11)</f>
        <v>36181</v>
      </c>
      <c r="K9" s="343">
        <f>SUM(K10:K11)</f>
        <v>38131</v>
      </c>
      <c r="L9" s="133">
        <v>124527</v>
      </c>
      <c r="M9" s="133">
        <f>SUM(M10:M11)</f>
        <v>125405</v>
      </c>
      <c r="N9" s="48">
        <f>SUM(N10:N11)</f>
        <v>133693</v>
      </c>
    </row>
    <row r="10" spans="1:14" ht="30" customHeight="1">
      <c r="A10" s="649"/>
      <c r="B10" s="115" t="s">
        <v>134</v>
      </c>
      <c r="C10" s="133">
        <v>20054</v>
      </c>
      <c r="D10" s="133">
        <v>19941</v>
      </c>
      <c r="E10" s="343">
        <v>20174</v>
      </c>
      <c r="F10" s="133">
        <v>1766</v>
      </c>
      <c r="G10" s="133">
        <v>1808</v>
      </c>
      <c r="H10" s="48">
        <v>2048</v>
      </c>
      <c r="I10" s="133">
        <v>5407</v>
      </c>
      <c r="J10" s="133">
        <v>4702</v>
      </c>
      <c r="K10" s="343">
        <v>5348</v>
      </c>
      <c r="L10" s="133">
        <v>23275</v>
      </c>
      <c r="M10" s="133">
        <v>22857</v>
      </c>
      <c r="N10" s="48">
        <v>26476</v>
      </c>
    </row>
    <row r="11" spans="1:14" ht="30" customHeight="1">
      <c r="A11" s="649"/>
      <c r="B11" s="115" t="s">
        <v>135</v>
      </c>
      <c r="C11" s="133">
        <v>24649</v>
      </c>
      <c r="D11" s="133">
        <v>24924</v>
      </c>
      <c r="E11" s="343">
        <v>25257</v>
      </c>
      <c r="F11" s="134">
        <v>14611</v>
      </c>
      <c r="G11" s="134">
        <v>14935</v>
      </c>
      <c r="H11" s="346">
        <v>15019</v>
      </c>
      <c r="I11" s="133">
        <v>29957</v>
      </c>
      <c r="J11" s="133">
        <v>31479</v>
      </c>
      <c r="K11" s="343">
        <v>32783</v>
      </c>
      <c r="L11" s="134">
        <v>101252</v>
      </c>
      <c r="M11" s="134">
        <v>102548</v>
      </c>
      <c r="N11" s="346">
        <v>107217</v>
      </c>
    </row>
    <row r="12" spans="1:14" ht="39" customHeight="1">
      <c r="A12" s="546" t="s">
        <v>240</v>
      </c>
      <c r="B12" s="135" t="s">
        <v>241</v>
      </c>
      <c r="C12" s="651">
        <v>67118</v>
      </c>
      <c r="D12" s="654">
        <v>72507</v>
      </c>
      <c r="E12" s="658">
        <v>79371</v>
      </c>
      <c r="F12" s="133">
        <v>6950</v>
      </c>
      <c r="G12" s="133">
        <v>7734</v>
      </c>
      <c r="H12" s="48">
        <v>10030</v>
      </c>
      <c r="I12" s="132">
        <v>75030</v>
      </c>
      <c r="J12" s="132">
        <v>79579</v>
      </c>
      <c r="K12" s="342">
        <v>120755</v>
      </c>
      <c r="L12" s="133">
        <v>230854</v>
      </c>
      <c r="M12" s="133">
        <v>243920</v>
      </c>
      <c r="N12" s="48">
        <v>370416</v>
      </c>
    </row>
    <row r="13" spans="1:14" ht="39" customHeight="1" thickBot="1">
      <c r="A13" s="653"/>
      <c r="B13" s="137" t="s">
        <v>137</v>
      </c>
      <c r="C13" s="652"/>
      <c r="D13" s="655"/>
      <c r="E13" s="659"/>
      <c r="F13" s="138">
        <v>1475</v>
      </c>
      <c r="G13" s="138">
        <v>1553</v>
      </c>
      <c r="H13" s="347">
        <v>1637</v>
      </c>
      <c r="I13" s="138">
        <v>3201</v>
      </c>
      <c r="J13" s="138">
        <v>3483</v>
      </c>
      <c r="K13" s="349">
        <v>3407</v>
      </c>
      <c r="L13" s="138">
        <v>15937</v>
      </c>
      <c r="M13" s="138">
        <v>17138</v>
      </c>
      <c r="N13" s="347">
        <v>17243</v>
      </c>
    </row>
    <row r="14" spans="1:14" ht="18" customHeight="1" thickTop="1">
      <c r="A14" s="351" t="s">
        <v>367</v>
      </c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86"/>
    </row>
    <row r="15" spans="1:14" ht="18" customHeight="1">
      <c r="A15" s="353" t="s">
        <v>394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18"/>
    </row>
    <row r="16" spans="1:14" ht="55.5" customHeight="1">
      <c r="A16" s="353" t="s">
        <v>395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18"/>
    </row>
    <row r="17" s="17" customFormat="1" ht="23.25" customHeight="1" thickBot="1">
      <c r="A17" s="85" t="s">
        <v>198</v>
      </c>
    </row>
    <row r="18" spans="1:14" ht="33" customHeight="1" thickTop="1">
      <c r="A18" s="397" t="s">
        <v>192</v>
      </c>
      <c r="B18" s="433"/>
      <c r="C18" s="433" t="s">
        <v>138</v>
      </c>
      <c r="D18" s="433"/>
      <c r="E18" s="433"/>
      <c r="F18" s="433"/>
      <c r="G18" s="433" t="s">
        <v>139</v>
      </c>
      <c r="H18" s="433"/>
      <c r="I18" s="433"/>
      <c r="J18" s="433"/>
      <c r="K18" s="433" t="s">
        <v>140</v>
      </c>
      <c r="L18" s="433"/>
      <c r="M18" s="433"/>
      <c r="N18" s="430"/>
    </row>
    <row r="19" spans="1:14" ht="30" customHeight="1">
      <c r="A19" s="467" t="s">
        <v>327</v>
      </c>
      <c r="B19" s="467"/>
      <c r="C19" s="650">
        <v>27</v>
      </c>
      <c r="D19" s="601"/>
      <c r="E19" s="601"/>
      <c r="F19" s="81"/>
      <c r="G19" s="601">
        <v>18</v>
      </c>
      <c r="H19" s="601"/>
      <c r="I19" s="601"/>
      <c r="J19" s="81"/>
      <c r="K19" s="601">
        <v>9</v>
      </c>
      <c r="L19" s="601"/>
      <c r="M19" s="601"/>
      <c r="N19" s="81"/>
    </row>
    <row r="20" spans="1:14" ht="30" customHeight="1">
      <c r="A20" s="467" t="s">
        <v>352</v>
      </c>
      <c r="B20" s="470"/>
      <c r="C20" s="650">
        <v>28</v>
      </c>
      <c r="D20" s="601"/>
      <c r="E20" s="601"/>
      <c r="F20" s="81"/>
      <c r="G20" s="601">
        <v>18</v>
      </c>
      <c r="H20" s="601"/>
      <c r="I20" s="601"/>
      <c r="J20" s="81"/>
      <c r="K20" s="601">
        <v>9</v>
      </c>
      <c r="L20" s="601"/>
      <c r="M20" s="601"/>
      <c r="N20" s="81"/>
    </row>
    <row r="21" spans="1:14" ht="30" customHeight="1" thickBot="1">
      <c r="A21" s="455" t="s">
        <v>377</v>
      </c>
      <c r="B21" s="456"/>
      <c r="C21" s="657">
        <v>28</v>
      </c>
      <c r="D21" s="656"/>
      <c r="E21" s="656"/>
      <c r="F21" s="354"/>
      <c r="G21" s="656">
        <v>17</v>
      </c>
      <c r="H21" s="656"/>
      <c r="I21" s="656"/>
      <c r="J21" s="354"/>
      <c r="K21" s="656">
        <v>10</v>
      </c>
      <c r="L21" s="656"/>
      <c r="M21" s="656"/>
      <c r="N21" s="354"/>
    </row>
    <row r="22" ht="18" customHeight="1" thickTop="1">
      <c r="A22" s="5" t="s">
        <v>267</v>
      </c>
    </row>
  </sheetData>
  <sheetProtection/>
  <mergeCells count="28">
    <mergeCell ref="A21:B21"/>
    <mergeCell ref="K21:M21"/>
    <mergeCell ref="G21:I21"/>
    <mergeCell ref="C21:E21"/>
    <mergeCell ref="G20:I20"/>
    <mergeCell ref="E12:E13"/>
    <mergeCell ref="K20:M20"/>
    <mergeCell ref="A19:B19"/>
    <mergeCell ref="C19:E19"/>
    <mergeCell ref="G19:I19"/>
    <mergeCell ref="K19:M19"/>
    <mergeCell ref="A20:B20"/>
    <mergeCell ref="C20:E20"/>
    <mergeCell ref="C12:C13"/>
    <mergeCell ref="A18:B18"/>
    <mergeCell ref="C18:F18"/>
    <mergeCell ref="G18:J18"/>
    <mergeCell ref="K18:N18"/>
    <mergeCell ref="A12:A13"/>
    <mergeCell ref="D12:D13"/>
    <mergeCell ref="L3:N3"/>
    <mergeCell ref="A5:B5"/>
    <mergeCell ref="A6:A8"/>
    <mergeCell ref="A9:A11"/>
    <mergeCell ref="A3:B4"/>
    <mergeCell ref="C3:E3"/>
    <mergeCell ref="F3:H3"/>
    <mergeCell ref="I3:K3"/>
  </mergeCells>
  <printOptions/>
  <pageMargins left="0.2362204724409449" right="0.3937007874015748" top="0.8661417322834646" bottom="0.7086614173228347" header="0.3937007874015748" footer="0.4724409448818898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R34"/>
  <sheetViews>
    <sheetView workbookViewId="0" topLeftCell="A1">
      <selection activeCell="A1" sqref="A1"/>
    </sheetView>
  </sheetViews>
  <sheetFormatPr defaultColWidth="9.00390625" defaultRowHeight="13.5"/>
  <cols>
    <col min="1" max="1" width="10.25390625" style="15" customWidth="1"/>
    <col min="2" max="4" width="6.75390625" style="15" customWidth="1"/>
    <col min="5" max="5" width="7.375" style="15" customWidth="1"/>
    <col min="6" max="11" width="6.875" style="15" customWidth="1"/>
    <col min="12" max="13" width="6.25390625" style="15" customWidth="1"/>
    <col min="14" max="17" width="5.00390625" style="15" customWidth="1"/>
    <col min="18" max="16384" width="9.00390625" style="15" customWidth="1"/>
  </cols>
  <sheetData>
    <row r="1" s="40" customFormat="1" ht="27" customHeight="1">
      <c r="A1" s="40" t="s">
        <v>415</v>
      </c>
    </row>
    <row r="2" s="40" customFormat="1" ht="22.5" customHeight="1" thickBot="1">
      <c r="A2" s="85" t="s">
        <v>199</v>
      </c>
    </row>
    <row r="3" spans="1:13" s="58" customFormat="1" ht="45" customHeight="1" thickTop="1">
      <c r="A3" s="396" t="s">
        <v>218</v>
      </c>
      <c r="B3" s="677"/>
      <c r="C3" s="397" t="s">
        <v>162</v>
      </c>
      <c r="D3" s="433"/>
      <c r="E3" s="121" t="s">
        <v>163</v>
      </c>
      <c r="F3" s="121" t="s">
        <v>164</v>
      </c>
      <c r="G3" s="121" t="s">
        <v>165</v>
      </c>
      <c r="H3" s="121" t="s">
        <v>166</v>
      </c>
      <c r="I3" s="121" t="s">
        <v>168</v>
      </c>
      <c r="J3" s="121" t="s">
        <v>167</v>
      </c>
      <c r="K3" s="121" t="s">
        <v>169</v>
      </c>
      <c r="L3" s="518" t="s">
        <v>242</v>
      </c>
      <c r="M3" s="668"/>
    </row>
    <row r="4" spans="1:13" s="58" customFormat="1" ht="21" customHeight="1">
      <c r="A4" s="546" t="s">
        <v>331</v>
      </c>
      <c r="B4" s="115" t="s">
        <v>298</v>
      </c>
      <c r="C4" s="681">
        <f>SUM(E4:K4)</f>
        <v>11068</v>
      </c>
      <c r="D4" s="565"/>
      <c r="E4" s="207">
        <f>3063+248+134+248</f>
        <v>3693</v>
      </c>
      <c r="F4" s="207">
        <f>1203+798</f>
        <v>2001</v>
      </c>
      <c r="G4" s="207">
        <f>431+593+703</f>
        <v>1727</v>
      </c>
      <c r="H4" s="207">
        <f>362</f>
        <v>362</v>
      </c>
      <c r="I4" s="207">
        <f>1220</f>
        <v>1220</v>
      </c>
      <c r="J4" s="207">
        <f>233+399+221</f>
        <v>853</v>
      </c>
      <c r="K4" s="207">
        <f>1212</f>
        <v>1212</v>
      </c>
      <c r="L4" s="669"/>
      <c r="M4" s="670"/>
    </row>
    <row r="5" spans="1:13" s="58" customFormat="1" ht="21" customHeight="1">
      <c r="A5" s="406"/>
      <c r="B5" s="115" t="s">
        <v>299</v>
      </c>
      <c r="C5" s="462">
        <f>SUM(E5:M5)</f>
        <v>247004</v>
      </c>
      <c r="D5" s="462"/>
      <c r="E5" s="123">
        <f>78236+3257+1300+3954</f>
        <v>86747</v>
      </c>
      <c r="F5" s="1">
        <f>22909+11072</f>
        <v>33981</v>
      </c>
      <c r="G5" s="1">
        <f>7828+4917+6888</f>
        <v>19633</v>
      </c>
      <c r="H5" s="1">
        <f>15995</f>
        <v>15995</v>
      </c>
      <c r="I5" s="1">
        <f>10023</f>
        <v>10023</v>
      </c>
      <c r="J5" s="1">
        <f>7553+7235+3835</f>
        <v>18623</v>
      </c>
      <c r="K5" s="1">
        <f>20147</f>
        <v>20147</v>
      </c>
      <c r="L5" s="481">
        <v>41855</v>
      </c>
      <c r="M5" s="665"/>
    </row>
    <row r="6" spans="1:13" s="94" customFormat="1" ht="21" customHeight="1">
      <c r="A6" s="405" t="s">
        <v>353</v>
      </c>
      <c r="B6" s="115" t="s">
        <v>298</v>
      </c>
      <c r="C6" s="461">
        <f>SUM(E6:K6)</f>
        <v>11079</v>
      </c>
      <c r="D6" s="462"/>
      <c r="E6" s="123">
        <v>3755</v>
      </c>
      <c r="F6" s="1">
        <v>1994</v>
      </c>
      <c r="G6" s="1">
        <v>1731</v>
      </c>
      <c r="H6" s="1">
        <v>365</v>
      </c>
      <c r="I6" s="1">
        <v>1154</v>
      </c>
      <c r="J6" s="1">
        <v>886</v>
      </c>
      <c r="K6" s="1">
        <v>1194</v>
      </c>
      <c r="L6" s="666"/>
      <c r="M6" s="666"/>
    </row>
    <row r="7" spans="1:13" s="94" customFormat="1" ht="21" customHeight="1">
      <c r="A7" s="406"/>
      <c r="B7" s="246" t="s">
        <v>299</v>
      </c>
      <c r="C7" s="461">
        <f>SUM(E7:M7)</f>
        <v>250065</v>
      </c>
      <c r="D7" s="462"/>
      <c r="E7" s="123">
        <v>90020</v>
      </c>
      <c r="F7" s="1">
        <v>33150</v>
      </c>
      <c r="G7" s="1">
        <v>18400</v>
      </c>
      <c r="H7" s="1">
        <v>16970</v>
      </c>
      <c r="I7" s="1">
        <v>9853</v>
      </c>
      <c r="J7" s="1">
        <v>18460</v>
      </c>
      <c r="K7" s="1">
        <v>21244</v>
      </c>
      <c r="L7" s="481">
        <v>41968</v>
      </c>
      <c r="M7" s="481"/>
    </row>
    <row r="8" spans="1:13" s="94" customFormat="1" ht="21" customHeight="1">
      <c r="A8" s="683" t="s">
        <v>380</v>
      </c>
      <c r="B8" s="257" t="s">
        <v>298</v>
      </c>
      <c r="C8" s="671">
        <f>SUM(E8:K8)</f>
        <v>11651</v>
      </c>
      <c r="D8" s="672"/>
      <c r="E8" s="355">
        <v>3845</v>
      </c>
      <c r="F8" s="339">
        <v>2123</v>
      </c>
      <c r="G8" s="339">
        <v>1899</v>
      </c>
      <c r="H8" s="339">
        <v>366</v>
      </c>
      <c r="I8" s="339">
        <v>1160</v>
      </c>
      <c r="J8" s="339">
        <v>1037</v>
      </c>
      <c r="K8" s="339">
        <v>1221</v>
      </c>
      <c r="L8" s="676"/>
      <c r="M8" s="676"/>
    </row>
    <row r="9" spans="1:13" s="94" customFormat="1" ht="21" customHeight="1" thickBot="1">
      <c r="A9" s="684"/>
      <c r="B9" s="242" t="s">
        <v>299</v>
      </c>
      <c r="C9" s="673">
        <f>SUM(E9:M9)</f>
        <v>257539</v>
      </c>
      <c r="D9" s="674"/>
      <c r="E9" s="356">
        <v>86699</v>
      </c>
      <c r="F9" s="357">
        <v>36758</v>
      </c>
      <c r="G9" s="357">
        <v>20455</v>
      </c>
      <c r="H9" s="357">
        <v>16900</v>
      </c>
      <c r="I9" s="357">
        <v>8929</v>
      </c>
      <c r="J9" s="357">
        <v>21364</v>
      </c>
      <c r="K9" s="357">
        <v>21634</v>
      </c>
      <c r="L9" s="675">
        <v>44800</v>
      </c>
      <c r="M9" s="675"/>
    </row>
    <row r="10" ht="27" customHeight="1" thickTop="1"/>
    <row r="11" s="17" customFormat="1" ht="22.5" customHeight="1" thickBot="1">
      <c r="A11" s="85" t="s">
        <v>200</v>
      </c>
    </row>
    <row r="12" spans="1:13" s="41" customFormat="1" ht="19.5" customHeight="1" thickTop="1">
      <c r="A12" s="396" t="s">
        <v>218</v>
      </c>
      <c r="B12" s="433" t="s">
        <v>170</v>
      </c>
      <c r="C12" s="664"/>
      <c r="D12" s="664"/>
      <c r="E12" s="664"/>
      <c r="F12" s="433" t="s">
        <v>168</v>
      </c>
      <c r="G12" s="664"/>
      <c r="H12" s="664"/>
      <c r="I12" s="664"/>
      <c r="J12" s="433" t="s">
        <v>171</v>
      </c>
      <c r="K12" s="664"/>
      <c r="L12" s="664"/>
      <c r="M12" s="667"/>
    </row>
    <row r="13" spans="1:13" s="41" customFormat="1" ht="19.5" customHeight="1">
      <c r="A13" s="635"/>
      <c r="B13" s="400" t="s">
        <v>160</v>
      </c>
      <c r="C13" s="400"/>
      <c r="D13" s="400" t="s">
        <v>161</v>
      </c>
      <c r="E13" s="400"/>
      <c r="F13" s="400" t="s">
        <v>160</v>
      </c>
      <c r="G13" s="400"/>
      <c r="H13" s="400" t="s">
        <v>161</v>
      </c>
      <c r="I13" s="400"/>
      <c r="J13" s="400" t="s">
        <v>160</v>
      </c>
      <c r="K13" s="400"/>
      <c r="L13" s="400" t="s">
        <v>161</v>
      </c>
      <c r="M13" s="603"/>
    </row>
    <row r="14" spans="1:13" s="41" customFormat="1" ht="24" customHeight="1">
      <c r="A14" s="16" t="s">
        <v>331</v>
      </c>
      <c r="B14" s="480">
        <v>2152</v>
      </c>
      <c r="C14" s="481"/>
      <c r="D14" s="481">
        <v>23579</v>
      </c>
      <c r="E14" s="481"/>
      <c r="F14" s="481">
        <v>1238</v>
      </c>
      <c r="G14" s="468"/>
      <c r="H14" s="481">
        <v>10254</v>
      </c>
      <c r="I14" s="481"/>
      <c r="J14" s="481">
        <v>1156</v>
      </c>
      <c r="K14" s="481"/>
      <c r="L14" s="481">
        <v>14033</v>
      </c>
      <c r="M14" s="468"/>
    </row>
    <row r="15" spans="1:13" s="80" customFormat="1" ht="24" customHeight="1">
      <c r="A15" s="118" t="s">
        <v>354</v>
      </c>
      <c r="B15" s="480">
        <v>2191</v>
      </c>
      <c r="C15" s="481"/>
      <c r="D15" s="481">
        <v>22842</v>
      </c>
      <c r="E15" s="481"/>
      <c r="F15" s="481">
        <v>1216</v>
      </c>
      <c r="G15" s="481"/>
      <c r="H15" s="481">
        <v>10110</v>
      </c>
      <c r="I15" s="481"/>
      <c r="J15" s="481">
        <v>1067</v>
      </c>
      <c r="K15" s="481"/>
      <c r="L15" s="481">
        <v>14619</v>
      </c>
      <c r="M15" s="481"/>
    </row>
    <row r="16" spans="1:13" s="80" customFormat="1" ht="24" customHeight="1" thickBot="1">
      <c r="A16" s="232" t="s">
        <v>381</v>
      </c>
      <c r="B16" s="685">
        <v>2168</v>
      </c>
      <c r="C16" s="605"/>
      <c r="D16" s="605">
        <v>22755</v>
      </c>
      <c r="E16" s="605"/>
      <c r="F16" s="605">
        <v>1191</v>
      </c>
      <c r="G16" s="605"/>
      <c r="H16" s="605">
        <v>9612</v>
      </c>
      <c r="I16" s="605"/>
      <c r="J16" s="605">
        <v>993</v>
      </c>
      <c r="K16" s="605"/>
      <c r="L16" s="605">
        <v>13390</v>
      </c>
      <c r="M16" s="605"/>
    </row>
    <row r="17" spans="1:13" ht="18" customHeight="1" thickTop="1">
      <c r="A17" s="5" t="s">
        <v>290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7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5" s="17" customFormat="1" ht="27" customHeight="1" thickBot="1">
      <c r="A19" s="19" t="s">
        <v>416</v>
      </c>
      <c r="D19" s="95"/>
      <c r="E19" s="95"/>
    </row>
    <row r="20" spans="1:14" s="41" customFormat="1" ht="30.75" customHeight="1" thickTop="1">
      <c r="A20" s="396" t="s">
        <v>192</v>
      </c>
      <c r="B20" s="430" t="s">
        <v>233</v>
      </c>
      <c r="C20" s="396"/>
      <c r="D20" s="397"/>
      <c r="E20" s="494" t="s">
        <v>201</v>
      </c>
      <c r="F20" s="495"/>
      <c r="G20" s="496"/>
      <c r="H20" s="494" t="s">
        <v>202</v>
      </c>
      <c r="I20" s="495"/>
      <c r="J20" s="496"/>
      <c r="K20" s="494" t="s">
        <v>278</v>
      </c>
      <c r="L20" s="495"/>
      <c r="M20" s="495"/>
      <c r="N20" s="81"/>
    </row>
    <row r="21" spans="1:14" s="41" customFormat="1" ht="21.75" customHeight="1">
      <c r="A21" s="679"/>
      <c r="B21" s="402" t="s">
        <v>172</v>
      </c>
      <c r="C21" s="401"/>
      <c r="D21" s="120" t="s">
        <v>250</v>
      </c>
      <c r="E21" s="402" t="s">
        <v>173</v>
      </c>
      <c r="F21" s="401"/>
      <c r="G21" s="120" t="s">
        <v>250</v>
      </c>
      <c r="H21" s="402" t="s">
        <v>174</v>
      </c>
      <c r="I21" s="401"/>
      <c r="J21" s="120" t="s">
        <v>250</v>
      </c>
      <c r="K21" s="402" t="s">
        <v>279</v>
      </c>
      <c r="L21" s="401"/>
      <c r="M21" s="119" t="s">
        <v>250</v>
      </c>
      <c r="N21" s="81"/>
    </row>
    <row r="22" spans="1:18" s="41" customFormat="1" ht="24" customHeight="1">
      <c r="A22" s="16" t="s">
        <v>328</v>
      </c>
      <c r="B22" s="680">
        <f>373+404</f>
        <v>777</v>
      </c>
      <c r="C22" s="491"/>
      <c r="D22" s="125">
        <v>3765</v>
      </c>
      <c r="E22" s="491">
        <v>73</v>
      </c>
      <c r="F22" s="491"/>
      <c r="G22" s="125">
        <v>3278</v>
      </c>
      <c r="H22" s="491">
        <v>234</v>
      </c>
      <c r="I22" s="491"/>
      <c r="J22" s="125">
        <v>3826</v>
      </c>
      <c r="K22" s="491">
        <v>494</v>
      </c>
      <c r="L22" s="491"/>
      <c r="M22" s="125">
        <v>3910</v>
      </c>
      <c r="N22" s="81"/>
      <c r="P22" s="84"/>
      <c r="R22" s="84"/>
    </row>
    <row r="23" spans="1:16" s="80" customFormat="1" ht="24" customHeight="1">
      <c r="A23" s="118" t="s">
        <v>354</v>
      </c>
      <c r="B23" s="481">
        <v>829</v>
      </c>
      <c r="C23" s="481"/>
      <c r="D23" s="1">
        <v>3817</v>
      </c>
      <c r="E23" s="481">
        <v>70</v>
      </c>
      <c r="F23" s="481"/>
      <c r="G23" s="1">
        <v>2665</v>
      </c>
      <c r="H23" s="481">
        <v>290</v>
      </c>
      <c r="I23" s="481"/>
      <c r="J23" s="1">
        <v>3971</v>
      </c>
      <c r="K23" s="481">
        <v>540</v>
      </c>
      <c r="L23" s="481"/>
      <c r="M23" s="1">
        <v>3894</v>
      </c>
      <c r="N23" s="96"/>
      <c r="P23" s="97"/>
    </row>
    <row r="24" spans="1:16" s="80" customFormat="1" ht="24" customHeight="1" thickBot="1">
      <c r="A24" s="232" t="s">
        <v>381</v>
      </c>
      <c r="B24" s="605">
        <v>908</v>
      </c>
      <c r="C24" s="605"/>
      <c r="D24" s="324">
        <v>3855</v>
      </c>
      <c r="E24" s="605">
        <v>76</v>
      </c>
      <c r="F24" s="605"/>
      <c r="G24" s="324">
        <v>3280</v>
      </c>
      <c r="H24" s="605">
        <v>343</v>
      </c>
      <c r="I24" s="605"/>
      <c r="J24" s="324">
        <v>4097</v>
      </c>
      <c r="K24" s="605">
        <v>596</v>
      </c>
      <c r="L24" s="605"/>
      <c r="M24" s="324">
        <v>3956</v>
      </c>
      <c r="N24" s="96"/>
      <c r="P24" s="97"/>
    </row>
    <row r="25" spans="1:12" ht="18" customHeight="1" thickTop="1">
      <c r="A25" s="5" t="s">
        <v>290</v>
      </c>
      <c r="B25" s="98"/>
      <c r="C25" s="98"/>
      <c r="D25" s="98"/>
      <c r="E25" s="98"/>
      <c r="F25" s="98"/>
      <c r="G25" s="98"/>
      <c r="H25" s="59"/>
      <c r="K25" s="59"/>
      <c r="L25" s="59"/>
    </row>
    <row r="26" spans="1:7" ht="27" customHeight="1">
      <c r="A26" s="98"/>
      <c r="B26" s="98"/>
      <c r="C26" s="98"/>
      <c r="D26" s="98"/>
      <c r="E26" s="98"/>
      <c r="F26" s="98"/>
      <c r="G26" s="98"/>
    </row>
    <row r="27" spans="1:7" s="17" customFormat="1" ht="27" customHeight="1" thickBot="1">
      <c r="A27" s="19" t="s">
        <v>417</v>
      </c>
      <c r="B27" s="22"/>
      <c r="C27" s="22"/>
      <c r="D27" s="22"/>
      <c r="E27" s="22"/>
      <c r="F27" s="22"/>
      <c r="G27" s="22"/>
    </row>
    <row r="28" spans="1:13" ht="22.5" customHeight="1" thickTop="1">
      <c r="A28" s="2" t="s">
        <v>192</v>
      </c>
      <c r="B28" s="433" t="s">
        <v>157</v>
      </c>
      <c r="C28" s="433"/>
      <c r="D28" s="433"/>
      <c r="E28" s="433" t="s">
        <v>158</v>
      </c>
      <c r="F28" s="433"/>
      <c r="G28" s="433"/>
      <c r="H28" s="433" t="s">
        <v>232</v>
      </c>
      <c r="I28" s="661"/>
      <c r="J28" s="662"/>
      <c r="K28" s="467"/>
      <c r="L28" s="663"/>
      <c r="M28" s="663"/>
    </row>
    <row r="29" spans="1:13" ht="24" customHeight="1">
      <c r="A29" s="16" t="s">
        <v>327</v>
      </c>
      <c r="B29" s="678">
        <v>19159</v>
      </c>
      <c r="C29" s="543"/>
      <c r="D29" s="543"/>
      <c r="E29" s="491">
        <v>9146</v>
      </c>
      <c r="F29" s="491"/>
      <c r="G29" s="491"/>
      <c r="H29" s="491">
        <v>93783</v>
      </c>
      <c r="I29" s="660"/>
      <c r="J29" s="660"/>
      <c r="K29" s="491"/>
      <c r="L29" s="660"/>
      <c r="M29" s="660"/>
    </row>
    <row r="30" spans="1:13" ht="24" customHeight="1">
      <c r="A30" s="118" t="s">
        <v>354</v>
      </c>
      <c r="B30" s="481">
        <v>20454</v>
      </c>
      <c r="C30" s="481"/>
      <c r="D30" s="481"/>
      <c r="E30" s="481">
        <v>7791</v>
      </c>
      <c r="F30" s="481"/>
      <c r="G30" s="481"/>
      <c r="H30" s="481">
        <v>96827</v>
      </c>
      <c r="I30" s="481"/>
      <c r="J30" s="481"/>
      <c r="K30" s="481"/>
      <c r="L30" s="481"/>
      <c r="M30" s="481"/>
    </row>
    <row r="31" spans="1:13" ht="24" customHeight="1" thickBot="1">
      <c r="A31" s="232" t="s">
        <v>381</v>
      </c>
      <c r="B31" s="605">
        <v>16992</v>
      </c>
      <c r="C31" s="605"/>
      <c r="D31" s="605"/>
      <c r="E31" s="605">
        <v>7284</v>
      </c>
      <c r="F31" s="605"/>
      <c r="G31" s="605"/>
      <c r="H31" s="605">
        <v>89649</v>
      </c>
      <c r="I31" s="605"/>
      <c r="J31" s="605"/>
      <c r="K31" s="682"/>
      <c r="L31" s="682"/>
      <c r="M31" s="682"/>
    </row>
    <row r="32" spans="1:13" ht="18" customHeight="1" thickTop="1">
      <c r="A32" s="60" t="s">
        <v>291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ht="18" customHeight="1">
      <c r="A33" s="200" t="s">
        <v>368</v>
      </c>
    </row>
    <row r="34" ht="13.5">
      <c r="A34" s="21"/>
    </row>
  </sheetData>
  <sheetProtection/>
  <mergeCells count="83">
    <mergeCell ref="L16:M16"/>
    <mergeCell ref="B24:C24"/>
    <mergeCell ref="E24:F24"/>
    <mergeCell ref="H24:I24"/>
    <mergeCell ref="K24:L24"/>
    <mergeCell ref="J16:K16"/>
    <mergeCell ref="B20:D20"/>
    <mergeCell ref="H22:I22"/>
    <mergeCell ref="H23:I23"/>
    <mergeCell ref="K22:L22"/>
    <mergeCell ref="B31:D31"/>
    <mergeCell ref="E31:G31"/>
    <mergeCell ref="H31:J31"/>
    <mergeCell ref="K31:M31"/>
    <mergeCell ref="E28:G28"/>
    <mergeCell ref="A8:A9"/>
    <mergeCell ref="B16:C16"/>
    <mergeCell ref="D16:E16"/>
    <mergeCell ref="F16:G16"/>
    <mergeCell ref="H16:I16"/>
    <mergeCell ref="A3:B3"/>
    <mergeCell ref="B29:D29"/>
    <mergeCell ref="B30:D30"/>
    <mergeCell ref="A20:A21"/>
    <mergeCell ref="B22:C22"/>
    <mergeCell ref="B23:C23"/>
    <mergeCell ref="B28:D28"/>
    <mergeCell ref="C3:D3"/>
    <mergeCell ref="C4:D4"/>
    <mergeCell ref="B14:C14"/>
    <mergeCell ref="C7:D7"/>
    <mergeCell ref="L3:M3"/>
    <mergeCell ref="L4:M4"/>
    <mergeCell ref="F12:I12"/>
    <mergeCell ref="F13:G13"/>
    <mergeCell ref="C8:D8"/>
    <mergeCell ref="C9:D9"/>
    <mergeCell ref="L9:M9"/>
    <mergeCell ref="D13:E13"/>
    <mergeCell ref="L8:M8"/>
    <mergeCell ref="L14:M14"/>
    <mergeCell ref="L5:M5"/>
    <mergeCell ref="L6:M6"/>
    <mergeCell ref="L7:M7"/>
    <mergeCell ref="L13:M13"/>
    <mergeCell ref="L15:M15"/>
    <mergeCell ref="J12:M12"/>
    <mergeCell ref="J13:K13"/>
    <mergeCell ref="J14:K14"/>
    <mergeCell ref="J15:K15"/>
    <mergeCell ref="H13:I13"/>
    <mergeCell ref="H15:I15"/>
    <mergeCell ref="H14:I14"/>
    <mergeCell ref="B15:C15"/>
    <mergeCell ref="D14:E14"/>
    <mergeCell ref="D15:E15"/>
    <mergeCell ref="E23:F23"/>
    <mergeCell ref="A4:A5"/>
    <mergeCell ref="A6:A7"/>
    <mergeCell ref="A12:A13"/>
    <mergeCell ref="B12:E12"/>
    <mergeCell ref="C5:D5"/>
    <mergeCell ref="B13:C13"/>
    <mergeCell ref="C6:D6"/>
    <mergeCell ref="F14:G14"/>
    <mergeCell ref="F15:G15"/>
    <mergeCell ref="E20:G20"/>
    <mergeCell ref="H20:J20"/>
    <mergeCell ref="H21:I21"/>
    <mergeCell ref="E21:F21"/>
    <mergeCell ref="K21:L21"/>
    <mergeCell ref="E22:F22"/>
    <mergeCell ref="K20:M20"/>
    <mergeCell ref="K23:L23"/>
    <mergeCell ref="B21:C21"/>
    <mergeCell ref="K29:M29"/>
    <mergeCell ref="K30:M30"/>
    <mergeCell ref="E29:G29"/>
    <mergeCell ref="E30:G30"/>
    <mergeCell ref="H29:J29"/>
    <mergeCell ref="H30:J30"/>
    <mergeCell ref="H28:J28"/>
    <mergeCell ref="K28:M28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N37"/>
  <sheetViews>
    <sheetView workbookViewId="0" topLeftCell="A1">
      <selection activeCell="A1" sqref="A1"/>
    </sheetView>
  </sheetViews>
  <sheetFormatPr defaultColWidth="9.00390625" defaultRowHeight="13.5"/>
  <cols>
    <col min="1" max="1" width="11.75390625" style="15" customWidth="1"/>
    <col min="2" max="2" width="4.75390625" style="15" customWidth="1"/>
    <col min="3" max="14" width="6.125" style="15" customWidth="1"/>
    <col min="15" max="20" width="3.75390625" style="15" customWidth="1"/>
    <col min="21" max="24" width="4.375" style="15" customWidth="1"/>
    <col min="25" max="16384" width="9.00390625" style="15" customWidth="1"/>
  </cols>
  <sheetData>
    <row r="1" ht="27" customHeight="1" thickBot="1">
      <c r="A1" s="33" t="s">
        <v>418</v>
      </c>
    </row>
    <row r="2" spans="1:6" s="41" customFormat="1" ht="33.75" customHeight="1" thickTop="1">
      <c r="A2" s="396" t="s">
        <v>218</v>
      </c>
      <c r="B2" s="397"/>
      <c r="C2" s="396" t="s">
        <v>159</v>
      </c>
      <c r="D2" s="686"/>
      <c r="E2" s="686"/>
      <c r="F2" s="18"/>
    </row>
    <row r="3" spans="1:6" s="41" customFormat="1" ht="33.75" customHeight="1">
      <c r="A3" s="467" t="s">
        <v>327</v>
      </c>
      <c r="B3" s="470"/>
      <c r="C3" s="480">
        <v>38319</v>
      </c>
      <c r="D3" s="481"/>
      <c r="E3" s="481"/>
      <c r="F3" s="18"/>
    </row>
    <row r="4" spans="1:6" s="80" customFormat="1" ht="33.75" customHeight="1">
      <c r="A4" s="470" t="s">
        <v>352</v>
      </c>
      <c r="B4" s="608"/>
      <c r="C4" s="480">
        <v>33014</v>
      </c>
      <c r="D4" s="481"/>
      <c r="E4" s="481"/>
      <c r="F4" s="99"/>
    </row>
    <row r="5" spans="1:6" s="80" customFormat="1" ht="33.75" customHeight="1" thickBot="1">
      <c r="A5" s="456" t="s">
        <v>377</v>
      </c>
      <c r="B5" s="689"/>
      <c r="C5" s="685">
        <v>34657</v>
      </c>
      <c r="D5" s="605"/>
      <c r="E5" s="605"/>
      <c r="F5" s="99"/>
    </row>
    <row r="6" spans="1:6" ht="18" customHeight="1" thickTop="1">
      <c r="A6" s="60" t="s">
        <v>292</v>
      </c>
      <c r="B6" s="16"/>
      <c r="C6" s="18"/>
      <c r="D6" s="18"/>
      <c r="E6" s="18"/>
      <c r="F6" s="18"/>
    </row>
    <row r="7" spans="1:6" ht="44.25" customHeight="1">
      <c r="A7" s="16"/>
      <c r="B7" s="16"/>
      <c r="C7" s="18"/>
      <c r="D7" s="18"/>
      <c r="E7" s="18"/>
      <c r="F7" s="18"/>
    </row>
    <row r="8" ht="27" customHeight="1">
      <c r="A8" s="33" t="s">
        <v>419</v>
      </c>
    </row>
    <row r="9" spans="1:13" ht="15.75" customHeight="1" thickBot="1">
      <c r="A9" s="33"/>
      <c r="M9" s="21" t="s">
        <v>300</v>
      </c>
    </row>
    <row r="10" spans="1:14" s="41" customFormat="1" ht="32.25" customHeight="1" thickTop="1">
      <c r="A10" s="396" t="s">
        <v>218</v>
      </c>
      <c r="B10" s="677"/>
      <c r="C10" s="430" t="s">
        <v>122</v>
      </c>
      <c r="D10" s="687"/>
      <c r="E10" s="688"/>
      <c r="F10" s="430" t="s">
        <v>123</v>
      </c>
      <c r="G10" s="396"/>
      <c r="H10" s="397"/>
      <c r="I10" s="430" t="s">
        <v>124</v>
      </c>
      <c r="J10" s="687"/>
      <c r="K10" s="687"/>
      <c r="L10" s="430" t="s">
        <v>81</v>
      </c>
      <c r="M10" s="687"/>
      <c r="N10" s="687"/>
    </row>
    <row r="11" spans="1:14" s="41" customFormat="1" ht="32.25" customHeight="1">
      <c r="A11" s="467" t="s">
        <v>328</v>
      </c>
      <c r="B11" s="690"/>
      <c r="C11" s="691">
        <v>1168</v>
      </c>
      <c r="D11" s="692"/>
      <c r="E11" s="692"/>
      <c r="F11" s="693">
        <v>1071</v>
      </c>
      <c r="G11" s="693"/>
      <c r="H11" s="693"/>
      <c r="I11" s="444">
        <v>263</v>
      </c>
      <c r="J11" s="694"/>
      <c r="K11" s="694"/>
      <c r="L11" s="693">
        <v>2502</v>
      </c>
      <c r="M11" s="692"/>
      <c r="N11" s="692"/>
    </row>
    <row r="12" spans="1:14" s="80" customFormat="1" ht="32.25" customHeight="1">
      <c r="A12" s="467" t="s">
        <v>352</v>
      </c>
      <c r="B12" s="470"/>
      <c r="C12" s="691">
        <v>1288</v>
      </c>
      <c r="D12" s="693"/>
      <c r="E12" s="693"/>
      <c r="F12" s="693">
        <v>1143</v>
      </c>
      <c r="G12" s="693"/>
      <c r="H12" s="693"/>
      <c r="I12" s="444">
        <v>290</v>
      </c>
      <c r="J12" s="444"/>
      <c r="K12" s="444"/>
      <c r="L12" s="693">
        <v>2721</v>
      </c>
      <c r="M12" s="693"/>
      <c r="N12" s="693"/>
    </row>
    <row r="13" spans="1:14" s="80" customFormat="1" ht="32.25" customHeight="1" thickBot="1">
      <c r="A13" s="698" t="s">
        <v>377</v>
      </c>
      <c r="B13" s="699"/>
      <c r="C13" s="696">
        <v>1504</v>
      </c>
      <c r="D13" s="697"/>
      <c r="E13" s="697"/>
      <c r="F13" s="697">
        <v>1137</v>
      </c>
      <c r="G13" s="697"/>
      <c r="H13" s="697"/>
      <c r="I13" s="700">
        <v>335</v>
      </c>
      <c r="J13" s="700"/>
      <c r="K13" s="700"/>
      <c r="L13" s="697">
        <v>2976</v>
      </c>
      <c r="M13" s="697"/>
      <c r="N13" s="697"/>
    </row>
    <row r="14" spans="1:14" ht="18" customHeight="1" thickTop="1">
      <c r="A14" s="20" t="s">
        <v>293</v>
      </c>
      <c r="B14" s="87"/>
      <c r="C14" s="87"/>
      <c r="D14" s="87"/>
      <c r="E14" s="87"/>
      <c r="F14" s="87"/>
      <c r="G14" s="87"/>
      <c r="H14" s="87"/>
      <c r="I14" s="6"/>
      <c r="J14" s="6"/>
      <c r="K14" s="6"/>
      <c r="L14" s="6"/>
      <c r="M14" s="6"/>
      <c r="N14" s="6"/>
    </row>
    <row r="15" spans="1:14" ht="18" customHeight="1">
      <c r="A15" s="20"/>
      <c r="B15" s="87"/>
      <c r="C15" s="87"/>
      <c r="D15" s="87"/>
      <c r="E15" s="87"/>
      <c r="F15" s="87"/>
      <c r="G15" s="87"/>
      <c r="H15" s="87"/>
      <c r="I15" s="6"/>
      <c r="J15" s="6"/>
      <c r="K15" s="6"/>
      <c r="L15" s="6"/>
      <c r="M15" s="6"/>
      <c r="N15" s="6"/>
    </row>
    <row r="16" spans="1:6" ht="44.25" customHeight="1">
      <c r="A16" s="16"/>
      <c r="B16" s="16"/>
      <c r="C16" s="18"/>
      <c r="D16" s="18"/>
      <c r="E16" s="18"/>
      <c r="F16" s="18"/>
    </row>
    <row r="17" spans="1:6" ht="27" customHeight="1" thickBot="1">
      <c r="A17" s="62" t="s">
        <v>420</v>
      </c>
      <c r="B17" s="16"/>
      <c r="C17" s="18"/>
      <c r="D17" s="18"/>
      <c r="E17" s="18"/>
      <c r="F17" s="18"/>
    </row>
    <row r="18" spans="1:14" ht="26.25" customHeight="1" thickTop="1">
      <c r="A18" s="397" t="s">
        <v>270</v>
      </c>
      <c r="B18" s="433"/>
      <c r="C18" s="433" t="s">
        <v>271</v>
      </c>
      <c r="D18" s="433"/>
      <c r="E18" s="433"/>
      <c r="F18" s="433"/>
      <c r="G18" s="433"/>
      <c r="H18" s="430"/>
      <c r="I18" s="433" t="s">
        <v>272</v>
      </c>
      <c r="J18" s="664"/>
      <c r="K18" s="664"/>
      <c r="L18" s="664"/>
      <c r="M18" s="664"/>
      <c r="N18" s="667"/>
    </row>
    <row r="19" spans="1:14" ht="26.25" customHeight="1">
      <c r="A19" s="401"/>
      <c r="B19" s="400"/>
      <c r="C19" s="400" t="s">
        <v>268</v>
      </c>
      <c r="D19" s="400"/>
      <c r="E19" s="400"/>
      <c r="F19" s="400" t="s">
        <v>269</v>
      </c>
      <c r="G19" s="400"/>
      <c r="H19" s="402"/>
      <c r="I19" s="400" t="s">
        <v>268</v>
      </c>
      <c r="J19" s="400"/>
      <c r="K19" s="400"/>
      <c r="L19" s="400" t="s">
        <v>269</v>
      </c>
      <c r="M19" s="602"/>
      <c r="N19" s="603"/>
    </row>
    <row r="20" spans="1:14" ht="34.5" customHeight="1">
      <c r="A20" s="467" t="s">
        <v>328</v>
      </c>
      <c r="B20" s="470"/>
      <c r="C20" s="481">
        <v>47</v>
      </c>
      <c r="D20" s="481"/>
      <c r="E20" s="481"/>
      <c r="F20" s="481">
        <v>369</v>
      </c>
      <c r="G20" s="481"/>
      <c r="H20" s="481"/>
      <c r="I20" s="480">
        <v>243</v>
      </c>
      <c r="J20" s="481"/>
      <c r="K20" s="481"/>
      <c r="L20" s="481">
        <v>3152</v>
      </c>
      <c r="M20" s="468"/>
      <c r="N20" s="468"/>
    </row>
    <row r="21" spans="1:14" ht="34.5" customHeight="1">
      <c r="A21" s="467" t="s">
        <v>352</v>
      </c>
      <c r="B21" s="470"/>
      <c r="C21" s="480">
        <v>41</v>
      </c>
      <c r="D21" s="481"/>
      <c r="E21" s="481"/>
      <c r="F21" s="481">
        <v>264</v>
      </c>
      <c r="G21" s="481"/>
      <c r="H21" s="695"/>
      <c r="I21" s="480">
        <v>254</v>
      </c>
      <c r="J21" s="481"/>
      <c r="K21" s="481"/>
      <c r="L21" s="481">
        <v>4899</v>
      </c>
      <c r="M21" s="481"/>
      <c r="N21" s="481"/>
    </row>
    <row r="22" spans="1:14" ht="34.5" customHeight="1" thickBot="1">
      <c r="A22" s="455" t="s">
        <v>377</v>
      </c>
      <c r="B22" s="456"/>
      <c r="C22" s="685">
        <v>1</v>
      </c>
      <c r="D22" s="605"/>
      <c r="E22" s="605"/>
      <c r="F22" s="605">
        <v>15</v>
      </c>
      <c r="G22" s="605"/>
      <c r="H22" s="701"/>
      <c r="I22" s="685">
        <v>289</v>
      </c>
      <c r="J22" s="605"/>
      <c r="K22" s="605"/>
      <c r="L22" s="605">
        <v>4765</v>
      </c>
      <c r="M22" s="605"/>
      <c r="N22" s="605"/>
    </row>
    <row r="23" ht="18" customHeight="1" thickTop="1">
      <c r="A23" s="20" t="s">
        <v>393</v>
      </c>
    </row>
    <row r="24" ht="10.5" customHeight="1"/>
    <row r="25" spans="1:9" ht="13.5">
      <c r="A25" s="18" t="s">
        <v>387</v>
      </c>
      <c r="B25" s="18"/>
      <c r="C25" s="18"/>
      <c r="D25" s="18"/>
      <c r="E25" s="18"/>
      <c r="F25" s="18"/>
      <c r="G25" s="18"/>
      <c r="H25" s="18"/>
      <c r="I25" s="18"/>
    </row>
    <row r="26" spans="6:9" ht="13.5">
      <c r="F26" s="18"/>
      <c r="G26" s="18"/>
      <c r="H26" s="18"/>
      <c r="I26" s="18"/>
    </row>
    <row r="27" spans="6:9" ht="13.5">
      <c r="F27" s="18"/>
      <c r="G27" s="18"/>
      <c r="H27" s="18"/>
      <c r="I27" s="18"/>
    </row>
    <row r="28" spans="6:9" ht="13.5">
      <c r="F28" s="18"/>
      <c r="G28" s="18"/>
      <c r="H28" s="18"/>
      <c r="I28" s="18"/>
    </row>
    <row r="29" spans="6:9" ht="13.5">
      <c r="F29" s="18"/>
      <c r="G29" s="18"/>
      <c r="H29" s="18"/>
      <c r="I29" s="18"/>
    </row>
    <row r="30" spans="6:9" ht="13.5">
      <c r="F30" s="18"/>
      <c r="G30" s="18"/>
      <c r="H30" s="18"/>
      <c r="I30" s="18"/>
    </row>
    <row r="31" spans="6:9" ht="13.5">
      <c r="F31" s="18"/>
      <c r="G31" s="18"/>
      <c r="H31" s="18"/>
      <c r="I31" s="18"/>
    </row>
    <row r="32" spans="6:9" ht="13.5">
      <c r="F32" s="18"/>
      <c r="G32" s="18"/>
      <c r="H32" s="18"/>
      <c r="I32" s="18"/>
    </row>
    <row r="33" spans="6:9" ht="13.5">
      <c r="F33" s="18"/>
      <c r="G33" s="18"/>
      <c r="H33" s="18"/>
      <c r="I33" s="18"/>
    </row>
    <row r="34" spans="6:9" ht="13.5">
      <c r="F34" s="18"/>
      <c r="G34" s="18"/>
      <c r="H34" s="18"/>
      <c r="I34" s="18"/>
    </row>
    <row r="35" spans="6:9" ht="13.5">
      <c r="F35" s="18"/>
      <c r="G35" s="18"/>
      <c r="H35" s="18"/>
      <c r="I35" s="18"/>
    </row>
    <row r="36" spans="6:9" ht="13.5">
      <c r="F36" s="18"/>
      <c r="G36" s="18"/>
      <c r="H36" s="18"/>
      <c r="I36" s="18"/>
    </row>
    <row r="37" spans="6:9" ht="13.5">
      <c r="F37" s="18"/>
      <c r="G37" s="18"/>
      <c r="H37" s="18"/>
      <c r="I37" s="18"/>
    </row>
  </sheetData>
  <sheetProtection/>
  <mergeCells count="50">
    <mergeCell ref="C13:E13"/>
    <mergeCell ref="F13:H13"/>
    <mergeCell ref="A13:B13"/>
    <mergeCell ref="I13:K13"/>
    <mergeCell ref="L13:N13"/>
    <mergeCell ref="A22:B22"/>
    <mergeCell ref="C22:E22"/>
    <mergeCell ref="F22:H22"/>
    <mergeCell ref="I22:K22"/>
    <mergeCell ref="L22:N22"/>
    <mergeCell ref="A21:B21"/>
    <mergeCell ref="C21:E21"/>
    <mergeCell ref="F21:H21"/>
    <mergeCell ref="I21:K21"/>
    <mergeCell ref="L21:N21"/>
    <mergeCell ref="A20:B20"/>
    <mergeCell ref="C20:E20"/>
    <mergeCell ref="F20:H20"/>
    <mergeCell ref="I20:K20"/>
    <mergeCell ref="L20:N20"/>
    <mergeCell ref="A18:B19"/>
    <mergeCell ref="C18:H18"/>
    <mergeCell ref="I18:N18"/>
    <mergeCell ref="C19:E19"/>
    <mergeCell ref="F19:H19"/>
    <mergeCell ref="I19:K19"/>
    <mergeCell ref="L19:N19"/>
    <mergeCell ref="L11:N11"/>
    <mergeCell ref="A12:B12"/>
    <mergeCell ref="C12:E12"/>
    <mergeCell ref="F12:H12"/>
    <mergeCell ref="I12:K12"/>
    <mergeCell ref="L12:N12"/>
    <mergeCell ref="I10:K10"/>
    <mergeCell ref="A5:B5"/>
    <mergeCell ref="C5:E5"/>
    <mergeCell ref="A11:B11"/>
    <mergeCell ref="C11:E11"/>
    <mergeCell ref="F11:H11"/>
    <mergeCell ref="I11:K11"/>
    <mergeCell ref="A2:B2"/>
    <mergeCell ref="C2:E2"/>
    <mergeCell ref="A3:B3"/>
    <mergeCell ref="C3:E3"/>
    <mergeCell ref="L10:N10"/>
    <mergeCell ref="A4:B4"/>
    <mergeCell ref="C4:E4"/>
    <mergeCell ref="A10:B10"/>
    <mergeCell ref="C10:E10"/>
    <mergeCell ref="F10:H10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2:R39"/>
  <sheetViews>
    <sheetView workbookViewId="0" topLeftCell="A1">
      <selection activeCell="A1" sqref="A1"/>
    </sheetView>
  </sheetViews>
  <sheetFormatPr defaultColWidth="9.00390625" defaultRowHeight="13.5"/>
  <cols>
    <col min="1" max="1" width="11.75390625" style="15" customWidth="1"/>
    <col min="2" max="2" width="4.75390625" style="15" customWidth="1"/>
    <col min="3" max="14" width="6.125" style="15" customWidth="1"/>
    <col min="15" max="20" width="3.75390625" style="15" customWidth="1"/>
    <col min="21" max="24" width="4.375" style="15" customWidth="1"/>
    <col min="25" max="16384" width="9.00390625" style="15" customWidth="1"/>
  </cols>
  <sheetData>
    <row r="2" s="17" customFormat="1" ht="27" customHeight="1" thickBot="1">
      <c r="A2" s="40" t="s">
        <v>421</v>
      </c>
    </row>
    <row r="3" spans="1:14" s="41" customFormat="1" ht="27" customHeight="1" thickTop="1">
      <c r="A3" s="397" t="s">
        <v>153</v>
      </c>
      <c r="B3" s="433"/>
      <c r="C3" s="433" t="s">
        <v>133</v>
      </c>
      <c r="D3" s="433"/>
      <c r="E3" s="433" t="s">
        <v>154</v>
      </c>
      <c r="F3" s="433"/>
      <c r="G3" s="433" t="s">
        <v>155</v>
      </c>
      <c r="H3" s="433"/>
      <c r="I3" s="433" t="s">
        <v>124</v>
      </c>
      <c r="J3" s="433"/>
      <c r="K3" s="433" t="s">
        <v>123</v>
      </c>
      <c r="L3" s="433"/>
      <c r="M3" s="433" t="s">
        <v>156</v>
      </c>
      <c r="N3" s="430"/>
    </row>
    <row r="4" spans="1:14" s="41" customFormat="1" ht="24" customHeight="1">
      <c r="A4" s="398" t="s">
        <v>329</v>
      </c>
      <c r="B4" s="178" t="s">
        <v>296</v>
      </c>
      <c r="C4" s="525">
        <v>4613</v>
      </c>
      <c r="D4" s="525"/>
      <c r="E4" s="525">
        <v>253</v>
      </c>
      <c r="F4" s="525"/>
      <c r="G4" s="525">
        <v>282</v>
      </c>
      <c r="H4" s="525"/>
      <c r="I4" s="525">
        <v>644</v>
      </c>
      <c r="J4" s="525"/>
      <c r="K4" s="525">
        <v>1713</v>
      </c>
      <c r="L4" s="525"/>
      <c r="M4" s="525">
        <v>1721</v>
      </c>
      <c r="N4" s="702"/>
    </row>
    <row r="5" spans="1:14" s="41" customFormat="1" ht="24" customHeight="1">
      <c r="A5" s="546"/>
      <c r="B5" s="116" t="s">
        <v>297</v>
      </c>
      <c r="C5" s="525">
        <v>393779</v>
      </c>
      <c r="D5" s="525"/>
      <c r="E5" s="525">
        <v>155838</v>
      </c>
      <c r="F5" s="525"/>
      <c r="G5" s="525">
        <v>52164</v>
      </c>
      <c r="H5" s="525"/>
      <c r="I5" s="525">
        <v>107921</v>
      </c>
      <c r="J5" s="525"/>
      <c r="K5" s="525">
        <v>46616</v>
      </c>
      <c r="L5" s="525"/>
      <c r="M5" s="525">
        <v>31240</v>
      </c>
      <c r="N5" s="702"/>
    </row>
    <row r="6" spans="1:14" s="80" customFormat="1" ht="24" customHeight="1">
      <c r="A6" s="401" t="s">
        <v>355</v>
      </c>
      <c r="B6" s="115" t="s">
        <v>296</v>
      </c>
      <c r="C6" s="527">
        <f>SUM(E6:N6)</f>
        <v>4829</v>
      </c>
      <c r="D6" s="527"/>
      <c r="E6" s="527">
        <v>261</v>
      </c>
      <c r="F6" s="527"/>
      <c r="G6" s="527">
        <v>287</v>
      </c>
      <c r="H6" s="527"/>
      <c r="I6" s="527">
        <v>618</v>
      </c>
      <c r="J6" s="527"/>
      <c r="K6" s="527">
        <v>1788</v>
      </c>
      <c r="L6" s="527"/>
      <c r="M6" s="527">
        <v>1875</v>
      </c>
      <c r="N6" s="703"/>
    </row>
    <row r="7" spans="1:14" s="80" customFormat="1" ht="24" customHeight="1">
      <c r="A7" s="401"/>
      <c r="B7" s="115" t="s">
        <v>297</v>
      </c>
      <c r="C7" s="526">
        <f>SUM(E7:N7)</f>
        <v>389196</v>
      </c>
      <c r="D7" s="526"/>
      <c r="E7" s="526">
        <v>162591</v>
      </c>
      <c r="F7" s="526"/>
      <c r="G7" s="526">
        <v>53408</v>
      </c>
      <c r="H7" s="526"/>
      <c r="I7" s="526">
        <v>87907</v>
      </c>
      <c r="J7" s="526"/>
      <c r="K7" s="526">
        <v>48330</v>
      </c>
      <c r="L7" s="526"/>
      <c r="M7" s="526">
        <v>36960</v>
      </c>
      <c r="N7" s="704"/>
    </row>
    <row r="8" spans="1:14" s="80" customFormat="1" ht="24" customHeight="1">
      <c r="A8" s="705" t="s">
        <v>382</v>
      </c>
      <c r="B8" s="233" t="s">
        <v>296</v>
      </c>
      <c r="C8" s="707">
        <f>SUM(E8:N8)</f>
        <v>5020</v>
      </c>
      <c r="D8" s="708"/>
      <c r="E8" s="709">
        <v>288</v>
      </c>
      <c r="F8" s="709"/>
      <c r="G8" s="709">
        <v>303</v>
      </c>
      <c r="H8" s="709"/>
      <c r="I8" s="709">
        <v>740</v>
      </c>
      <c r="J8" s="709"/>
      <c r="K8" s="709">
        <v>1795</v>
      </c>
      <c r="L8" s="709"/>
      <c r="M8" s="709">
        <v>1894</v>
      </c>
      <c r="N8" s="710"/>
    </row>
    <row r="9" spans="1:14" s="80" customFormat="1" ht="24" customHeight="1" thickBot="1">
      <c r="A9" s="706"/>
      <c r="B9" s="243" t="s">
        <v>297</v>
      </c>
      <c r="C9" s="711">
        <f>SUM(E9:N9)</f>
        <v>441954</v>
      </c>
      <c r="D9" s="712"/>
      <c r="E9" s="712">
        <v>166578</v>
      </c>
      <c r="F9" s="712"/>
      <c r="G9" s="712">
        <v>54468</v>
      </c>
      <c r="H9" s="712"/>
      <c r="I9" s="712">
        <v>105415</v>
      </c>
      <c r="J9" s="712"/>
      <c r="K9" s="712">
        <v>67078</v>
      </c>
      <c r="L9" s="712"/>
      <c r="M9" s="712">
        <v>48415</v>
      </c>
      <c r="N9" s="713"/>
    </row>
    <row r="10" spans="1:9" ht="18" customHeight="1" thickTop="1">
      <c r="A10" s="60" t="s">
        <v>292</v>
      </c>
      <c r="B10" s="18"/>
      <c r="C10" s="18"/>
      <c r="D10" s="18"/>
      <c r="E10" s="18"/>
      <c r="F10" s="18"/>
      <c r="G10" s="18"/>
      <c r="H10" s="18"/>
      <c r="I10" s="18"/>
    </row>
    <row r="11" spans="1:9" ht="13.5">
      <c r="A11" s="61"/>
      <c r="B11" s="18"/>
      <c r="C11" s="18"/>
      <c r="D11" s="18"/>
      <c r="E11" s="18"/>
      <c r="F11" s="18"/>
      <c r="G11" s="18"/>
      <c r="H11" s="18"/>
      <c r="I11" s="18"/>
    </row>
    <row r="12" spans="1:9" ht="13.5">
      <c r="A12" s="61"/>
      <c r="B12" s="18"/>
      <c r="C12" s="18"/>
      <c r="D12" s="18"/>
      <c r="E12" s="18"/>
      <c r="F12" s="18"/>
      <c r="G12" s="18"/>
      <c r="H12" s="18"/>
      <c r="I12" s="18"/>
    </row>
    <row r="13" spans="1:9" ht="13.5">
      <c r="A13" s="61"/>
      <c r="B13" s="18"/>
      <c r="C13" s="18"/>
      <c r="D13" s="18"/>
      <c r="E13" s="18"/>
      <c r="F13" s="18"/>
      <c r="G13" s="18"/>
      <c r="H13" s="18"/>
      <c r="I13" s="18"/>
    </row>
    <row r="14" spans="6:9" ht="13.5">
      <c r="F14" s="18"/>
      <c r="G14" s="18"/>
      <c r="H14" s="18"/>
      <c r="I14" s="18"/>
    </row>
    <row r="15" spans="1:14" ht="27" customHeight="1" thickBot="1">
      <c r="A15" s="88" t="s">
        <v>422</v>
      </c>
      <c r="B15" s="89"/>
      <c r="C15" s="89"/>
      <c r="D15" s="89"/>
      <c r="E15" s="89"/>
      <c r="F15" s="90"/>
      <c r="G15" s="90"/>
      <c r="H15" s="90"/>
      <c r="I15" s="90"/>
      <c r="J15" s="90"/>
      <c r="K15" s="90"/>
      <c r="L15" s="90"/>
      <c r="M15" s="90"/>
      <c r="N15" s="90"/>
    </row>
    <row r="16" spans="1:14" ht="27" customHeight="1" thickTop="1">
      <c r="A16" s="631" t="s">
        <v>218</v>
      </c>
      <c r="B16" s="714"/>
      <c r="C16" s="631" t="s">
        <v>159</v>
      </c>
      <c r="D16" s="715"/>
      <c r="E16" s="715"/>
      <c r="F16" s="91"/>
      <c r="G16" s="90"/>
      <c r="H16" s="90"/>
      <c r="I16" s="90"/>
      <c r="J16" s="90"/>
      <c r="K16" s="90"/>
      <c r="L16" s="90"/>
      <c r="M16" s="90"/>
      <c r="N16" s="90"/>
    </row>
    <row r="17" spans="1:14" ht="27" customHeight="1">
      <c r="A17" s="467" t="s">
        <v>330</v>
      </c>
      <c r="B17" s="470"/>
      <c r="C17" s="481">
        <v>4571</v>
      </c>
      <c r="D17" s="468"/>
      <c r="E17" s="468"/>
      <c r="F17" s="91"/>
      <c r="G17" s="90"/>
      <c r="H17" s="90"/>
      <c r="I17" s="90"/>
      <c r="J17" s="90"/>
      <c r="K17" s="90"/>
      <c r="L17" s="90"/>
      <c r="M17" s="90"/>
      <c r="N17" s="90"/>
    </row>
    <row r="18" spans="1:14" ht="27" customHeight="1">
      <c r="A18" s="467" t="s">
        <v>354</v>
      </c>
      <c r="B18" s="470"/>
      <c r="C18" s="480">
        <v>5570</v>
      </c>
      <c r="D18" s="481"/>
      <c r="E18" s="481"/>
      <c r="F18" s="91"/>
      <c r="G18" s="90"/>
      <c r="H18" s="90"/>
      <c r="I18" s="90"/>
      <c r="J18" s="90"/>
      <c r="K18" s="90"/>
      <c r="L18" s="90"/>
      <c r="M18" s="90"/>
      <c r="N18" s="90"/>
    </row>
    <row r="19" spans="1:14" ht="29.25" customHeight="1" thickBot="1">
      <c r="A19" s="455" t="s">
        <v>381</v>
      </c>
      <c r="B19" s="456"/>
      <c r="C19" s="685">
        <v>6064</v>
      </c>
      <c r="D19" s="605"/>
      <c r="E19" s="605"/>
      <c r="F19" s="91"/>
      <c r="G19" s="90"/>
      <c r="H19" s="90"/>
      <c r="I19" s="90"/>
      <c r="J19" s="90"/>
      <c r="K19" s="90"/>
      <c r="L19" s="90"/>
      <c r="M19" s="90"/>
      <c r="N19" s="90"/>
    </row>
    <row r="20" spans="1:9" ht="18" customHeight="1" thickTop="1">
      <c r="A20" s="92" t="s">
        <v>292</v>
      </c>
      <c r="B20" s="93"/>
      <c r="C20" s="93"/>
      <c r="D20" s="93"/>
      <c r="E20" s="93"/>
      <c r="F20" s="18"/>
      <c r="G20" s="18"/>
      <c r="H20" s="18"/>
      <c r="I20" s="18"/>
    </row>
    <row r="21" spans="6:9" ht="13.5">
      <c r="F21" s="18"/>
      <c r="G21" s="18"/>
      <c r="H21" s="18"/>
      <c r="I21" s="18"/>
    </row>
    <row r="22" spans="6:9" ht="13.5">
      <c r="F22" s="18"/>
      <c r="G22" s="18"/>
      <c r="H22" s="18"/>
      <c r="I22" s="18"/>
    </row>
    <row r="23" spans="6:9" ht="13.5">
      <c r="F23" s="18"/>
      <c r="G23" s="18"/>
      <c r="H23" s="18"/>
      <c r="I23" s="18"/>
    </row>
    <row r="24" spans="6:9" ht="13.5">
      <c r="F24" s="18"/>
      <c r="G24" s="18"/>
      <c r="H24" s="18"/>
      <c r="I24" s="18"/>
    </row>
    <row r="25" spans="1:9" ht="27" customHeight="1" thickBot="1">
      <c r="A25" s="88" t="s">
        <v>423</v>
      </c>
      <c r="B25" s="89"/>
      <c r="C25" s="89"/>
      <c r="D25" s="89"/>
      <c r="E25" s="89"/>
      <c r="F25" s="18"/>
      <c r="G25" s="18"/>
      <c r="H25" s="18"/>
      <c r="I25" s="18"/>
    </row>
    <row r="26" spans="1:5" ht="27" customHeight="1" thickTop="1">
      <c r="A26" s="631" t="s">
        <v>218</v>
      </c>
      <c r="B26" s="714"/>
      <c r="C26" s="631" t="s">
        <v>159</v>
      </c>
      <c r="D26" s="715"/>
      <c r="E26" s="715"/>
    </row>
    <row r="27" spans="1:5" ht="27" customHeight="1">
      <c r="A27" s="467" t="s">
        <v>330</v>
      </c>
      <c r="B27" s="470"/>
      <c r="C27" s="678" t="s">
        <v>383</v>
      </c>
      <c r="D27" s="703"/>
      <c r="E27" s="703"/>
    </row>
    <row r="28" spans="1:6" ht="27" customHeight="1">
      <c r="A28" s="467" t="s">
        <v>354</v>
      </c>
      <c r="B28" s="470"/>
      <c r="C28" s="480">
        <v>2207</v>
      </c>
      <c r="D28" s="481"/>
      <c r="E28" s="481"/>
      <c r="F28" s="258"/>
    </row>
    <row r="29" spans="1:5" ht="27" customHeight="1" thickBot="1">
      <c r="A29" s="455" t="s">
        <v>381</v>
      </c>
      <c r="B29" s="456"/>
      <c r="C29" s="685">
        <v>5895</v>
      </c>
      <c r="D29" s="605"/>
      <c r="E29" s="605"/>
    </row>
    <row r="30" spans="1:5" ht="18" customHeight="1" thickTop="1">
      <c r="A30" s="92" t="s">
        <v>292</v>
      </c>
      <c r="B30" s="93"/>
      <c r="C30" s="93"/>
      <c r="D30" s="93"/>
      <c r="E30" s="93"/>
    </row>
    <row r="31" spans="1:10" ht="13.5">
      <c r="A31" s="359" t="s">
        <v>425</v>
      </c>
      <c r="B31" s="41"/>
      <c r="C31" s="41"/>
      <c r="D31" s="41"/>
      <c r="E31" s="41"/>
      <c r="F31" s="41"/>
      <c r="G31" s="41"/>
      <c r="H31" s="41"/>
      <c r="I31" s="41"/>
      <c r="J31" s="41"/>
    </row>
    <row r="34" ht="13.5">
      <c r="R34" s="59"/>
    </row>
    <row r="35" spans="1:18" ht="27" customHeight="1" thickBot="1">
      <c r="A35" s="40" t="s">
        <v>424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R35" s="59"/>
    </row>
    <row r="36" spans="1:12" ht="27" customHeight="1" thickTop="1">
      <c r="A36" s="397" t="s">
        <v>153</v>
      </c>
      <c r="B36" s="433"/>
      <c r="C36" s="433" t="s">
        <v>133</v>
      </c>
      <c r="D36" s="433"/>
      <c r="E36" s="433" t="s">
        <v>123</v>
      </c>
      <c r="F36" s="433"/>
      <c r="G36" s="433" t="s">
        <v>384</v>
      </c>
      <c r="H36" s="433"/>
      <c r="I36" s="433" t="s">
        <v>385</v>
      </c>
      <c r="J36" s="433"/>
      <c r="K36" s="433" t="s">
        <v>386</v>
      </c>
      <c r="L36" s="433"/>
    </row>
    <row r="37" spans="1:12" ht="27" customHeight="1">
      <c r="A37" s="705" t="s">
        <v>382</v>
      </c>
      <c r="B37" s="233" t="s">
        <v>296</v>
      </c>
      <c r="C37" s="707">
        <f>SUM(E37:L37)</f>
        <v>4204</v>
      </c>
      <c r="D37" s="708"/>
      <c r="E37" s="709">
        <v>855</v>
      </c>
      <c r="F37" s="709"/>
      <c r="G37" s="709">
        <v>168</v>
      </c>
      <c r="H37" s="709"/>
      <c r="I37" s="709">
        <v>1420</v>
      </c>
      <c r="J37" s="709"/>
      <c r="K37" s="709">
        <v>1761</v>
      </c>
      <c r="L37" s="709"/>
    </row>
    <row r="38" spans="1:12" ht="27" customHeight="1" thickBot="1">
      <c r="A38" s="706"/>
      <c r="B38" s="243" t="s">
        <v>297</v>
      </c>
      <c r="C38" s="711">
        <f>SUM(E38:L38)</f>
        <v>29362</v>
      </c>
      <c r="D38" s="712"/>
      <c r="E38" s="712">
        <v>5511</v>
      </c>
      <c r="F38" s="712"/>
      <c r="G38" s="712">
        <v>697</v>
      </c>
      <c r="H38" s="712"/>
      <c r="I38" s="712">
        <v>5305</v>
      </c>
      <c r="J38" s="712"/>
      <c r="K38" s="712">
        <v>17849</v>
      </c>
      <c r="L38" s="712"/>
    </row>
    <row r="39" spans="1:9" ht="18" customHeight="1" thickTop="1">
      <c r="A39" s="60" t="s">
        <v>292</v>
      </c>
      <c r="B39" s="18"/>
      <c r="C39" s="18"/>
      <c r="D39" s="18"/>
      <c r="E39" s="18"/>
      <c r="F39" s="18"/>
      <c r="G39" s="18"/>
      <c r="H39" s="18"/>
      <c r="I39" s="18"/>
    </row>
    <row r="40" ht="13.5" customHeight="1"/>
    <row r="41" ht="13.5" customHeight="1"/>
    <row r="42" ht="13.5" customHeight="1"/>
  </sheetData>
  <sheetProtection/>
  <mergeCells count="79">
    <mergeCell ref="K38:L38"/>
    <mergeCell ref="G36:H36"/>
    <mergeCell ref="I36:J36"/>
    <mergeCell ref="K36:L36"/>
    <mergeCell ref="A37:A38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A28:B28"/>
    <mergeCell ref="C28:E28"/>
    <mergeCell ref="A29:B29"/>
    <mergeCell ref="C29:E29"/>
    <mergeCell ref="A36:B36"/>
    <mergeCell ref="C36:D36"/>
    <mergeCell ref="E36:F36"/>
    <mergeCell ref="A19:B19"/>
    <mergeCell ref="C19:E19"/>
    <mergeCell ref="A26:B26"/>
    <mergeCell ref="C26:E26"/>
    <mergeCell ref="A27:B27"/>
    <mergeCell ref="C27:E27"/>
    <mergeCell ref="A16:B16"/>
    <mergeCell ref="C16:E16"/>
    <mergeCell ref="A17:B17"/>
    <mergeCell ref="C17:E17"/>
    <mergeCell ref="A18:B18"/>
    <mergeCell ref="C18:E18"/>
    <mergeCell ref="M8:N8"/>
    <mergeCell ref="C9:D9"/>
    <mergeCell ref="E9:F9"/>
    <mergeCell ref="G9:H9"/>
    <mergeCell ref="I9:J9"/>
    <mergeCell ref="K9:L9"/>
    <mergeCell ref="M9:N9"/>
    <mergeCell ref="A8:A9"/>
    <mergeCell ref="C8:D8"/>
    <mergeCell ref="E8:F8"/>
    <mergeCell ref="G8:H8"/>
    <mergeCell ref="I8:J8"/>
    <mergeCell ref="K8:L8"/>
    <mergeCell ref="M6:N6"/>
    <mergeCell ref="C7:D7"/>
    <mergeCell ref="E7:F7"/>
    <mergeCell ref="G7:H7"/>
    <mergeCell ref="I7:J7"/>
    <mergeCell ref="K7:L7"/>
    <mergeCell ref="M7:N7"/>
    <mergeCell ref="G5:H5"/>
    <mergeCell ref="I5:J5"/>
    <mergeCell ref="K5:L5"/>
    <mergeCell ref="M5:N5"/>
    <mergeCell ref="A6:A7"/>
    <mergeCell ref="C6:D6"/>
    <mergeCell ref="E6:F6"/>
    <mergeCell ref="G6:H6"/>
    <mergeCell ref="I6:J6"/>
    <mergeCell ref="K6:L6"/>
    <mergeCell ref="M3:N3"/>
    <mergeCell ref="A4:A5"/>
    <mergeCell ref="C4:D4"/>
    <mergeCell ref="E4:F4"/>
    <mergeCell ref="G4:H4"/>
    <mergeCell ref="I4:J4"/>
    <mergeCell ref="K4:L4"/>
    <mergeCell ref="M4:N4"/>
    <mergeCell ref="C5:D5"/>
    <mergeCell ref="E5:F5"/>
    <mergeCell ref="A3:B3"/>
    <mergeCell ref="C3:D3"/>
    <mergeCell ref="E3:F3"/>
    <mergeCell ref="G3:H3"/>
    <mergeCell ref="I3:J3"/>
    <mergeCell ref="K3:L3"/>
  </mergeCells>
  <printOptions/>
  <pageMargins left="0.5905511811023623" right="0.5905511811023623" top="0.8661417322834646" bottom="0.7086614173228347" header="0.3937007874015748" footer="0.4724409448818898"/>
  <pageSetup fitToWidth="0" fitToHeight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M4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2.625" style="31" customWidth="1"/>
    <col min="2" max="2" width="1.12109375" style="31" customWidth="1"/>
    <col min="3" max="5" width="6.625" style="32" customWidth="1"/>
    <col min="6" max="6" width="5.875" style="32" customWidth="1"/>
    <col min="7" max="9" width="6.625" style="32" customWidth="1"/>
    <col min="10" max="10" width="5.50390625" style="32" customWidth="1"/>
    <col min="11" max="13" width="6.625" style="32" customWidth="1"/>
    <col min="14" max="16384" width="9.00390625" style="25" customWidth="1"/>
  </cols>
  <sheetData>
    <row r="1" spans="1:13" ht="26.25" customHeight="1">
      <c r="A1" s="23" t="s">
        <v>396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" customHeight="1" thickBot="1">
      <c r="A2" s="26"/>
      <c r="B2" s="26"/>
      <c r="C2" s="27"/>
      <c r="D2" s="27"/>
      <c r="E2" s="27"/>
      <c r="F2" s="27"/>
      <c r="G2" s="27"/>
      <c r="H2" s="27"/>
      <c r="I2" s="27"/>
      <c r="J2" s="27"/>
      <c r="K2" s="389" t="s">
        <v>214</v>
      </c>
      <c r="L2" s="389"/>
      <c r="M2" s="389"/>
    </row>
    <row r="3" spans="1:13" ht="21.75" customHeight="1" thickTop="1">
      <c r="A3" s="385" t="s">
        <v>192</v>
      </c>
      <c r="B3" s="386"/>
      <c r="C3" s="390" t="s">
        <v>86</v>
      </c>
      <c r="D3" s="390"/>
      <c r="E3" s="390"/>
      <c r="F3" s="390"/>
      <c r="G3" s="385" t="s">
        <v>48</v>
      </c>
      <c r="H3" s="390"/>
      <c r="I3" s="390"/>
      <c r="J3" s="390"/>
      <c r="K3" s="390" t="s">
        <v>252</v>
      </c>
      <c r="L3" s="390"/>
      <c r="M3" s="391"/>
    </row>
    <row r="4" spans="1:13" ht="36" customHeight="1">
      <c r="A4" s="387"/>
      <c r="B4" s="388"/>
      <c r="C4" s="101" t="s">
        <v>308</v>
      </c>
      <c r="D4" s="101" t="s">
        <v>359</v>
      </c>
      <c r="E4" s="101" t="s">
        <v>371</v>
      </c>
      <c r="F4" s="196" t="s">
        <v>311</v>
      </c>
      <c r="G4" s="101" t="s">
        <v>308</v>
      </c>
      <c r="H4" s="101" t="s">
        <v>359</v>
      </c>
      <c r="I4" s="101" t="s">
        <v>371</v>
      </c>
      <c r="J4" s="196" t="s">
        <v>311</v>
      </c>
      <c r="K4" s="101" t="s">
        <v>346</v>
      </c>
      <c r="L4" s="197" t="s">
        <v>359</v>
      </c>
      <c r="M4" s="197" t="s">
        <v>371</v>
      </c>
    </row>
    <row r="5" spans="1:13" ht="20.25" customHeight="1">
      <c r="A5" s="102" t="s">
        <v>99</v>
      </c>
      <c r="B5" s="103"/>
      <c r="C5" s="360">
        <f>SUM(C6:C24)</f>
        <v>13159</v>
      </c>
      <c r="D5" s="208">
        <f>SUM(D6:D24)</f>
        <v>13192</v>
      </c>
      <c r="E5" s="208">
        <f>SUM(E6:E24)</f>
        <v>13063</v>
      </c>
      <c r="F5" s="265">
        <f>E5-D5</f>
        <v>-129</v>
      </c>
      <c r="G5" s="100">
        <f>SUM(G6:G24)</f>
        <v>429</v>
      </c>
      <c r="H5" s="208">
        <f>SUM(H6:H24)</f>
        <v>429</v>
      </c>
      <c r="I5" s="208">
        <f>SUM(I6:I24)</f>
        <v>426</v>
      </c>
      <c r="J5" s="265">
        <f>I5-H5</f>
        <v>-3</v>
      </c>
      <c r="K5" s="104">
        <f aca="true" t="shared" si="0" ref="K5:K24">C5/G5</f>
        <v>30.673659673659674</v>
      </c>
      <c r="L5" s="209">
        <f aca="true" t="shared" si="1" ref="L5:M24">D5/H5</f>
        <v>30.75058275058275</v>
      </c>
      <c r="M5" s="209">
        <f>E5/I5</f>
        <v>30.664319248826292</v>
      </c>
    </row>
    <row r="6" spans="1:13" ht="20.25" customHeight="1">
      <c r="A6" s="105" t="s">
        <v>87</v>
      </c>
      <c r="B6" s="105"/>
      <c r="C6" s="361">
        <v>808</v>
      </c>
      <c r="D6" s="198">
        <v>818</v>
      </c>
      <c r="E6" s="198">
        <v>831</v>
      </c>
      <c r="F6" s="266">
        <f>E6-D6</f>
        <v>13</v>
      </c>
      <c r="G6" s="106">
        <v>27</v>
      </c>
      <c r="H6" s="198">
        <v>26</v>
      </c>
      <c r="I6" s="198">
        <v>26</v>
      </c>
      <c r="J6" s="266" t="s">
        <v>388</v>
      </c>
      <c r="K6" s="107">
        <f t="shared" si="0"/>
        <v>29.925925925925927</v>
      </c>
      <c r="L6" s="108">
        <f t="shared" si="1"/>
        <v>31.46153846153846</v>
      </c>
      <c r="M6" s="108">
        <f>E6/I6</f>
        <v>31.96153846153846</v>
      </c>
    </row>
    <row r="7" spans="1:13" ht="20.25" customHeight="1">
      <c r="A7" s="105" t="s">
        <v>88</v>
      </c>
      <c r="B7" s="105"/>
      <c r="C7" s="361">
        <v>890</v>
      </c>
      <c r="D7" s="198">
        <v>922</v>
      </c>
      <c r="E7" s="198">
        <v>945</v>
      </c>
      <c r="F7" s="266">
        <f aca="true" t="shared" si="2" ref="F7:F24">E7-D7</f>
        <v>23</v>
      </c>
      <c r="G7" s="106">
        <v>26</v>
      </c>
      <c r="H7" s="198">
        <v>27</v>
      </c>
      <c r="I7" s="198">
        <v>28</v>
      </c>
      <c r="J7" s="266">
        <f aca="true" t="shared" si="3" ref="J7:J23">I7-H7</f>
        <v>1</v>
      </c>
      <c r="K7" s="107">
        <f t="shared" si="0"/>
        <v>34.23076923076923</v>
      </c>
      <c r="L7" s="108">
        <f t="shared" si="1"/>
        <v>34.148148148148145</v>
      </c>
      <c r="M7" s="108">
        <f t="shared" si="1"/>
        <v>33.75</v>
      </c>
    </row>
    <row r="8" spans="1:13" ht="20.25" customHeight="1">
      <c r="A8" s="105" t="s">
        <v>89</v>
      </c>
      <c r="B8" s="105"/>
      <c r="C8" s="361">
        <v>824</v>
      </c>
      <c r="D8" s="198">
        <v>853</v>
      </c>
      <c r="E8" s="198">
        <v>864</v>
      </c>
      <c r="F8" s="266">
        <f t="shared" si="2"/>
        <v>11</v>
      </c>
      <c r="G8" s="106">
        <v>27</v>
      </c>
      <c r="H8" s="198">
        <v>27</v>
      </c>
      <c r="I8" s="198">
        <v>29</v>
      </c>
      <c r="J8" s="266">
        <f t="shared" si="3"/>
        <v>2</v>
      </c>
      <c r="K8" s="107">
        <f t="shared" si="0"/>
        <v>30.51851851851852</v>
      </c>
      <c r="L8" s="108">
        <f t="shared" si="1"/>
        <v>31.59259259259259</v>
      </c>
      <c r="M8" s="108">
        <f t="shared" si="1"/>
        <v>29.79310344827586</v>
      </c>
    </row>
    <row r="9" spans="1:13" ht="20.25" customHeight="1">
      <c r="A9" s="105" t="s">
        <v>90</v>
      </c>
      <c r="B9" s="105"/>
      <c r="C9" s="361">
        <v>530</v>
      </c>
      <c r="D9" s="198">
        <v>558</v>
      </c>
      <c r="E9" s="198">
        <v>579</v>
      </c>
      <c r="F9" s="266">
        <f t="shared" si="2"/>
        <v>21</v>
      </c>
      <c r="G9" s="106">
        <v>19</v>
      </c>
      <c r="H9" s="198">
        <v>20</v>
      </c>
      <c r="I9" s="198">
        <v>21</v>
      </c>
      <c r="J9" s="266">
        <f t="shared" si="3"/>
        <v>1</v>
      </c>
      <c r="K9" s="107">
        <f t="shared" si="0"/>
        <v>27.894736842105264</v>
      </c>
      <c r="L9" s="108">
        <f t="shared" si="1"/>
        <v>27.9</v>
      </c>
      <c r="M9" s="108">
        <f t="shared" si="1"/>
        <v>27.571428571428573</v>
      </c>
    </row>
    <row r="10" spans="1:13" ht="20.25" customHeight="1">
      <c r="A10" s="105" t="s">
        <v>91</v>
      </c>
      <c r="B10" s="105"/>
      <c r="C10" s="361">
        <v>365</v>
      </c>
      <c r="D10" s="198">
        <v>373</v>
      </c>
      <c r="E10" s="198">
        <v>375</v>
      </c>
      <c r="F10" s="266">
        <f t="shared" si="2"/>
        <v>2</v>
      </c>
      <c r="G10" s="106">
        <v>15</v>
      </c>
      <c r="H10" s="198">
        <v>15</v>
      </c>
      <c r="I10" s="198">
        <v>15</v>
      </c>
      <c r="J10" s="266" t="s">
        <v>388</v>
      </c>
      <c r="K10" s="107">
        <f t="shared" si="0"/>
        <v>24.333333333333332</v>
      </c>
      <c r="L10" s="108">
        <f t="shared" si="1"/>
        <v>24.866666666666667</v>
      </c>
      <c r="M10" s="108">
        <f t="shared" si="1"/>
        <v>25</v>
      </c>
    </row>
    <row r="11" spans="1:13" ht="20.25" customHeight="1">
      <c r="A11" s="105" t="s">
        <v>92</v>
      </c>
      <c r="B11" s="105"/>
      <c r="C11" s="361">
        <v>986</v>
      </c>
      <c r="D11" s="198">
        <v>993</v>
      </c>
      <c r="E11" s="198">
        <v>957</v>
      </c>
      <c r="F11" s="266">
        <f t="shared" si="2"/>
        <v>-36</v>
      </c>
      <c r="G11" s="106">
        <v>28</v>
      </c>
      <c r="H11" s="198">
        <v>29</v>
      </c>
      <c r="I11" s="198">
        <v>28</v>
      </c>
      <c r="J11" s="266">
        <f t="shared" si="3"/>
        <v>-1</v>
      </c>
      <c r="K11" s="107">
        <f t="shared" si="0"/>
        <v>35.214285714285715</v>
      </c>
      <c r="L11" s="108">
        <f t="shared" si="1"/>
        <v>34.241379310344826</v>
      </c>
      <c r="M11" s="108">
        <f t="shared" si="1"/>
        <v>34.17857142857143</v>
      </c>
    </row>
    <row r="12" spans="1:13" ht="20.25" customHeight="1">
      <c r="A12" s="105" t="s">
        <v>93</v>
      </c>
      <c r="B12" s="105"/>
      <c r="C12" s="361">
        <v>851</v>
      </c>
      <c r="D12" s="198">
        <v>840</v>
      </c>
      <c r="E12" s="198">
        <v>809</v>
      </c>
      <c r="F12" s="266">
        <f t="shared" si="2"/>
        <v>-31</v>
      </c>
      <c r="G12" s="106">
        <v>28</v>
      </c>
      <c r="H12" s="198">
        <v>28</v>
      </c>
      <c r="I12" s="198">
        <v>27</v>
      </c>
      <c r="J12" s="266">
        <f t="shared" si="3"/>
        <v>-1</v>
      </c>
      <c r="K12" s="107">
        <f t="shared" si="0"/>
        <v>30.392857142857142</v>
      </c>
      <c r="L12" s="108">
        <f t="shared" si="1"/>
        <v>30</v>
      </c>
      <c r="M12" s="108">
        <f t="shared" si="1"/>
        <v>29.962962962962962</v>
      </c>
    </row>
    <row r="13" spans="1:13" ht="20.25" customHeight="1">
      <c r="A13" s="105" t="s">
        <v>94</v>
      </c>
      <c r="B13" s="105"/>
      <c r="C13" s="361">
        <v>1233</v>
      </c>
      <c r="D13" s="198">
        <v>1211</v>
      </c>
      <c r="E13" s="198">
        <v>1204</v>
      </c>
      <c r="F13" s="266">
        <f t="shared" si="2"/>
        <v>-7</v>
      </c>
      <c r="G13" s="106">
        <v>36</v>
      </c>
      <c r="H13" s="198">
        <v>35</v>
      </c>
      <c r="I13" s="198">
        <v>34</v>
      </c>
      <c r="J13" s="266">
        <f t="shared" si="3"/>
        <v>-1</v>
      </c>
      <c r="K13" s="107">
        <f t="shared" si="0"/>
        <v>34.25</v>
      </c>
      <c r="L13" s="108">
        <f t="shared" si="1"/>
        <v>34.6</v>
      </c>
      <c r="M13" s="108">
        <f t="shared" si="1"/>
        <v>35.411764705882355</v>
      </c>
    </row>
    <row r="14" spans="1:13" ht="20.25" customHeight="1">
      <c r="A14" s="105" t="s">
        <v>95</v>
      </c>
      <c r="B14" s="105"/>
      <c r="C14" s="361">
        <v>825</v>
      </c>
      <c r="D14" s="198">
        <v>830</v>
      </c>
      <c r="E14" s="198">
        <v>833</v>
      </c>
      <c r="F14" s="266">
        <f t="shared" si="2"/>
        <v>3</v>
      </c>
      <c r="G14" s="106">
        <v>27</v>
      </c>
      <c r="H14" s="198">
        <v>27</v>
      </c>
      <c r="I14" s="198">
        <v>26</v>
      </c>
      <c r="J14" s="266">
        <f t="shared" si="3"/>
        <v>-1</v>
      </c>
      <c r="K14" s="107">
        <f t="shared" si="0"/>
        <v>30.555555555555557</v>
      </c>
      <c r="L14" s="108">
        <f t="shared" si="1"/>
        <v>30.74074074074074</v>
      </c>
      <c r="M14" s="108">
        <f t="shared" si="1"/>
        <v>32.03846153846154</v>
      </c>
    </row>
    <row r="15" spans="1:13" ht="20.25" customHeight="1">
      <c r="A15" s="105" t="s">
        <v>96</v>
      </c>
      <c r="B15" s="105"/>
      <c r="C15" s="361">
        <v>274</v>
      </c>
      <c r="D15" s="198">
        <v>270</v>
      </c>
      <c r="E15" s="198">
        <v>281</v>
      </c>
      <c r="F15" s="266">
        <f t="shared" si="2"/>
        <v>11</v>
      </c>
      <c r="G15" s="106">
        <v>12</v>
      </c>
      <c r="H15" s="198">
        <v>12</v>
      </c>
      <c r="I15" s="198">
        <v>12</v>
      </c>
      <c r="J15" s="266" t="s">
        <v>388</v>
      </c>
      <c r="K15" s="107">
        <f t="shared" si="0"/>
        <v>22.833333333333332</v>
      </c>
      <c r="L15" s="108">
        <f t="shared" si="1"/>
        <v>22.5</v>
      </c>
      <c r="M15" s="108">
        <f t="shared" si="1"/>
        <v>23.416666666666668</v>
      </c>
    </row>
    <row r="16" spans="1:13" ht="20.25" customHeight="1">
      <c r="A16" s="105" t="s">
        <v>97</v>
      </c>
      <c r="B16" s="105"/>
      <c r="C16" s="361">
        <v>769</v>
      </c>
      <c r="D16" s="198">
        <v>733</v>
      </c>
      <c r="E16" s="198">
        <v>682</v>
      </c>
      <c r="F16" s="266">
        <f t="shared" si="2"/>
        <v>-51</v>
      </c>
      <c r="G16" s="106">
        <v>25</v>
      </c>
      <c r="H16" s="198">
        <v>24</v>
      </c>
      <c r="I16" s="198">
        <v>22</v>
      </c>
      <c r="J16" s="266">
        <f t="shared" si="3"/>
        <v>-2</v>
      </c>
      <c r="K16" s="107">
        <f t="shared" si="0"/>
        <v>30.76</v>
      </c>
      <c r="L16" s="108">
        <f t="shared" si="1"/>
        <v>30.541666666666668</v>
      </c>
      <c r="M16" s="108">
        <f t="shared" si="1"/>
        <v>31</v>
      </c>
    </row>
    <row r="17" spans="1:13" ht="20.25" customHeight="1">
      <c r="A17" s="105" t="s">
        <v>313</v>
      </c>
      <c r="B17" s="105"/>
      <c r="C17" s="361">
        <v>795</v>
      </c>
      <c r="D17" s="198">
        <v>769</v>
      </c>
      <c r="E17" s="198">
        <v>766</v>
      </c>
      <c r="F17" s="266">
        <f t="shared" si="2"/>
        <v>-3</v>
      </c>
      <c r="G17" s="106">
        <v>24</v>
      </c>
      <c r="H17" s="198">
        <v>24</v>
      </c>
      <c r="I17" s="198">
        <v>24</v>
      </c>
      <c r="J17" s="266" t="s">
        <v>388</v>
      </c>
      <c r="K17" s="107">
        <f t="shared" si="0"/>
        <v>33.125</v>
      </c>
      <c r="L17" s="108">
        <f t="shared" si="1"/>
        <v>32.041666666666664</v>
      </c>
      <c r="M17" s="108">
        <f t="shared" si="1"/>
        <v>31.916666666666668</v>
      </c>
    </row>
    <row r="18" spans="1:13" ht="20.25" customHeight="1">
      <c r="A18" s="105" t="s">
        <v>314</v>
      </c>
      <c r="B18" s="105"/>
      <c r="C18" s="361">
        <v>508</v>
      </c>
      <c r="D18" s="198">
        <v>491</v>
      </c>
      <c r="E18" s="198">
        <v>467</v>
      </c>
      <c r="F18" s="266">
        <f t="shared" si="2"/>
        <v>-24</v>
      </c>
      <c r="G18" s="106">
        <v>19</v>
      </c>
      <c r="H18" s="198">
        <v>18</v>
      </c>
      <c r="I18" s="198">
        <v>18</v>
      </c>
      <c r="J18" s="266" t="s">
        <v>388</v>
      </c>
      <c r="K18" s="107">
        <f t="shared" si="0"/>
        <v>26.736842105263158</v>
      </c>
      <c r="L18" s="108">
        <f t="shared" si="1"/>
        <v>27.27777777777778</v>
      </c>
      <c r="M18" s="108">
        <f t="shared" si="1"/>
        <v>25.944444444444443</v>
      </c>
    </row>
    <row r="19" spans="1:13" ht="20.25" customHeight="1">
      <c r="A19" s="105" t="s">
        <v>315</v>
      </c>
      <c r="B19" s="105"/>
      <c r="C19" s="361">
        <v>681</v>
      </c>
      <c r="D19" s="198">
        <v>677</v>
      </c>
      <c r="E19" s="198">
        <v>651</v>
      </c>
      <c r="F19" s="266">
        <f t="shared" si="2"/>
        <v>-26</v>
      </c>
      <c r="G19" s="106">
        <v>23</v>
      </c>
      <c r="H19" s="198">
        <v>23</v>
      </c>
      <c r="I19" s="198">
        <v>22</v>
      </c>
      <c r="J19" s="266">
        <f t="shared" si="3"/>
        <v>-1</v>
      </c>
      <c r="K19" s="107">
        <f t="shared" si="0"/>
        <v>29.608695652173914</v>
      </c>
      <c r="L19" s="108">
        <f t="shared" si="1"/>
        <v>29.434782608695652</v>
      </c>
      <c r="M19" s="108">
        <f t="shared" si="1"/>
        <v>29.59090909090909</v>
      </c>
    </row>
    <row r="20" spans="1:13" ht="20.25" customHeight="1">
      <c r="A20" s="105" t="s">
        <v>316</v>
      </c>
      <c r="B20" s="105"/>
      <c r="C20" s="361">
        <v>664</v>
      </c>
      <c r="D20" s="198">
        <v>703</v>
      </c>
      <c r="E20" s="198">
        <v>680</v>
      </c>
      <c r="F20" s="266">
        <f t="shared" si="2"/>
        <v>-23</v>
      </c>
      <c r="G20" s="106">
        <v>20</v>
      </c>
      <c r="H20" s="198">
        <v>20</v>
      </c>
      <c r="I20" s="198">
        <v>20</v>
      </c>
      <c r="J20" s="266" t="s">
        <v>388</v>
      </c>
      <c r="K20" s="107">
        <f t="shared" si="0"/>
        <v>33.2</v>
      </c>
      <c r="L20" s="108">
        <f t="shared" si="1"/>
        <v>35.15</v>
      </c>
      <c r="M20" s="108">
        <f t="shared" si="1"/>
        <v>34</v>
      </c>
    </row>
    <row r="21" spans="1:13" ht="20.25" customHeight="1">
      <c r="A21" s="105" t="s">
        <v>317</v>
      </c>
      <c r="B21" s="105"/>
      <c r="C21" s="361">
        <v>814</v>
      </c>
      <c r="D21" s="198">
        <v>869</v>
      </c>
      <c r="E21" s="198">
        <v>887</v>
      </c>
      <c r="F21" s="266">
        <f t="shared" si="2"/>
        <v>18</v>
      </c>
      <c r="G21" s="106">
        <v>25</v>
      </c>
      <c r="H21" s="198">
        <v>26</v>
      </c>
      <c r="I21" s="198">
        <v>27</v>
      </c>
      <c r="J21" s="266">
        <f t="shared" si="3"/>
        <v>1</v>
      </c>
      <c r="K21" s="107">
        <f t="shared" si="0"/>
        <v>32.56</v>
      </c>
      <c r="L21" s="108">
        <f t="shared" si="1"/>
        <v>33.42307692307692</v>
      </c>
      <c r="M21" s="108">
        <f t="shared" si="1"/>
        <v>32.851851851851855</v>
      </c>
    </row>
    <row r="22" spans="1:13" ht="20.25" customHeight="1">
      <c r="A22" s="105" t="s">
        <v>318</v>
      </c>
      <c r="B22" s="105"/>
      <c r="C22" s="361">
        <v>639</v>
      </c>
      <c r="D22" s="198">
        <v>613</v>
      </c>
      <c r="E22" s="198">
        <v>608</v>
      </c>
      <c r="F22" s="266">
        <f t="shared" si="2"/>
        <v>-5</v>
      </c>
      <c r="G22" s="106">
        <v>20</v>
      </c>
      <c r="H22" s="198">
        <v>20</v>
      </c>
      <c r="I22" s="198">
        <v>20</v>
      </c>
      <c r="J22" s="266" t="s">
        <v>388</v>
      </c>
      <c r="K22" s="107">
        <f t="shared" si="0"/>
        <v>31.95</v>
      </c>
      <c r="L22" s="108">
        <f t="shared" si="1"/>
        <v>30.65</v>
      </c>
      <c r="M22" s="108">
        <f t="shared" si="1"/>
        <v>30.4</v>
      </c>
    </row>
    <row r="23" spans="1:13" ht="20.25" customHeight="1">
      <c r="A23" s="105" t="s">
        <v>98</v>
      </c>
      <c r="B23" s="105"/>
      <c r="C23" s="361">
        <v>376</v>
      </c>
      <c r="D23" s="198">
        <v>346</v>
      </c>
      <c r="E23" s="198">
        <v>322</v>
      </c>
      <c r="F23" s="266">
        <f t="shared" si="2"/>
        <v>-24</v>
      </c>
      <c r="G23" s="106">
        <v>13</v>
      </c>
      <c r="H23" s="198">
        <v>13</v>
      </c>
      <c r="I23" s="198">
        <v>12</v>
      </c>
      <c r="J23" s="266">
        <f t="shared" si="3"/>
        <v>-1</v>
      </c>
      <c r="K23" s="107">
        <f t="shared" si="0"/>
        <v>28.923076923076923</v>
      </c>
      <c r="L23" s="108">
        <f t="shared" si="1"/>
        <v>26.615384615384617</v>
      </c>
      <c r="M23" s="108">
        <f t="shared" si="1"/>
        <v>26.833333333333332</v>
      </c>
    </row>
    <row r="24" spans="1:13" ht="20.25" customHeight="1">
      <c r="A24" s="105" t="s">
        <v>319</v>
      </c>
      <c r="B24" s="105"/>
      <c r="C24" s="362">
        <v>327</v>
      </c>
      <c r="D24" s="198">
        <v>323</v>
      </c>
      <c r="E24" s="198">
        <v>322</v>
      </c>
      <c r="F24" s="266">
        <f t="shared" si="2"/>
        <v>-1</v>
      </c>
      <c r="G24" s="109">
        <v>15</v>
      </c>
      <c r="H24" s="198">
        <v>15</v>
      </c>
      <c r="I24" s="198">
        <v>15</v>
      </c>
      <c r="J24" s="266" t="s">
        <v>388</v>
      </c>
      <c r="K24" s="107">
        <f t="shared" si="0"/>
        <v>21.8</v>
      </c>
      <c r="L24" s="108">
        <f t="shared" si="1"/>
        <v>21.533333333333335</v>
      </c>
      <c r="M24" s="108">
        <f t="shared" si="1"/>
        <v>21.466666666666665</v>
      </c>
    </row>
    <row r="25" spans="1:13" ht="12.75" customHeight="1">
      <c r="A25" s="105"/>
      <c r="B25" s="105"/>
      <c r="C25" s="361"/>
      <c r="D25" s="198"/>
      <c r="E25" s="198"/>
      <c r="F25" s="266"/>
      <c r="G25" s="106"/>
      <c r="H25" s="106"/>
      <c r="I25" s="106"/>
      <c r="J25" s="266"/>
      <c r="K25" s="107"/>
      <c r="L25" s="108"/>
      <c r="M25" s="108"/>
    </row>
    <row r="26" spans="1:13" ht="20.25" customHeight="1">
      <c r="A26" s="102" t="s">
        <v>81</v>
      </c>
      <c r="B26" s="103"/>
      <c r="C26" s="363">
        <f>SUM(C27:C39)</f>
        <v>6260</v>
      </c>
      <c r="D26" s="208">
        <f>SUM(D27:D39)</f>
        <v>6216</v>
      </c>
      <c r="E26" s="208">
        <f>SUM(E27:E39)</f>
        <v>6253</v>
      </c>
      <c r="F26" s="265">
        <f>E26-D26</f>
        <v>37</v>
      </c>
      <c r="G26" s="100">
        <f>SUM(G27:G39)</f>
        <v>188</v>
      </c>
      <c r="H26" s="208">
        <f>SUM(H27:H39)</f>
        <v>188</v>
      </c>
      <c r="I26" s="208">
        <f>SUM(I27:I39)</f>
        <v>191</v>
      </c>
      <c r="J26" s="265">
        <f aca="true" t="shared" si="4" ref="J26:J39">I26-H26</f>
        <v>3</v>
      </c>
      <c r="K26" s="110">
        <f>C26/G26</f>
        <v>33.297872340425535</v>
      </c>
      <c r="L26" s="209">
        <f>D26/H26</f>
        <v>33.06382978723404</v>
      </c>
      <c r="M26" s="209">
        <f>E26/I26</f>
        <v>32.738219895287955</v>
      </c>
    </row>
    <row r="27" spans="1:13" ht="20.25" customHeight="1">
      <c r="A27" s="105" t="s">
        <v>100</v>
      </c>
      <c r="B27" s="105"/>
      <c r="C27" s="362">
        <v>712</v>
      </c>
      <c r="D27" s="210">
        <v>656</v>
      </c>
      <c r="E27" s="210">
        <v>698</v>
      </c>
      <c r="F27" s="266">
        <f aca="true" t="shared" si="5" ref="F27:F38">E27-D27</f>
        <v>42</v>
      </c>
      <c r="G27" s="109">
        <v>21</v>
      </c>
      <c r="H27" s="210">
        <v>19</v>
      </c>
      <c r="I27" s="210">
        <v>21</v>
      </c>
      <c r="J27" s="266">
        <f t="shared" si="4"/>
        <v>2</v>
      </c>
      <c r="K27" s="107">
        <f aca="true" t="shared" si="6" ref="K27:K38">C27/G27</f>
        <v>33.904761904761905</v>
      </c>
      <c r="L27" s="108">
        <f aca="true" t="shared" si="7" ref="L27:M38">D27/H27</f>
        <v>34.526315789473685</v>
      </c>
      <c r="M27" s="108">
        <f t="shared" si="7"/>
        <v>33.23809523809524</v>
      </c>
    </row>
    <row r="28" spans="1:13" ht="20.25" customHeight="1">
      <c r="A28" s="105" t="s">
        <v>101</v>
      </c>
      <c r="B28" s="105"/>
      <c r="C28" s="362">
        <v>562</v>
      </c>
      <c r="D28" s="210">
        <v>563</v>
      </c>
      <c r="E28" s="210">
        <v>577</v>
      </c>
      <c r="F28" s="266">
        <f t="shared" si="5"/>
        <v>14</v>
      </c>
      <c r="G28" s="109">
        <v>17</v>
      </c>
      <c r="H28" s="210">
        <v>17</v>
      </c>
      <c r="I28" s="210">
        <v>18</v>
      </c>
      <c r="J28" s="266">
        <f t="shared" si="4"/>
        <v>1</v>
      </c>
      <c r="K28" s="107">
        <f t="shared" si="6"/>
        <v>33.05882352941177</v>
      </c>
      <c r="L28" s="108">
        <f t="shared" si="7"/>
        <v>33.11764705882353</v>
      </c>
      <c r="M28" s="108">
        <f t="shared" si="7"/>
        <v>32.05555555555556</v>
      </c>
    </row>
    <row r="29" spans="1:13" ht="20.25" customHeight="1">
      <c r="A29" s="105" t="s">
        <v>320</v>
      </c>
      <c r="B29" s="105"/>
      <c r="C29" s="362">
        <v>622</v>
      </c>
      <c r="D29" s="210">
        <v>614</v>
      </c>
      <c r="E29" s="210">
        <v>587</v>
      </c>
      <c r="F29" s="266">
        <f t="shared" si="5"/>
        <v>-27</v>
      </c>
      <c r="G29" s="109">
        <v>16</v>
      </c>
      <c r="H29" s="210">
        <v>16</v>
      </c>
      <c r="I29" s="210">
        <v>16</v>
      </c>
      <c r="J29" s="266" t="s">
        <v>388</v>
      </c>
      <c r="K29" s="107">
        <f t="shared" si="6"/>
        <v>38.875</v>
      </c>
      <c r="L29" s="108">
        <f t="shared" si="7"/>
        <v>38.375</v>
      </c>
      <c r="M29" s="108">
        <f t="shared" si="7"/>
        <v>36.6875</v>
      </c>
    </row>
    <row r="30" spans="1:13" ht="20.25" customHeight="1">
      <c r="A30" s="105" t="s">
        <v>102</v>
      </c>
      <c r="B30" s="105"/>
      <c r="C30" s="362">
        <v>239</v>
      </c>
      <c r="D30" s="210">
        <v>237</v>
      </c>
      <c r="E30" s="210">
        <v>236</v>
      </c>
      <c r="F30" s="266">
        <f t="shared" si="5"/>
        <v>-1</v>
      </c>
      <c r="G30" s="109">
        <v>8</v>
      </c>
      <c r="H30" s="210">
        <v>9</v>
      </c>
      <c r="I30" s="210">
        <v>10</v>
      </c>
      <c r="J30" s="266">
        <f t="shared" si="4"/>
        <v>1</v>
      </c>
      <c r="K30" s="107">
        <f t="shared" si="6"/>
        <v>29.875</v>
      </c>
      <c r="L30" s="108">
        <f t="shared" si="7"/>
        <v>26.333333333333332</v>
      </c>
      <c r="M30" s="108">
        <f t="shared" si="7"/>
        <v>23.6</v>
      </c>
    </row>
    <row r="31" spans="1:13" ht="20.25" customHeight="1">
      <c r="A31" s="105" t="s">
        <v>321</v>
      </c>
      <c r="B31" s="105"/>
      <c r="C31" s="362">
        <v>525</v>
      </c>
      <c r="D31" s="210">
        <v>555</v>
      </c>
      <c r="E31" s="210">
        <v>555</v>
      </c>
      <c r="F31" s="266">
        <f t="shared" si="5"/>
        <v>0</v>
      </c>
      <c r="G31" s="109">
        <v>15</v>
      </c>
      <c r="H31" s="210">
        <v>15</v>
      </c>
      <c r="I31" s="210">
        <v>15</v>
      </c>
      <c r="J31" s="266" t="s">
        <v>388</v>
      </c>
      <c r="K31" s="107">
        <f t="shared" si="6"/>
        <v>35</v>
      </c>
      <c r="L31" s="108">
        <f t="shared" si="7"/>
        <v>37</v>
      </c>
      <c r="M31" s="108">
        <f t="shared" si="7"/>
        <v>37</v>
      </c>
    </row>
    <row r="32" spans="1:13" ht="20.25" customHeight="1">
      <c r="A32" s="105" t="s">
        <v>322</v>
      </c>
      <c r="B32" s="105"/>
      <c r="C32" s="362">
        <v>423</v>
      </c>
      <c r="D32" s="210">
        <v>388</v>
      </c>
      <c r="E32" s="210">
        <v>386</v>
      </c>
      <c r="F32" s="266">
        <f t="shared" si="5"/>
        <v>-2</v>
      </c>
      <c r="G32" s="109">
        <v>12</v>
      </c>
      <c r="H32" s="210">
        <v>11</v>
      </c>
      <c r="I32" s="210">
        <v>11</v>
      </c>
      <c r="J32" s="266" t="s">
        <v>388</v>
      </c>
      <c r="K32" s="107">
        <f t="shared" si="6"/>
        <v>35.25</v>
      </c>
      <c r="L32" s="108">
        <f t="shared" si="7"/>
        <v>35.27272727272727</v>
      </c>
      <c r="M32" s="108">
        <f t="shared" si="7"/>
        <v>35.09090909090909</v>
      </c>
    </row>
    <row r="33" spans="1:13" ht="20.25" customHeight="1">
      <c r="A33" s="105" t="s">
        <v>323</v>
      </c>
      <c r="B33" s="105"/>
      <c r="C33" s="362">
        <v>443</v>
      </c>
      <c r="D33" s="210">
        <v>449</v>
      </c>
      <c r="E33" s="210">
        <v>444</v>
      </c>
      <c r="F33" s="266">
        <f t="shared" si="5"/>
        <v>-5</v>
      </c>
      <c r="G33" s="109">
        <v>12</v>
      </c>
      <c r="H33" s="210">
        <v>12</v>
      </c>
      <c r="I33" s="210">
        <v>12</v>
      </c>
      <c r="J33" s="266" t="s">
        <v>388</v>
      </c>
      <c r="K33" s="107">
        <f t="shared" si="6"/>
        <v>36.916666666666664</v>
      </c>
      <c r="L33" s="108">
        <f t="shared" si="7"/>
        <v>37.416666666666664</v>
      </c>
      <c r="M33" s="108">
        <f t="shared" si="7"/>
        <v>37</v>
      </c>
    </row>
    <row r="34" spans="1:13" ht="20.25" customHeight="1">
      <c r="A34" s="105" t="s">
        <v>324</v>
      </c>
      <c r="B34" s="105"/>
      <c r="C34" s="362">
        <v>669</v>
      </c>
      <c r="D34" s="210">
        <v>679</v>
      </c>
      <c r="E34" s="210">
        <v>686</v>
      </c>
      <c r="F34" s="266">
        <f t="shared" si="5"/>
        <v>7</v>
      </c>
      <c r="G34" s="109">
        <v>21</v>
      </c>
      <c r="H34" s="210">
        <v>22</v>
      </c>
      <c r="I34" s="210">
        <v>21</v>
      </c>
      <c r="J34" s="266">
        <f t="shared" si="4"/>
        <v>-1</v>
      </c>
      <c r="K34" s="107">
        <f t="shared" si="6"/>
        <v>31.857142857142858</v>
      </c>
      <c r="L34" s="108">
        <f t="shared" si="7"/>
        <v>30.863636363636363</v>
      </c>
      <c r="M34" s="108">
        <f t="shared" si="7"/>
        <v>32.666666666666664</v>
      </c>
    </row>
    <row r="35" spans="1:13" ht="20.25" customHeight="1">
      <c r="A35" s="105" t="s">
        <v>325</v>
      </c>
      <c r="B35" s="105"/>
      <c r="C35" s="362">
        <v>420</v>
      </c>
      <c r="D35" s="210">
        <v>436</v>
      </c>
      <c r="E35" s="210">
        <v>451</v>
      </c>
      <c r="F35" s="266">
        <f t="shared" si="5"/>
        <v>15</v>
      </c>
      <c r="G35" s="109">
        <v>14</v>
      </c>
      <c r="H35" s="210">
        <v>14</v>
      </c>
      <c r="I35" s="210">
        <v>14</v>
      </c>
      <c r="J35" s="266" t="s">
        <v>388</v>
      </c>
      <c r="K35" s="107">
        <f t="shared" si="6"/>
        <v>30</v>
      </c>
      <c r="L35" s="108">
        <f t="shared" si="7"/>
        <v>31.142857142857142</v>
      </c>
      <c r="M35" s="108">
        <f t="shared" si="7"/>
        <v>32.214285714285715</v>
      </c>
    </row>
    <row r="36" spans="1:13" ht="20.25" customHeight="1">
      <c r="A36" s="105" t="s">
        <v>103</v>
      </c>
      <c r="B36" s="105"/>
      <c r="C36" s="362">
        <v>448</v>
      </c>
      <c r="D36" s="210">
        <v>448</v>
      </c>
      <c r="E36" s="210">
        <v>427</v>
      </c>
      <c r="F36" s="266">
        <f t="shared" si="5"/>
        <v>-21</v>
      </c>
      <c r="G36" s="109">
        <v>12</v>
      </c>
      <c r="H36" s="210">
        <v>13</v>
      </c>
      <c r="I36" s="210">
        <v>13</v>
      </c>
      <c r="J36" s="266" t="s">
        <v>388</v>
      </c>
      <c r="K36" s="107">
        <f t="shared" si="6"/>
        <v>37.333333333333336</v>
      </c>
      <c r="L36" s="108">
        <f t="shared" si="7"/>
        <v>34.46153846153846</v>
      </c>
      <c r="M36" s="108">
        <f t="shared" si="7"/>
        <v>32.84615384615385</v>
      </c>
    </row>
    <row r="37" spans="1:13" ht="20.25" customHeight="1">
      <c r="A37" s="105" t="s">
        <v>104</v>
      </c>
      <c r="B37" s="105"/>
      <c r="C37" s="362">
        <v>371</v>
      </c>
      <c r="D37" s="210">
        <v>382</v>
      </c>
      <c r="E37" s="210">
        <v>378</v>
      </c>
      <c r="F37" s="266">
        <f t="shared" si="5"/>
        <v>-4</v>
      </c>
      <c r="G37" s="109">
        <v>14</v>
      </c>
      <c r="H37" s="210">
        <v>14</v>
      </c>
      <c r="I37" s="210">
        <v>14</v>
      </c>
      <c r="J37" s="266" t="s">
        <v>388</v>
      </c>
      <c r="K37" s="107">
        <f t="shared" si="6"/>
        <v>26.5</v>
      </c>
      <c r="L37" s="108">
        <f t="shared" si="7"/>
        <v>27.285714285714285</v>
      </c>
      <c r="M37" s="108">
        <f t="shared" si="7"/>
        <v>27</v>
      </c>
    </row>
    <row r="38" spans="1:13" ht="20.25" customHeight="1">
      <c r="A38" s="105" t="s">
        <v>105</v>
      </c>
      <c r="B38" s="105"/>
      <c r="C38" s="362">
        <v>395</v>
      </c>
      <c r="D38" s="210">
        <v>387</v>
      </c>
      <c r="E38" s="210">
        <v>376</v>
      </c>
      <c r="F38" s="266">
        <f t="shared" si="5"/>
        <v>-11</v>
      </c>
      <c r="G38" s="109">
        <v>14</v>
      </c>
      <c r="H38" s="210">
        <v>14</v>
      </c>
      <c r="I38" s="210">
        <v>13</v>
      </c>
      <c r="J38" s="266">
        <f t="shared" si="4"/>
        <v>-1</v>
      </c>
      <c r="K38" s="107">
        <f t="shared" si="6"/>
        <v>28.214285714285715</v>
      </c>
      <c r="L38" s="108">
        <f t="shared" si="7"/>
        <v>27.642857142857142</v>
      </c>
      <c r="M38" s="108">
        <f t="shared" si="7"/>
        <v>28.923076923076923</v>
      </c>
    </row>
    <row r="39" spans="1:13" ht="20.25" customHeight="1" thickBot="1">
      <c r="A39" s="111" t="s">
        <v>326</v>
      </c>
      <c r="B39" s="111"/>
      <c r="C39" s="364">
        <v>431</v>
      </c>
      <c r="D39" s="211">
        <v>422</v>
      </c>
      <c r="E39" s="211">
        <v>452</v>
      </c>
      <c r="F39" s="267">
        <f>E39-D39</f>
        <v>30</v>
      </c>
      <c r="G39" s="112">
        <v>12</v>
      </c>
      <c r="H39" s="211">
        <v>12</v>
      </c>
      <c r="I39" s="211">
        <v>13</v>
      </c>
      <c r="J39" s="268">
        <f t="shared" si="4"/>
        <v>1</v>
      </c>
      <c r="K39" s="113">
        <f>C39/G39</f>
        <v>35.916666666666664</v>
      </c>
      <c r="L39" s="212">
        <f>D39/H39</f>
        <v>35.166666666666664</v>
      </c>
      <c r="M39" s="212">
        <f>E39/I39</f>
        <v>34.76923076923077</v>
      </c>
    </row>
    <row r="40" spans="1:13" ht="18" customHeight="1" thickTop="1">
      <c r="A40" s="28" t="s">
        <v>273</v>
      </c>
      <c r="B40" s="28"/>
      <c r="C40" s="29"/>
      <c r="D40" s="29"/>
      <c r="E40" s="29"/>
      <c r="F40" s="29"/>
      <c r="G40" s="29"/>
      <c r="H40" s="29"/>
      <c r="I40" s="29"/>
      <c r="J40" s="29"/>
      <c r="K40" s="30"/>
      <c r="L40" s="30"/>
      <c r="M40" s="30"/>
    </row>
  </sheetData>
  <sheetProtection/>
  <mergeCells count="5">
    <mergeCell ref="A3:B4"/>
    <mergeCell ref="K2:M2"/>
    <mergeCell ref="K3:M3"/>
    <mergeCell ref="G3:J3"/>
    <mergeCell ref="C3:F3"/>
  </mergeCells>
  <printOptions/>
  <pageMargins left="0.5511811023622047" right="0.5511811023622047" top="0.5905511811023623" bottom="0.7086614173228347" header="0.31496062992125984" footer="0.4724409448818898"/>
  <pageSetup horizontalDpi="600" verticalDpi="600" orientation="portrait" paperSize="9" r:id="rId1"/>
  <headerFooter>
    <oddHeader>&amp;L&amp;"ＭＳ Ｐゴシック,太字"&amp;16Ｋ　教育・文化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U43"/>
  <sheetViews>
    <sheetView workbookViewId="0" topLeftCell="A1">
      <selection activeCell="A1" sqref="A1"/>
    </sheetView>
  </sheetViews>
  <sheetFormatPr defaultColWidth="9.00390625" defaultRowHeight="13.5"/>
  <cols>
    <col min="1" max="1" width="17.75390625" style="15" customWidth="1"/>
    <col min="2" max="2" width="0.875" style="15" customWidth="1"/>
    <col min="3" max="3" width="13.00390625" style="15" bestFit="1" customWidth="1"/>
    <col min="4" max="5" width="5.25390625" style="15" bestFit="1" customWidth="1"/>
    <col min="6" max="6" width="6.00390625" style="15" bestFit="1" customWidth="1"/>
    <col min="7" max="8" width="5.25390625" style="15" bestFit="1" customWidth="1"/>
    <col min="9" max="9" width="5.25390625" style="15" customWidth="1"/>
    <col min="10" max="10" width="5.25390625" style="15" bestFit="1" customWidth="1"/>
    <col min="11" max="11" width="5.25390625" style="15" customWidth="1"/>
    <col min="12" max="12" width="5.25390625" style="15" bestFit="1" customWidth="1"/>
    <col min="13" max="13" width="5.625" style="15" customWidth="1"/>
    <col min="14" max="16" width="4.875" style="15" customWidth="1"/>
    <col min="17" max="17" width="6.125" style="15" customWidth="1"/>
    <col min="18" max="30" width="5.625" style="15" customWidth="1"/>
    <col min="31" max="16384" width="9.00390625" style="15" customWidth="1"/>
  </cols>
  <sheetData>
    <row r="1" spans="1:2" ht="27" customHeight="1">
      <c r="A1" s="33" t="s">
        <v>397</v>
      </c>
      <c r="B1" s="33"/>
    </row>
    <row r="2" spans="1:12" ht="15" customHeight="1" thickBot="1">
      <c r="A2" s="34"/>
      <c r="B2" s="34"/>
      <c r="I2" s="35"/>
      <c r="L2" s="199" t="s">
        <v>372</v>
      </c>
    </row>
    <row r="3" spans="1:12" ht="15" customHeight="1" thickTop="1">
      <c r="A3" s="86"/>
      <c r="B3" s="367"/>
      <c r="C3" s="374"/>
      <c r="D3" s="369" t="s">
        <v>430</v>
      </c>
      <c r="E3" s="371"/>
      <c r="F3" s="371"/>
      <c r="G3" s="371"/>
      <c r="H3" s="371"/>
      <c r="I3" s="371"/>
      <c r="J3" s="371"/>
      <c r="K3" s="371"/>
      <c r="L3" s="371"/>
    </row>
    <row r="4" spans="1:13" ht="15" customHeight="1">
      <c r="A4" s="16" t="s">
        <v>427</v>
      </c>
      <c r="B4" s="372"/>
      <c r="C4" s="157" t="s">
        <v>429</v>
      </c>
      <c r="D4" s="120"/>
      <c r="E4" s="370" t="s">
        <v>253</v>
      </c>
      <c r="F4" s="377"/>
      <c r="G4" s="120"/>
      <c r="H4" s="370" t="s">
        <v>254</v>
      </c>
      <c r="I4" s="377"/>
      <c r="J4" s="120"/>
      <c r="K4" s="370" t="s">
        <v>255</v>
      </c>
      <c r="L4" s="376"/>
      <c r="M4" s="36"/>
    </row>
    <row r="5" spans="1:13" ht="15" customHeight="1">
      <c r="A5" s="373"/>
      <c r="B5" s="368"/>
      <c r="C5" s="375"/>
      <c r="D5" s="115" t="s">
        <v>256</v>
      </c>
      <c r="E5" s="115" t="s">
        <v>257</v>
      </c>
      <c r="F5" s="119" t="s">
        <v>258</v>
      </c>
      <c r="G5" s="115" t="s">
        <v>256</v>
      </c>
      <c r="H5" s="115" t="s">
        <v>257</v>
      </c>
      <c r="I5" s="115" t="s">
        <v>258</v>
      </c>
      <c r="J5" s="114" t="s">
        <v>256</v>
      </c>
      <c r="K5" s="115" t="s">
        <v>257</v>
      </c>
      <c r="L5" s="119" t="s">
        <v>258</v>
      </c>
      <c r="M5" s="36"/>
    </row>
    <row r="6" spans="1:21" ht="17.25" customHeight="1">
      <c r="A6" s="189" t="s">
        <v>49</v>
      </c>
      <c r="B6" s="189"/>
      <c r="C6" s="190" t="s">
        <v>83</v>
      </c>
      <c r="D6" s="273">
        <v>411</v>
      </c>
      <c r="E6" s="273">
        <v>420</v>
      </c>
      <c r="F6" s="273">
        <f>SUM(D6:E6)</f>
        <v>831</v>
      </c>
      <c r="G6" s="274">
        <v>71</v>
      </c>
      <c r="H6" s="273">
        <v>69</v>
      </c>
      <c r="I6" s="275">
        <f>SUM(G6:H6)</f>
        <v>140</v>
      </c>
      <c r="J6" s="273">
        <v>64</v>
      </c>
      <c r="K6" s="273">
        <v>75</v>
      </c>
      <c r="L6" s="273">
        <f>SUM(J6:K6)</f>
        <v>139</v>
      </c>
      <c r="M6" s="37"/>
      <c r="N6" s="37"/>
      <c r="O6" s="37"/>
      <c r="P6" s="37"/>
      <c r="Q6" s="37"/>
      <c r="R6" s="37"/>
      <c r="S6" s="37"/>
      <c r="T6" s="37"/>
      <c r="U6" s="37"/>
    </row>
    <row r="7" spans="1:21" ht="17.25" customHeight="1">
      <c r="A7" s="189" t="s">
        <v>50</v>
      </c>
      <c r="B7" s="189"/>
      <c r="C7" s="716" t="s">
        <v>434</v>
      </c>
      <c r="D7" s="273">
        <v>482</v>
      </c>
      <c r="E7" s="273">
        <v>463</v>
      </c>
      <c r="F7" s="273">
        <f>SUM(D7:E7)</f>
        <v>945</v>
      </c>
      <c r="G7" s="274">
        <v>84</v>
      </c>
      <c r="H7" s="273">
        <v>103</v>
      </c>
      <c r="I7" s="275">
        <f>SUM(G7:H7)</f>
        <v>187</v>
      </c>
      <c r="J7" s="273">
        <v>81</v>
      </c>
      <c r="K7" s="273">
        <v>84</v>
      </c>
      <c r="L7" s="273">
        <f>SUM(J7:K7)</f>
        <v>165</v>
      </c>
      <c r="M7" s="37"/>
      <c r="N7" s="37"/>
      <c r="O7" s="37"/>
      <c r="P7" s="37"/>
      <c r="Q7" s="37"/>
      <c r="R7" s="37"/>
      <c r="S7" s="37"/>
      <c r="T7" s="37"/>
      <c r="U7" s="37"/>
    </row>
    <row r="8" spans="1:21" ht="17.25" customHeight="1">
      <c r="A8" s="189" t="s">
        <v>51</v>
      </c>
      <c r="B8" s="189"/>
      <c r="C8" s="384" t="s">
        <v>84</v>
      </c>
      <c r="D8" s="273">
        <v>412</v>
      </c>
      <c r="E8" s="273">
        <v>452</v>
      </c>
      <c r="F8" s="273">
        <f aca="true" t="shared" si="0" ref="F8:F24">SUM(D8:E8)</f>
        <v>864</v>
      </c>
      <c r="G8" s="274">
        <v>65</v>
      </c>
      <c r="H8" s="273">
        <v>89</v>
      </c>
      <c r="I8" s="275">
        <f aca="true" t="shared" si="1" ref="I8:I24">SUM(G8:H8)</f>
        <v>154</v>
      </c>
      <c r="J8" s="273">
        <v>78</v>
      </c>
      <c r="K8" s="273">
        <v>87</v>
      </c>
      <c r="L8" s="273">
        <f aca="true" t="shared" si="2" ref="L8:L24">SUM(J8:K8)</f>
        <v>165</v>
      </c>
      <c r="M8" s="37"/>
      <c r="N8" s="37"/>
      <c r="O8" s="37"/>
      <c r="P8" s="37"/>
      <c r="Q8" s="37"/>
      <c r="R8" s="37"/>
      <c r="S8" s="37"/>
      <c r="T8" s="37"/>
      <c r="U8" s="37"/>
    </row>
    <row r="9" spans="1:21" ht="17.25" customHeight="1">
      <c r="A9" s="189" t="s">
        <v>52</v>
      </c>
      <c r="B9" s="189"/>
      <c r="C9" s="384" t="s">
        <v>433</v>
      </c>
      <c r="D9" s="273">
        <v>303</v>
      </c>
      <c r="E9" s="273">
        <v>276</v>
      </c>
      <c r="F9" s="273">
        <f t="shared" si="0"/>
        <v>579</v>
      </c>
      <c r="G9" s="274">
        <v>61</v>
      </c>
      <c r="H9" s="273">
        <v>55</v>
      </c>
      <c r="I9" s="275">
        <f t="shared" si="1"/>
        <v>116</v>
      </c>
      <c r="J9" s="273">
        <v>47</v>
      </c>
      <c r="K9" s="273">
        <v>36</v>
      </c>
      <c r="L9" s="273">
        <f t="shared" si="2"/>
        <v>83</v>
      </c>
      <c r="M9" s="37"/>
      <c r="N9" s="37"/>
      <c r="O9" s="37"/>
      <c r="P9" s="37"/>
      <c r="Q9" s="37"/>
      <c r="R9" s="37"/>
      <c r="S9" s="37"/>
      <c r="T9" s="37"/>
      <c r="U9" s="37"/>
    </row>
    <row r="10" spans="1:21" ht="17.25" customHeight="1">
      <c r="A10" s="189" t="s">
        <v>53</v>
      </c>
      <c r="B10" s="189"/>
      <c r="C10" s="384" t="s">
        <v>85</v>
      </c>
      <c r="D10" s="273">
        <v>200</v>
      </c>
      <c r="E10" s="273">
        <v>175</v>
      </c>
      <c r="F10" s="273">
        <f t="shared" si="0"/>
        <v>375</v>
      </c>
      <c r="G10" s="274">
        <v>37</v>
      </c>
      <c r="H10" s="273">
        <v>27</v>
      </c>
      <c r="I10" s="275">
        <f t="shared" si="1"/>
        <v>64</v>
      </c>
      <c r="J10" s="273">
        <v>41</v>
      </c>
      <c r="K10" s="273">
        <v>24</v>
      </c>
      <c r="L10" s="273">
        <f t="shared" si="2"/>
        <v>65</v>
      </c>
      <c r="M10" s="37"/>
      <c r="N10" s="37"/>
      <c r="O10" s="37"/>
      <c r="P10" s="37"/>
      <c r="Q10" s="37"/>
      <c r="R10" s="37"/>
      <c r="S10" s="37"/>
      <c r="T10" s="37"/>
      <c r="U10" s="37"/>
    </row>
    <row r="11" spans="1:21" ht="17.25" customHeight="1">
      <c r="A11" s="189" t="s">
        <v>54</v>
      </c>
      <c r="B11" s="189"/>
      <c r="C11" s="716" t="s">
        <v>435</v>
      </c>
      <c r="D11" s="273">
        <v>507</v>
      </c>
      <c r="E11" s="273">
        <v>450</v>
      </c>
      <c r="F11" s="273">
        <f t="shared" si="0"/>
        <v>957</v>
      </c>
      <c r="G11" s="274">
        <v>86</v>
      </c>
      <c r="H11" s="273">
        <v>62</v>
      </c>
      <c r="I11" s="275">
        <f t="shared" si="1"/>
        <v>148</v>
      </c>
      <c r="J11" s="273">
        <v>103</v>
      </c>
      <c r="K11" s="273">
        <v>80</v>
      </c>
      <c r="L11" s="273">
        <f t="shared" si="2"/>
        <v>183</v>
      </c>
      <c r="M11" s="37"/>
      <c r="N11" s="37"/>
      <c r="O11" s="37"/>
      <c r="P11" s="37"/>
      <c r="Q11" s="37"/>
      <c r="R11" s="37"/>
      <c r="S11" s="37"/>
      <c r="T11" s="37"/>
      <c r="U11" s="37"/>
    </row>
    <row r="12" spans="1:21" ht="17.25" customHeight="1">
      <c r="A12" s="189" t="s">
        <v>55</v>
      </c>
      <c r="B12" s="189"/>
      <c r="C12" s="716" t="s">
        <v>437</v>
      </c>
      <c r="D12" s="273">
        <v>423</v>
      </c>
      <c r="E12" s="273">
        <v>386</v>
      </c>
      <c r="F12" s="273">
        <f t="shared" si="0"/>
        <v>809</v>
      </c>
      <c r="G12" s="274">
        <v>67</v>
      </c>
      <c r="H12" s="273">
        <v>64</v>
      </c>
      <c r="I12" s="275">
        <f t="shared" si="1"/>
        <v>131</v>
      </c>
      <c r="J12" s="273">
        <v>69</v>
      </c>
      <c r="K12" s="273">
        <v>58</v>
      </c>
      <c r="L12" s="273">
        <f t="shared" si="2"/>
        <v>127</v>
      </c>
      <c r="M12" s="37"/>
      <c r="N12" s="37"/>
      <c r="O12" s="37"/>
      <c r="P12" s="37"/>
      <c r="Q12" s="37"/>
      <c r="R12" s="37"/>
      <c r="S12" s="37"/>
      <c r="T12" s="37"/>
      <c r="U12" s="37"/>
    </row>
    <row r="13" spans="1:21" ht="17.25" customHeight="1">
      <c r="A13" s="189" t="s">
        <v>56</v>
      </c>
      <c r="B13" s="189"/>
      <c r="C13" s="716" t="s">
        <v>436</v>
      </c>
      <c r="D13" s="273">
        <v>560</v>
      </c>
      <c r="E13" s="273">
        <v>644</v>
      </c>
      <c r="F13" s="273">
        <f t="shared" si="0"/>
        <v>1204</v>
      </c>
      <c r="G13" s="274">
        <v>84</v>
      </c>
      <c r="H13" s="273">
        <v>99</v>
      </c>
      <c r="I13" s="275">
        <f t="shared" si="1"/>
        <v>183</v>
      </c>
      <c r="J13" s="273">
        <v>94</v>
      </c>
      <c r="K13" s="273">
        <v>103</v>
      </c>
      <c r="L13" s="273">
        <f t="shared" si="2"/>
        <v>197</v>
      </c>
      <c r="M13" s="37"/>
      <c r="N13" s="37"/>
      <c r="O13" s="37"/>
      <c r="P13" s="37"/>
      <c r="Q13" s="37"/>
      <c r="R13" s="37"/>
      <c r="S13" s="37"/>
      <c r="T13" s="37"/>
      <c r="U13" s="37"/>
    </row>
    <row r="14" spans="1:21" ht="17.25" customHeight="1">
      <c r="A14" s="189" t="s">
        <v>57</v>
      </c>
      <c r="B14" s="189"/>
      <c r="C14" s="716" t="s">
        <v>438</v>
      </c>
      <c r="D14" s="273">
        <v>441</v>
      </c>
      <c r="E14" s="273">
        <v>392</v>
      </c>
      <c r="F14" s="273">
        <f t="shared" si="0"/>
        <v>833</v>
      </c>
      <c r="G14" s="274">
        <v>74</v>
      </c>
      <c r="H14" s="273">
        <v>64</v>
      </c>
      <c r="I14" s="275">
        <f t="shared" si="1"/>
        <v>138</v>
      </c>
      <c r="J14" s="273">
        <v>73</v>
      </c>
      <c r="K14" s="273">
        <v>63</v>
      </c>
      <c r="L14" s="273">
        <f t="shared" si="2"/>
        <v>136</v>
      </c>
      <c r="M14" s="37"/>
      <c r="N14" s="37"/>
      <c r="O14" s="37"/>
      <c r="P14" s="37"/>
      <c r="Q14" s="37"/>
      <c r="R14" s="37"/>
      <c r="S14" s="37"/>
      <c r="T14" s="37"/>
      <c r="U14" s="37"/>
    </row>
    <row r="15" spans="1:21" ht="17.25" customHeight="1">
      <c r="A15" s="189" t="s">
        <v>58</v>
      </c>
      <c r="B15" s="189"/>
      <c r="C15" s="716" t="s">
        <v>438</v>
      </c>
      <c r="D15" s="273">
        <v>141</v>
      </c>
      <c r="E15" s="273">
        <v>140</v>
      </c>
      <c r="F15" s="273">
        <f t="shared" si="0"/>
        <v>281</v>
      </c>
      <c r="G15" s="274">
        <v>22</v>
      </c>
      <c r="H15" s="273">
        <v>31</v>
      </c>
      <c r="I15" s="275">
        <f t="shared" si="1"/>
        <v>53</v>
      </c>
      <c r="J15" s="273">
        <v>18</v>
      </c>
      <c r="K15" s="273">
        <v>26</v>
      </c>
      <c r="L15" s="273">
        <f t="shared" si="2"/>
        <v>44</v>
      </c>
      <c r="M15" s="37"/>
      <c r="N15" s="37"/>
      <c r="O15" s="37"/>
      <c r="P15" s="37"/>
      <c r="Q15" s="37"/>
      <c r="R15" s="37"/>
      <c r="S15" s="37"/>
      <c r="T15" s="37"/>
      <c r="U15" s="37"/>
    </row>
    <row r="16" spans="1:21" ht="17.25" customHeight="1">
      <c r="A16" s="189" t="s">
        <v>59</v>
      </c>
      <c r="B16" s="189"/>
      <c r="C16" s="716" t="s">
        <v>439</v>
      </c>
      <c r="D16" s="273">
        <v>324</v>
      </c>
      <c r="E16" s="273">
        <v>358</v>
      </c>
      <c r="F16" s="273">
        <f t="shared" si="0"/>
        <v>682</v>
      </c>
      <c r="G16" s="274">
        <v>41</v>
      </c>
      <c r="H16" s="273">
        <v>50</v>
      </c>
      <c r="I16" s="275">
        <f t="shared" si="1"/>
        <v>91</v>
      </c>
      <c r="J16" s="273">
        <v>58</v>
      </c>
      <c r="K16" s="273">
        <v>47</v>
      </c>
      <c r="L16" s="273">
        <f t="shared" si="2"/>
        <v>105</v>
      </c>
      <c r="M16" s="37"/>
      <c r="N16" s="37"/>
      <c r="O16" s="37"/>
      <c r="P16" s="37"/>
      <c r="Q16" s="37"/>
      <c r="R16" s="37"/>
      <c r="S16" s="37"/>
      <c r="T16" s="37"/>
      <c r="U16" s="37"/>
    </row>
    <row r="17" spans="1:21" ht="17.25" customHeight="1">
      <c r="A17" s="189" t="s">
        <v>60</v>
      </c>
      <c r="B17" s="189"/>
      <c r="C17" s="716" t="s">
        <v>440</v>
      </c>
      <c r="D17" s="273">
        <v>369</v>
      </c>
      <c r="E17" s="273">
        <v>397</v>
      </c>
      <c r="F17" s="273">
        <f t="shared" si="0"/>
        <v>766</v>
      </c>
      <c r="G17" s="274">
        <v>53</v>
      </c>
      <c r="H17" s="273">
        <v>67</v>
      </c>
      <c r="I17" s="275">
        <f t="shared" si="1"/>
        <v>120</v>
      </c>
      <c r="J17" s="273">
        <v>56</v>
      </c>
      <c r="K17" s="273">
        <v>58</v>
      </c>
      <c r="L17" s="273">
        <f t="shared" si="2"/>
        <v>114</v>
      </c>
      <c r="M17" s="37"/>
      <c r="N17" s="37"/>
      <c r="O17" s="37"/>
      <c r="P17" s="37"/>
      <c r="Q17" s="37"/>
      <c r="R17" s="37"/>
      <c r="S17" s="37"/>
      <c r="T17" s="37"/>
      <c r="U17" s="37"/>
    </row>
    <row r="18" spans="1:21" ht="17.25" customHeight="1">
      <c r="A18" s="189" t="s">
        <v>61</v>
      </c>
      <c r="B18" s="189"/>
      <c r="C18" s="716" t="s">
        <v>441</v>
      </c>
      <c r="D18" s="273">
        <v>230</v>
      </c>
      <c r="E18" s="273">
        <v>237</v>
      </c>
      <c r="F18" s="273">
        <f t="shared" si="0"/>
        <v>467</v>
      </c>
      <c r="G18" s="274">
        <v>39</v>
      </c>
      <c r="H18" s="273">
        <v>33</v>
      </c>
      <c r="I18" s="275">
        <f t="shared" si="1"/>
        <v>72</v>
      </c>
      <c r="J18" s="273">
        <v>40</v>
      </c>
      <c r="K18" s="273">
        <v>32</v>
      </c>
      <c r="L18" s="273">
        <f t="shared" si="2"/>
        <v>72</v>
      </c>
      <c r="M18" s="37"/>
      <c r="N18" s="37"/>
      <c r="O18" s="37"/>
      <c r="P18" s="37"/>
      <c r="Q18" s="37"/>
      <c r="R18" s="37"/>
      <c r="S18" s="37"/>
      <c r="T18" s="37"/>
      <c r="U18" s="37"/>
    </row>
    <row r="19" spans="1:21" ht="17.25" customHeight="1">
      <c r="A19" s="189" t="s">
        <v>62</v>
      </c>
      <c r="B19" s="189"/>
      <c r="C19" s="716" t="s">
        <v>442</v>
      </c>
      <c r="D19" s="273">
        <v>331</v>
      </c>
      <c r="E19" s="273">
        <v>320</v>
      </c>
      <c r="F19" s="273">
        <f t="shared" si="0"/>
        <v>651</v>
      </c>
      <c r="G19" s="274">
        <v>44</v>
      </c>
      <c r="H19" s="273">
        <v>47</v>
      </c>
      <c r="I19" s="275">
        <f t="shared" si="1"/>
        <v>91</v>
      </c>
      <c r="J19" s="273">
        <v>52</v>
      </c>
      <c r="K19" s="273">
        <v>55</v>
      </c>
      <c r="L19" s="273">
        <f t="shared" si="2"/>
        <v>107</v>
      </c>
      <c r="M19" s="37"/>
      <c r="N19" s="37"/>
      <c r="O19" s="37"/>
      <c r="P19" s="37"/>
      <c r="Q19" s="37"/>
      <c r="R19" s="37"/>
      <c r="S19" s="37"/>
      <c r="T19" s="37"/>
      <c r="U19" s="37"/>
    </row>
    <row r="20" spans="1:21" ht="17.25" customHeight="1">
      <c r="A20" s="189" t="s">
        <v>63</v>
      </c>
      <c r="B20" s="189"/>
      <c r="C20" s="716" t="s">
        <v>443</v>
      </c>
      <c r="D20" s="273">
        <v>329</v>
      </c>
      <c r="E20" s="273">
        <v>351</v>
      </c>
      <c r="F20" s="273">
        <f t="shared" si="0"/>
        <v>680</v>
      </c>
      <c r="G20" s="274">
        <v>41</v>
      </c>
      <c r="H20" s="273">
        <v>59</v>
      </c>
      <c r="I20" s="275">
        <f t="shared" si="1"/>
        <v>100</v>
      </c>
      <c r="J20" s="273">
        <v>62</v>
      </c>
      <c r="K20" s="273">
        <v>58</v>
      </c>
      <c r="L20" s="273">
        <f t="shared" si="2"/>
        <v>120</v>
      </c>
      <c r="M20" s="37"/>
      <c r="N20" s="37"/>
      <c r="O20" s="37"/>
      <c r="P20" s="37"/>
      <c r="Q20" s="37"/>
      <c r="R20" s="37"/>
      <c r="S20" s="37"/>
      <c r="T20" s="37"/>
      <c r="U20" s="37"/>
    </row>
    <row r="21" spans="1:21" ht="17.25" customHeight="1">
      <c r="A21" s="189" t="s">
        <v>64</v>
      </c>
      <c r="B21" s="189"/>
      <c r="C21" s="716" t="s">
        <v>444</v>
      </c>
      <c r="D21" s="273">
        <v>451</v>
      </c>
      <c r="E21" s="273">
        <v>436</v>
      </c>
      <c r="F21" s="273">
        <f t="shared" si="0"/>
        <v>887</v>
      </c>
      <c r="G21" s="274">
        <v>73</v>
      </c>
      <c r="H21" s="273">
        <v>78</v>
      </c>
      <c r="I21" s="275">
        <f t="shared" si="1"/>
        <v>151</v>
      </c>
      <c r="J21" s="273">
        <v>73</v>
      </c>
      <c r="K21" s="273">
        <v>83</v>
      </c>
      <c r="L21" s="273">
        <f t="shared" si="2"/>
        <v>156</v>
      </c>
      <c r="M21" s="37"/>
      <c r="N21" s="37"/>
      <c r="O21" s="37"/>
      <c r="P21" s="37"/>
      <c r="Q21" s="37"/>
      <c r="R21" s="37"/>
      <c r="S21" s="37"/>
      <c r="T21" s="37"/>
      <c r="U21" s="37"/>
    </row>
    <row r="22" spans="1:21" ht="17.25" customHeight="1">
      <c r="A22" s="189" t="s">
        <v>65</v>
      </c>
      <c r="B22" s="189"/>
      <c r="C22" s="716" t="s">
        <v>445</v>
      </c>
      <c r="D22" s="273">
        <v>306</v>
      </c>
      <c r="E22" s="273">
        <v>302</v>
      </c>
      <c r="F22" s="273">
        <f t="shared" si="0"/>
        <v>608</v>
      </c>
      <c r="G22" s="274">
        <v>51</v>
      </c>
      <c r="H22" s="273">
        <v>49</v>
      </c>
      <c r="I22" s="275">
        <f t="shared" si="1"/>
        <v>100</v>
      </c>
      <c r="J22" s="273">
        <v>36</v>
      </c>
      <c r="K22" s="273">
        <v>47</v>
      </c>
      <c r="L22" s="273">
        <f t="shared" si="2"/>
        <v>83</v>
      </c>
      <c r="M22" s="38"/>
      <c r="N22" s="37"/>
      <c r="O22" s="37"/>
      <c r="P22" s="37"/>
      <c r="Q22" s="37"/>
      <c r="R22" s="37"/>
      <c r="S22" s="37"/>
      <c r="T22" s="37"/>
      <c r="U22" s="37"/>
    </row>
    <row r="23" spans="1:21" ht="17.25" customHeight="1">
      <c r="A23" s="189" t="s">
        <v>66</v>
      </c>
      <c r="B23" s="189"/>
      <c r="C23" s="716" t="s">
        <v>446</v>
      </c>
      <c r="D23" s="273">
        <v>169</v>
      </c>
      <c r="E23" s="273">
        <v>153</v>
      </c>
      <c r="F23" s="273">
        <f t="shared" si="0"/>
        <v>322</v>
      </c>
      <c r="G23" s="274">
        <v>27</v>
      </c>
      <c r="H23" s="273">
        <v>31</v>
      </c>
      <c r="I23" s="275">
        <f t="shared" si="1"/>
        <v>58</v>
      </c>
      <c r="J23" s="273">
        <v>25</v>
      </c>
      <c r="K23" s="273">
        <v>19</v>
      </c>
      <c r="L23" s="273">
        <f t="shared" si="2"/>
        <v>44</v>
      </c>
      <c r="M23" s="37"/>
      <c r="N23" s="37"/>
      <c r="O23" s="37"/>
      <c r="P23" s="37"/>
      <c r="Q23" s="37"/>
      <c r="R23" s="37"/>
      <c r="S23" s="37"/>
      <c r="T23" s="37"/>
      <c r="U23" s="37"/>
    </row>
    <row r="24" spans="1:21" ht="17.25" customHeight="1">
      <c r="A24" s="189" t="s">
        <v>295</v>
      </c>
      <c r="B24" s="189"/>
      <c r="C24" s="716" t="s">
        <v>447</v>
      </c>
      <c r="D24" s="273">
        <v>165</v>
      </c>
      <c r="E24" s="273">
        <v>157</v>
      </c>
      <c r="F24" s="273">
        <f t="shared" si="0"/>
        <v>322</v>
      </c>
      <c r="G24" s="274">
        <v>30</v>
      </c>
      <c r="H24" s="273">
        <v>24</v>
      </c>
      <c r="I24" s="275">
        <f t="shared" si="1"/>
        <v>54</v>
      </c>
      <c r="J24" s="273">
        <v>25</v>
      </c>
      <c r="K24" s="273">
        <v>29</v>
      </c>
      <c r="L24" s="273">
        <f t="shared" si="2"/>
        <v>54</v>
      </c>
      <c r="M24" s="37"/>
      <c r="N24" s="37"/>
      <c r="O24" s="37"/>
      <c r="P24" s="37"/>
      <c r="Q24" s="37"/>
      <c r="R24" s="37"/>
      <c r="S24" s="37"/>
      <c r="T24" s="37"/>
      <c r="U24" s="37"/>
    </row>
    <row r="25" spans="1:21" ht="18.75" customHeight="1" thickBot="1">
      <c r="A25" s="191" t="s">
        <v>67</v>
      </c>
      <c r="B25" s="192"/>
      <c r="C25" s="193"/>
      <c r="D25" s="270">
        <f aca="true" t="shared" si="3" ref="D25:L25">SUM(D6:D24)</f>
        <v>6554</v>
      </c>
      <c r="E25" s="270">
        <f t="shared" si="3"/>
        <v>6509</v>
      </c>
      <c r="F25" s="272">
        <f t="shared" si="3"/>
        <v>13063</v>
      </c>
      <c r="G25" s="269">
        <f t="shared" si="3"/>
        <v>1050</v>
      </c>
      <c r="H25" s="270">
        <f t="shared" si="3"/>
        <v>1101</v>
      </c>
      <c r="I25" s="271">
        <f t="shared" si="3"/>
        <v>2151</v>
      </c>
      <c r="J25" s="270">
        <f>SUM(J6:J24)</f>
        <v>1095</v>
      </c>
      <c r="K25" s="270">
        <f t="shared" si="3"/>
        <v>1064</v>
      </c>
      <c r="L25" s="272">
        <f t="shared" si="3"/>
        <v>2159</v>
      </c>
      <c r="M25" s="37"/>
      <c r="N25" s="37"/>
      <c r="O25" s="37"/>
      <c r="P25" s="37"/>
      <c r="Q25" s="37"/>
      <c r="R25" s="37"/>
      <c r="S25" s="37"/>
      <c r="T25" s="37"/>
      <c r="U25" s="37"/>
    </row>
    <row r="26" spans="1:21" ht="15" customHeight="1" thickTop="1">
      <c r="A26" s="86"/>
      <c r="B26" s="367"/>
      <c r="C26" s="374"/>
      <c r="D26" s="378" t="s">
        <v>432</v>
      </c>
      <c r="E26" s="379"/>
      <c r="F26" s="379"/>
      <c r="G26" s="379"/>
      <c r="H26" s="379"/>
      <c r="I26" s="379"/>
      <c r="J26" s="379"/>
      <c r="K26" s="379"/>
      <c r="L26" s="379"/>
      <c r="M26" s="39"/>
      <c r="N26" s="37"/>
      <c r="O26" s="37"/>
      <c r="P26" s="37"/>
      <c r="Q26" s="37"/>
      <c r="R26" s="37"/>
      <c r="S26" s="37"/>
      <c r="T26" s="37"/>
      <c r="U26" s="37"/>
    </row>
    <row r="27" spans="1:15" ht="15" customHeight="1">
      <c r="A27" s="16" t="s">
        <v>431</v>
      </c>
      <c r="B27" s="372"/>
      <c r="C27" s="157" t="s">
        <v>428</v>
      </c>
      <c r="D27" s="380"/>
      <c r="E27" s="383" t="s">
        <v>253</v>
      </c>
      <c r="F27" s="382"/>
      <c r="G27" s="380"/>
      <c r="H27" s="383" t="s">
        <v>254</v>
      </c>
      <c r="I27" s="382"/>
      <c r="J27" s="380"/>
      <c r="K27" s="383" t="s">
        <v>255</v>
      </c>
      <c r="L27" s="381"/>
      <c r="M27" s="39"/>
      <c r="N27" s="37"/>
      <c r="O27" s="37"/>
    </row>
    <row r="28" spans="1:15" ht="15" customHeight="1">
      <c r="A28" s="373"/>
      <c r="B28" s="368"/>
      <c r="C28" s="375"/>
      <c r="D28" s="213" t="s">
        <v>256</v>
      </c>
      <c r="E28" s="213" t="s">
        <v>257</v>
      </c>
      <c r="F28" s="214" t="s">
        <v>258</v>
      </c>
      <c r="G28" s="213" t="s">
        <v>256</v>
      </c>
      <c r="H28" s="213" t="s">
        <v>257</v>
      </c>
      <c r="I28" s="213" t="s">
        <v>258</v>
      </c>
      <c r="J28" s="215" t="s">
        <v>256</v>
      </c>
      <c r="K28" s="213" t="s">
        <v>257</v>
      </c>
      <c r="L28" s="214" t="s">
        <v>258</v>
      </c>
      <c r="M28" s="39"/>
      <c r="N28" s="37"/>
      <c r="O28" s="37"/>
    </row>
    <row r="29" spans="1:21" ht="17.25" customHeight="1">
      <c r="A29" s="189" t="s">
        <v>68</v>
      </c>
      <c r="B29" s="189"/>
      <c r="C29" s="716" t="s">
        <v>448</v>
      </c>
      <c r="D29" s="273">
        <v>368</v>
      </c>
      <c r="E29" s="273">
        <v>330</v>
      </c>
      <c r="F29" s="273">
        <f>SUM(D29:E29)</f>
        <v>698</v>
      </c>
      <c r="G29" s="274">
        <v>131</v>
      </c>
      <c r="H29" s="273">
        <v>114</v>
      </c>
      <c r="I29" s="275">
        <f>SUM(G29:H29)</f>
        <v>245</v>
      </c>
      <c r="J29" s="273">
        <v>114</v>
      </c>
      <c r="K29" s="273">
        <v>86</v>
      </c>
      <c r="L29" s="273">
        <f>SUM(J29:K29)</f>
        <v>200</v>
      </c>
      <c r="M29" s="37"/>
      <c r="N29" s="37"/>
      <c r="O29" s="37"/>
      <c r="P29" s="37"/>
      <c r="Q29" s="37"/>
      <c r="R29" s="37"/>
      <c r="S29" s="37"/>
      <c r="T29" s="37"/>
      <c r="U29" s="37"/>
    </row>
    <row r="30" spans="1:21" ht="17.25" customHeight="1">
      <c r="A30" s="189" t="s">
        <v>69</v>
      </c>
      <c r="B30" s="189"/>
      <c r="C30" s="716" t="s">
        <v>449</v>
      </c>
      <c r="D30" s="273">
        <v>316</v>
      </c>
      <c r="E30" s="273">
        <v>261</v>
      </c>
      <c r="F30" s="273">
        <f>SUM(D30:E30)</f>
        <v>577</v>
      </c>
      <c r="G30" s="274">
        <v>104</v>
      </c>
      <c r="H30" s="273">
        <v>105</v>
      </c>
      <c r="I30" s="275">
        <f>SUM(G30:H30)</f>
        <v>209</v>
      </c>
      <c r="J30" s="273">
        <v>126</v>
      </c>
      <c r="K30" s="273">
        <v>68</v>
      </c>
      <c r="L30" s="273">
        <f>SUM(J30:K30)</f>
        <v>194</v>
      </c>
      <c r="M30" s="37"/>
      <c r="N30" s="37"/>
      <c r="O30" s="37"/>
      <c r="P30" s="37"/>
      <c r="Q30" s="37"/>
      <c r="R30" s="37"/>
      <c r="S30" s="37"/>
      <c r="T30" s="37"/>
      <c r="U30" s="37"/>
    </row>
    <row r="31" spans="1:21" ht="17.25" customHeight="1">
      <c r="A31" s="189" t="s">
        <v>70</v>
      </c>
      <c r="B31" s="189"/>
      <c r="C31" s="716" t="s">
        <v>449</v>
      </c>
      <c r="D31" s="273">
        <v>299</v>
      </c>
      <c r="E31" s="273">
        <v>288</v>
      </c>
      <c r="F31" s="273">
        <f aca="true" t="shared" si="4" ref="F31:F41">SUM(D31:E31)</f>
        <v>587</v>
      </c>
      <c r="G31" s="274">
        <v>104</v>
      </c>
      <c r="H31" s="273">
        <v>99</v>
      </c>
      <c r="I31" s="275">
        <f aca="true" t="shared" si="5" ref="I31:I41">SUM(G31:H31)</f>
        <v>203</v>
      </c>
      <c r="J31" s="273">
        <v>94</v>
      </c>
      <c r="K31" s="273">
        <v>92</v>
      </c>
      <c r="L31" s="273">
        <f aca="true" t="shared" si="6" ref="L31:L41">SUM(J31:K31)</f>
        <v>186</v>
      </c>
      <c r="M31" s="37"/>
      <c r="N31" s="37"/>
      <c r="O31" s="37"/>
      <c r="P31" s="37"/>
      <c r="Q31" s="37"/>
      <c r="R31" s="37"/>
      <c r="S31" s="37"/>
      <c r="T31" s="37"/>
      <c r="U31" s="37"/>
    </row>
    <row r="32" spans="1:21" ht="17.25" customHeight="1">
      <c r="A32" s="189" t="s">
        <v>71</v>
      </c>
      <c r="B32" s="189"/>
      <c r="C32" s="716" t="s">
        <v>450</v>
      </c>
      <c r="D32" s="273">
        <v>133</v>
      </c>
      <c r="E32" s="273">
        <v>103</v>
      </c>
      <c r="F32" s="273">
        <f t="shared" si="4"/>
        <v>236</v>
      </c>
      <c r="G32" s="274">
        <v>50</v>
      </c>
      <c r="H32" s="273">
        <v>32</v>
      </c>
      <c r="I32" s="275">
        <f t="shared" si="5"/>
        <v>82</v>
      </c>
      <c r="J32" s="273">
        <v>37</v>
      </c>
      <c r="K32" s="273">
        <v>37</v>
      </c>
      <c r="L32" s="273">
        <f t="shared" si="6"/>
        <v>74</v>
      </c>
      <c r="M32" s="37"/>
      <c r="N32" s="37"/>
      <c r="O32" s="37"/>
      <c r="P32" s="37"/>
      <c r="Q32" s="37"/>
      <c r="R32" s="37"/>
      <c r="S32" s="37"/>
      <c r="T32" s="37"/>
      <c r="U32" s="37"/>
    </row>
    <row r="33" spans="1:21" ht="17.25" customHeight="1">
      <c r="A33" s="189" t="s">
        <v>72</v>
      </c>
      <c r="B33" s="189"/>
      <c r="C33" s="716" t="s">
        <v>451</v>
      </c>
      <c r="D33" s="273">
        <v>271</v>
      </c>
      <c r="E33" s="273">
        <v>284</v>
      </c>
      <c r="F33" s="273">
        <f t="shared" si="4"/>
        <v>555</v>
      </c>
      <c r="G33" s="274">
        <v>106</v>
      </c>
      <c r="H33" s="273">
        <v>86</v>
      </c>
      <c r="I33" s="275">
        <f t="shared" si="5"/>
        <v>192</v>
      </c>
      <c r="J33" s="273">
        <v>81</v>
      </c>
      <c r="K33" s="273">
        <v>111</v>
      </c>
      <c r="L33" s="273">
        <f t="shared" si="6"/>
        <v>192</v>
      </c>
      <c r="M33" s="37"/>
      <c r="N33" s="37"/>
      <c r="O33" s="37"/>
      <c r="P33" s="37"/>
      <c r="Q33" s="37"/>
      <c r="R33" s="37"/>
      <c r="S33" s="37"/>
      <c r="T33" s="37"/>
      <c r="U33" s="37"/>
    </row>
    <row r="34" spans="1:21" ht="17.25" customHeight="1">
      <c r="A34" s="189" t="s">
        <v>73</v>
      </c>
      <c r="B34" s="189"/>
      <c r="C34" s="716" t="s">
        <v>452</v>
      </c>
      <c r="D34" s="273">
        <v>200</v>
      </c>
      <c r="E34" s="273">
        <v>186</v>
      </c>
      <c r="F34" s="273">
        <f t="shared" si="4"/>
        <v>386</v>
      </c>
      <c r="G34" s="274">
        <v>80</v>
      </c>
      <c r="H34" s="273">
        <v>63</v>
      </c>
      <c r="I34" s="275">
        <f t="shared" si="5"/>
        <v>143</v>
      </c>
      <c r="J34" s="273">
        <v>60</v>
      </c>
      <c r="K34" s="273">
        <v>51</v>
      </c>
      <c r="L34" s="273">
        <f t="shared" si="6"/>
        <v>111</v>
      </c>
      <c r="M34" s="37"/>
      <c r="N34" s="37"/>
      <c r="O34" s="37"/>
      <c r="P34" s="37"/>
      <c r="Q34" s="37"/>
      <c r="R34" s="37"/>
      <c r="S34" s="37"/>
      <c r="T34" s="37"/>
      <c r="U34" s="37"/>
    </row>
    <row r="35" spans="1:21" ht="17.25" customHeight="1">
      <c r="A35" s="189" t="s">
        <v>74</v>
      </c>
      <c r="B35" s="189"/>
      <c r="C35" s="716" t="s">
        <v>438</v>
      </c>
      <c r="D35" s="273">
        <v>235</v>
      </c>
      <c r="E35" s="273">
        <v>209</v>
      </c>
      <c r="F35" s="273">
        <f t="shared" si="4"/>
        <v>444</v>
      </c>
      <c r="G35" s="274">
        <v>93</v>
      </c>
      <c r="H35" s="273">
        <v>54</v>
      </c>
      <c r="I35" s="275">
        <f t="shared" si="5"/>
        <v>147</v>
      </c>
      <c r="J35" s="273">
        <v>73</v>
      </c>
      <c r="K35" s="273">
        <v>80</v>
      </c>
      <c r="L35" s="273">
        <f t="shared" si="6"/>
        <v>153</v>
      </c>
      <c r="M35" s="37"/>
      <c r="N35" s="37"/>
      <c r="O35" s="37"/>
      <c r="P35" s="37"/>
      <c r="Q35" s="37"/>
      <c r="R35" s="37"/>
      <c r="S35" s="37"/>
      <c r="T35" s="37"/>
      <c r="U35" s="37"/>
    </row>
    <row r="36" spans="1:21" ht="17.25" customHeight="1">
      <c r="A36" s="189" t="s">
        <v>75</v>
      </c>
      <c r="B36" s="189"/>
      <c r="C36" s="716" t="s">
        <v>453</v>
      </c>
      <c r="D36" s="273">
        <v>334</v>
      </c>
      <c r="E36" s="273">
        <v>352</v>
      </c>
      <c r="F36" s="273">
        <f t="shared" si="4"/>
        <v>686</v>
      </c>
      <c r="G36" s="274">
        <v>111</v>
      </c>
      <c r="H36" s="273">
        <v>118</v>
      </c>
      <c r="I36" s="275">
        <f t="shared" si="5"/>
        <v>229</v>
      </c>
      <c r="J36" s="273">
        <v>106</v>
      </c>
      <c r="K36" s="273">
        <v>107</v>
      </c>
      <c r="L36" s="273">
        <f t="shared" si="6"/>
        <v>213</v>
      </c>
      <c r="M36" s="37"/>
      <c r="N36" s="37"/>
      <c r="O36" s="37"/>
      <c r="P36" s="37"/>
      <c r="Q36" s="37"/>
      <c r="R36" s="37"/>
      <c r="S36" s="37"/>
      <c r="T36" s="37"/>
      <c r="U36" s="37"/>
    </row>
    <row r="37" spans="1:21" ht="17.25" customHeight="1">
      <c r="A37" s="189" t="s">
        <v>76</v>
      </c>
      <c r="B37" s="189"/>
      <c r="C37" s="716" t="s">
        <v>454</v>
      </c>
      <c r="D37" s="273">
        <v>237</v>
      </c>
      <c r="E37" s="273">
        <v>214</v>
      </c>
      <c r="F37" s="273">
        <f t="shared" si="4"/>
        <v>451</v>
      </c>
      <c r="G37" s="274">
        <v>83</v>
      </c>
      <c r="H37" s="273">
        <v>73</v>
      </c>
      <c r="I37" s="275">
        <f t="shared" si="5"/>
        <v>156</v>
      </c>
      <c r="J37" s="273">
        <v>75</v>
      </c>
      <c r="K37" s="273">
        <v>72</v>
      </c>
      <c r="L37" s="273">
        <f t="shared" si="6"/>
        <v>147</v>
      </c>
      <c r="M37" s="37"/>
      <c r="N37" s="37"/>
      <c r="O37" s="37"/>
      <c r="P37" s="37"/>
      <c r="Q37" s="37"/>
      <c r="R37" s="37"/>
      <c r="S37" s="37"/>
      <c r="T37" s="37"/>
      <c r="U37" s="37"/>
    </row>
    <row r="38" spans="1:21" ht="17.25" customHeight="1">
      <c r="A38" s="189" t="s">
        <v>77</v>
      </c>
      <c r="B38" s="189"/>
      <c r="C38" s="716" t="s">
        <v>454</v>
      </c>
      <c r="D38" s="273">
        <v>227</v>
      </c>
      <c r="E38" s="273">
        <v>200</v>
      </c>
      <c r="F38" s="273">
        <f t="shared" si="4"/>
        <v>427</v>
      </c>
      <c r="G38" s="274">
        <v>63</v>
      </c>
      <c r="H38" s="273">
        <v>75</v>
      </c>
      <c r="I38" s="275">
        <f t="shared" si="5"/>
        <v>138</v>
      </c>
      <c r="J38" s="273">
        <v>87</v>
      </c>
      <c r="K38" s="273">
        <v>55</v>
      </c>
      <c r="L38" s="273">
        <f t="shared" si="6"/>
        <v>142</v>
      </c>
      <c r="M38" s="37"/>
      <c r="N38" s="37"/>
      <c r="O38" s="37"/>
      <c r="P38" s="37"/>
      <c r="Q38" s="37"/>
      <c r="R38" s="37"/>
      <c r="S38" s="37"/>
      <c r="T38" s="37"/>
      <c r="U38" s="37"/>
    </row>
    <row r="39" spans="1:21" ht="17.25" customHeight="1">
      <c r="A39" s="189" t="s">
        <v>78</v>
      </c>
      <c r="B39" s="189"/>
      <c r="C39" s="716" t="s">
        <v>444</v>
      </c>
      <c r="D39" s="273">
        <v>183</v>
      </c>
      <c r="E39" s="273">
        <v>195</v>
      </c>
      <c r="F39" s="273">
        <f t="shared" si="4"/>
        <v>378</v>
      </c>
      <c r="G39" s="274">
        <v>56</v>
      </c>
      <c r="H39" s="273">
        <v>67</v>
      </c>
      <c r="I39" s="275">
        <f t="shared" si="5"/>
        <v>123</v>
      </c>
      <c r="J39" s="273">
        <v>69</v>
      </c>
      <c r="K39" s="273">
        <v>67</v>
      </c>
      <c r="L39" s="273">
        <f t="shared" si="6"/>
        <v>136</v>
      </c>
      <c r="M39" s="37"/>
      <c r="N39" s="37"/>
      <c r="O39" s="37"/>
      <c r="P39" s="37"/>
      <c r="Q39" s="37"/>
      <c r="R39" s="37"/>
      <c r="S39" s="37"/>
      <c r="T39" s="37"/>
      <c r="U39" s="37"/>
    </row>
    <row r="40" spans="1:21" ht="17.25" customHeight="1">
      <c r="A40" s="189" t="s">
        <v>79</v>
      </c>
      <c r="B40" s="189"/>
      <c r="C40" s="716" t="s">
        <v>455</v>
      </c>
      <c r="D40" s="273">
        <v>185</v>
      </c>
      <c r="E40" s="273">
        <v>191</v>
      </c>
      <c r="F40" s="273">
        <f t="shared" si="4"/>
        <v>376</v>
      </c>
      <c r="G40" s="274">
        <v>60</v>
      </c>
      <c r="H40" s="273">
        <v>57</v>
      </c>
      <c r="I40" s="275">
        <f t="shared" si="5"/>
        <v>117</v>
      </c>
      <c r="J40" s="273">
        <v>62</v>
      </c>
      <c r="K40" s="273">
        <v>64</v>
      </c>
      <c r="L40" s="273">
        <f t="shared" si="6"/>
        <v>126</v>
      </c>
      <c r="M40" s="37"/>
      <c r="N40" s="37"/>
      <c r="O40" s="37"/>
      <c r="P40" s="37"/>
      <c r="Q40" s="37"/>
      <c r="R40" s="37"/>
      <c r="S40" s="37"/>
      <c r="T40" s="37"/>
      <c r="U40" s="37"/>
    </row>
    <row r="41" spans="1:21" ht="17.25" customHeight="1">
      <c r="A41" s="189" t="s">
        <v>80</v>
      </c>
      <c r="B41" s="189"/>
      <c r="C41" s="716" t="s">
        <v>456</v>
      </c>
      <c r="D41" s="273">
        <v>233</v>
      </c>
      <c r="E41" s="273">
        <v>219</v>
      </c>
      <c r="F41" s="273">
        <f t="shared" si="4"/>
        <v>452</v>
      </c>
      <c r="G41" s="274">
        <v>87</v>
      </c>
      <c r="H41" s="273">
        <v>78</v>
      </c>
      <c r="I41" s="275">
        <f t="shared" si="5"/>
        <v>165</v>
      </c>
      <c r="J41" s="273">
        <v>78</v>
      </c>
      <c r="K41" s="273">
        <v>68</v>
      </c>
      <c r="L41" s="273">
        <f t="shared" si="6"/>
        <v>146</v>
      </c>
      <c r="M41" s="37"/>
      <c r="N41" s="37"/>
      <c r="O41" s="37"/>
      <c r="P41" s="37"/>
      <c r="Q41" s="37"/>
      <c r="R41" s="37"/>
      <c r="S41" s="37"/>
      <c r="T41" s="37"/>
      <c r="U41" s="37"/>
    </row>
    <row r="42" spans="1:21" ht="18.75" customHeight="1" thickBot="1">
      <c r="A42" s="194" t="s">
        <v>67</v>
      </c>
      <c r="B42" s="195"/>
      <c r="C42" s="159"/>
      <c r="D42" s="276">
        <f aca="true" t="shared" si="7" ref="D42:L42">SUM(D29:D41)</f>
        <v>3221</v>
      </c>
      <c r="E42" s="276">
        <f t="shared" si="7"/>
        <v>3032</v>
      </c>
      <c r="F42" s="276">
        <f t="shared" si="7"/>
        <v>6253</v>
      </c>
      <c r="G42" s="277">
        <f t="shared" si="7"/>
        <v>1128</v>
      </c>
      <c r="H42" s="278">
        <f t="shared" si="7"/>
        <v>1021</v>
      </c>
      <c r="I42" s="279">
        <f t="shared" si="7"/>
        <v>2149</v>
      </c>
      <c r="J42" s="278">
        <f t="shared" si="7"/>
        <v>1062</v>
      </c>
      <c r="K42" s="278">
        <f t="shared" si="7"/>
        <v>958</v>
      </c>
      <c r="L42" s="276">
        <f t="shared" si="7"/>
        <v>2020</v>
      </c>
      <c r="M42" s="37"/>
      <c r="N42" s="37"/>
      <c r="O42" s="37"/>
      <c r="P42" s="37"/>
      <c r="Q42" s="37"/>
      <c r="R42" s="37"/>
      <c r="S42" s="37"/>
      <c r="T42" s="37"/>
      <c r="U42" s="37"/>
    </row>
    <row r="43" spans="1:2" ht="18" customHeight="1" thickTop="1">
      <c r="A43" s="5" t="s">
        <v>273</v>
      </c>
      <c r="B43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Q4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0.875" style="15" customWidth="1"/>
    <col min="2" max="13" width="5.875" style="15" bestFit="1" customWidth="1"/>
    <col min="14" max="14" width="5.875" style="15" customWidth="1"/>
    <col min="15" max="16" width="5.75390625" style="15" customWidth="1"/>
    <col min="17" max="17" width="6.125" style="15" customWidth="1"/>
    <col min="18" max="33" width="5.625" style="15" customWidth="1"/>
    <col min="34" max="16384" width="9.00390625" style="15" customWidth="1"/>
  </cols>
  <sheetData>
    <row r="1" s="17" customFormat="1" ht="26.25" customHeight="1">
      <c r="A1" s="40" t="s">
        <v>398</v>
      </c>
    </row>
    <row r="2" spans="12:17" s="41" customFormat="1" ht="15" customHeight="1" thickBot="1">
      <c r="L2" s="42"/>
      <c r="M2" s="42"/>
      <c r="N2" s="201"/>
      <c r="Q2" s="63" t="s">
        <v>372</v>
      </c>
    </row>
    <row r="3" spans="1:17" s="41" customFormat="1" ht="15" customHeight="1" thickTop="1">
      <c r="A3" s="404" t="s">
        <v>215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7"/>
      <c r="Q3" s="407" t="s">
        <v>369</v>
      </c>
    </row>
    <row r="4" spans="1:17" s="41" customFormat="1" ht="15" customHeight="1">
      <c r="A4" s="405"/>
      <c r="B4" s="401" t="s">
        <v>26</v>
      </c>
      <c r="C4" s="400"/>
      <c r="D4" s="402"/>
      <c r="E4" s="400" t="s">
        <v>27</v>
      </c>
      <c r="F4" s="400"/>
      <c r="G4" s="400"/>
      <c r="H4" s="401" t="s">
        <v>28</v>
      </c>
      <c r="I4" s="400"/>
      <c r="J4" s="402"/>
      <c r="K4" s="400" t="s">
        <v>29</v>
      </c>
      <c r="L4" s="400"/>
      <c r="M4" s="400"/>
      <c r="N4" s="394" t="s">
        <v>259</v>
      </c>
      <c r="O4" s="394" t="s">
        <v>260</v>
      </c>
      <c r="P4" s="394" t="s">
        <v>261</v>
      </c>
      <c r="Q4" s="408"/>
    </row>
    <row r="5" spans="1:17" s="41" customFormat="1" ht="32.25" customHeight="1">
      <c r="A5" s="406"/>
      <c r="B5" s="114" t="s">
        <v>256</v>
      </c>
      <c r="C5" s="115" t="s">
        <v>257</v>
      </c>
      <c r="D5" s="119" t="s">
        <v>258</v>
      </c>
      <c r="E5" s="115" t="s">
        <v>256</v>
      </c>
      <c r="F5" s="115" t="s">
        <v>257</v>
      </c>
      <c r="G5" s="115" t="s">
        <v>258</v>
      </c>
      <c r="H5" s="114" t="s">
        <v>256</v>
      </c>
      <c r="I5" s="115" t="s">
        <v>257</v>
      </c>
      <c r="J5" s="119" t="s">
        <v>258</v>
      </c>
      <c r="K5" s="115" t="s">
        <v>256</v>
      </c>
      <c r="L5" s="115" t="s">
        <v>257</v>
      </c>
      <c r="M5" s="115" t="s">
        <v>258</v>
      </c>
      <c r="N5" s="403"/>
      <c r="O5" s="395"/>
      <c r="P5" s="395"/>
      <c r="Q5" s="409"/>
    </row>
    <row r="6" spans="1:17" s="41" customFormat="1" ht="17.25" customHeight="1">
      <c r="A6" s="216" t="s">
        <v>49</v>
      </c>
      <c r="B6" s="280">
        <v>75</v>
      </c>
      <c r="C6" s="280">
        <v>66</v>
      </c>
      <c r="D6" s="281">
        <f>SUM(B6:C6)</f>
        <v>141</v>
      </c>
      <c r="E6" s="282">
        <v>81</v>
      </c>
      <c r="F6" s="280">
        <v>76</v>
      </c>
      <c r="G6" s="281">
        <f>SUM(E6:F6)</f>
        <v>157</v>
      </c>
      <c r="H6" s="280">
        <v>58</v>
      </c>
      <c r="I6" s="280">
        <v>65</v>
      </c>
      <c r="J6" s="281">
        <f>SUM(H6:I6)</f>
        <v>123</v>
      </c>
      <c r="K6" s="282">
        <v>62</v>
      </c>
      <c r="L6" s="280">
        <v>69</v>
      </c>
      <c r="M6" s="281">
        <f>SUM(K6:L6)</f>
        <v>131</v>
      </c>
      <c r="N6" s="283">
        <v>24</v>
      </c>
      <c r="O6" s="280">
        <v>15</v>
      </c>
      <c r="P6" s="283">
        <v>2</v>
      </c>
      <c r="Q6" s="284">
        <v>42</v>
      </c>
    </row>
    <row r="7" spans="1:17" s="41" customFormat="1" ht="17.25" customHeight="1">
      <c r="A7" s="216" t="s">
        <v>50</v>
      </c>
      <c r="B7" s="273">
        <v>84</v>
      </c>
      <c r="C7" s="273">
        <v>79</v>
      </c>
      <c r="D7" s="275">
        <f>SUM(B7:C7)</f>
        <v>163</v>
      </c>
      <c r="E7" s="274">
        <v>78</v>
      </c>
      <c r="F7" s="273">
        <v>68</v>
      </c>
      <c r="G7" s="275">
        <f>SUM(E7:F7)</f>
        <v>146</v>
      </c>
      <c r="H7" s="273">
        <v>79</v>
      </c>
      <c r="I7" s="273">
        <v>65</v>
      </c>
      <c r="J7" s="275">
        <f>SUM(H7:I7)</f>
        <v>144</v>
      </c>
      <c r="K7" s="274">
        <v>76</v>
      </c>
      <c r="L7" s="273">
        <v>64</v>
      </c>
      <c r="M7" s="275">
        <f>SUM(K7:L7)</f>
        <v>140</v>
      </c>
      <c r="N7" s="285">
        <v>28</v>
      </c>
      <c r="O7" s="286"/>
      <c r="P7" s="285"/>
      <c r="Q7" s="287">
        <v>43</v>
      </c>
    </row>
    <row r="8" spans="1:17" s="41" customFormat="1" ht="17.25" customHeight="1">
      <c r="A8" s="216" t="s">
        <v>51</v>
      </c>
      <c r="B8" s="273">
        <v>71</v>
      </c>
      <c r="C8" s="273">
        <v>67</v>
      </c>
      <c r="D8" s="275">
        <f aca="true" t="shared" si="0" ref="D8:D24">SUM(B8:C8)</f>
        <v>138</v>
      </c>
      <c r="E8" s="274">
        <v>78</v>
      </c>
      <c r="F8" s="273">
        <v>68</v>
      </c>
      <c r="G8" s="275">
        <f aca="true" t="shared" si="1" ref="G8:G24">SUM(E8:F8)</f>
        <v>146</v>
      </c>
      <c r="H8" s="273">
        <v>62</v>
      </c>
      <c r="I8" s="273">
        <v>62</v>
      </c>
      <c r="J8" s="275">
        <f aca="true" t="shared" si="2" ref="J8:J24">SUM(H8:I8)</f>
        <v>124</v>
      </c>
      <c r="K8" s="274">
        <v>58</v>
      </c>
      <c r="L8" s="273">
        <v>79</v>
      </c>
      <c r="M8" s="275">
        <f aca="true" t="shared" si="3" ref="M8:M24">SUM(K8:L8)</f>
        <v>137</v>
      </c>
      <c r="N8" s="285">
        <v>27</v>
      </c>
      <c r="O8" s="286">
        <v>11</v>
      </c>
      <c r="P8" s="285">
        <v>2</v>
      </c>
      <c r="Q8" s="287">
        <v>45</v>
      </c>
    </row>
    <row r="9" spans="1:17" s="41" customFormat="1" ht="17.25" customHeight="1">
      <c r="A9" s="216" t="s">
        <v>52</v>
      </c>
      <c r="B9" s="273">
        <v>46</v>
      </c>
      <c r="C9" s="273">
        <v>49</v>
      </c>
      <c r="D9" s="275">
        <f t="shared" si="0"/>
        <v>95</v>
      </c>
      <c r="E9" s="274">
        <v>57</v>
      </c>
      <c r="F9" s="273">
        <v>38</v>
      </c>
      <c r="G9" s="275">
        <f t="shared" si="1"/>
        <v>95</v>
      </c>
      <c r="H9" s="273">
        <v>54</v>
      </c>
      <c r="I9" s="273">
        <v>48</v>
      </c>
      <c r="J9" s="275">
        <f t="shared" si="2"/>
        <v>102</v>
      </c>
      <c r="K9" s="274">
        <v>38</v>
      </c>
      <c r="L9" s="273">
        <v>50</v>
      </c>
      <c r="M9" s="275">
        <f t="shared" si="3"/>
        <v>88</v>
      </c>
      <c r="N9" s="285">
        <v>19</v>
      </c>
      <c r="O9" s="286">
        <v>10</v>
      </c>
      <c r="P9" s="285">
        <v>2</v>
      </c>
      <c r="Q9" s="287">
        <v>33</v>
      </c>
    </row>
    <row r="10" spans="1:17" s="41" customFormat="1" ht="17.25" customHeight="1">
      <c r="A10" s="216" t="s">
        <v>53</v>
      </c>
      <c r="B10" s="273">
        <v>25</v>
      </c>
      <c r="C10" s="273">
        <v>31</v>
      </c>
      <c r="D10" s="275">
        <f t="shared" si="0"/>
        <v>56</v>
      </c>
      <c r="E10" s="274">
        <v>27</v>
      </c>
      <c r="F10" s="273">
        <v>31</v>
      </c>
      <c r="G10" s="275">
        <f t="shared" si="1"/>
        <v>58</v>
      </c>
      <c r="H10" s="273">
        <v>36</v>
      </c>
      <c r="I10" s="273">
        <v>38</v>
      </c>
      <c r="J10" s="275">
        <f t="shared" si="2"/>
        <v>74</v>
      </c>
      <c r="K10" s="274">
        <v>34</v>
      </c>
      <c r="L10" s="273">
        <v>24</v>
      </c>
      <c r="M10" s="275">
        <f t="shared" si="3"/>
        <v>58</v>
      </c>
      <c r="N10" s="285">
        <v>12</v>
      </c>
      <c r="O10" s="286">
        <v>19</v>
      </c>
      <c r="P10" s="285">
        <v>3</v>
      </c>
      <c r="Q10" s="287">
        <v>22</v>
      </c>
    </row>
    <row r="11" spans="1:17" s="41" customFormat="1" ht="17.25" customHeight="1">
      <c r="A11" s="216" t="s">
        <v>54</v>
      </c>
      <c r="B11" s="273">
        <v>93</v>
      </c>
      <c r="C11" s="273">
        <v>88</v>
      </c>
      <c r="D11" s="275">
        <f t="shared" si="0"/>
        <v>181</v>
      </c>
      <c r="E11" s="274">
        <v>77</v>
      </c>
      <c r="F11" s="273">
        <v>81</v>
      </c>
      <c r="G11" s="275">
        <f t="shared" si="1"/>
        <v>158</v>
      </c>
      <c r="H11" s="273">
        <v>80</v>
      </c>
      <c r="I11" s="273">
        <v>71</v>
      </c>
      <c r="J11" s="275">
        <f t="shared" si="2"/>
        <v>151</v>
      </c>
      <c r="K11" s="274">
        <v>68</v>
      </c>
      <c r="L11" s="273">
        <v>68</v>
      </c>
      <c r="M11" s="275">
        <f t="shared" si="3"/>
        <v>136</v>
      </c>
      <c r="N11" s="285">
        <v>28</v>
      </c>
      <c r="O11" s="286"/>
      <c r="P11" s="285"/>
      <c r="Q11" s="287">
        <v>44</v>
      </c>
    </row>
    <row r="12" spans="1:17" s="41" customFormat="1" ht="17.25" customHeight="1">
      <c r="A12" s="216" t="s">
        <v>55</v>
      </c>
      <c r="B12" s="273">
        <v>67</v>
      </c>
      <c r="C12" s="273">
        <v>58</v>
      </c>
      <c r="D12" s="275">
        <f t="shared" si="0"/>
        <v>125</v>
      </c>
      <c r="E12" s="274">
        <v>76</v>
      </c>
      <c r="F12" s="273">
        <v>58</v>
      </c>
      <c r="G12" s="275">
        <f t="shared" si="1"/>
        <v>134</v>
      </c>
      <c r="H12" s="273">
        <v>73</v>
      </c>
      <c r="I12" s="273">
        <v>69</v>
      </c>
      <c r="J12" s="275">
        <f t="shared" si="2"/>
        <v>142</v>
      </c>
      <c r="K12" s="274">
        <v>71</v>
      </c>
      <c r="L12" s="273">
        <v>79</v>
      </c>
      <c r="M12" s="275">
        <f t="shared" si="3"/>
        <v>150</v>
      </c>
      <c r="N12" s="285">
        <v>24</v>
      </c>
      <c r="O12" s="286">
        <v>17</v>
      </c>
      <c r="P12" s="285">
        <v>3</v>
      </c>
      <c r="Q12" s="287">
        <v>42</v>
      </c>
    </row>
    <row r="13" spans="1:17" s="41" customFormat="1" ht="17.25" customHeight="1">
      <c r="A13" s="216" t="s">
        <v>56</v>
      </c>
      <c r="B13" s="273">
        <v>103</v>
      </c>
      <c r="C13" s="273">
        <v>126</v>
      </c>
      <c r="D13" s="275">
        <f t="shared" si="0"/>
        <v>229</v>
      </c>
      <c r="E13" s="274">
        <v>96</v>
      </c>
      <c r="F13" s="273">
        <v>102</v>
      </c>
      <c r="G13" s="275">
        <f t="shared" si="1"/>
        <v>198</v>
      </c>
      <c r="H13" s="273">
        <v>93</v>
      </c>
      <c r="I13" s="273">
        <v>104</v>
      </c>
      <c r="J13" s="275">
        <f t="shared" si="2"/>
        <v>197</v>
      </c>
      <c r="K13" s="274">
        <v>90</v>
      </c>
      <c r="L13" s="273">
        <v>110</v>
      </c>
      <c r="M13" s="275">
        <f t="shared" si="3"/>
        <v>200</v>
      </c>
      <c r="N13" s="285">
        <v>34</v>
      </c>
      <c r="O13" s="286"/>
      <c r="P13" s="285"/>
      <c r="Q13" s="287">
        <v>50</v>
      </c>
    </row>
    <row r="14" spans="1:17" s="41" customFormat="1" ht="17.25" customHeight="1">
      <c r="A14" s="216" t="s">
        <v>57</v>
      </c>
      <c r="B14" s="273">
        <v>66</v>
      </c>
      <c r="C14" s="273">
        <v>62</v>
      </c>
      <c r="D14" s="275">
        <f t="shared" si="0"/>
        <v>128</v>
      </c>
      <c r="E14" s="274">
        <v>81</v>
      </c>
      <c r="F14" s="273">
        <v>64</v>
      </c>
      <c r="G14" s="275">
        <f t="shared" si="1"/>
        <v>145</v>
      </c>
      <c r="H14" s="273">
        <v>80</v>
      </c>
      <c r="I14" s="273">
        <v>68</v>
      </c>
      <c r="J14" s="275">
        <f t="shared" si="2"/>
        <v>148</v>
      </c>
      <c r="K14" s="274">
        <v>67</v>
      </c>
      <c r="L14" s="273">
        <v>71</v>
      </c>
      <c r="M14" s="275">
        <f t="shared" si="3"/>
        <v>138</v>
      </c>
      <c r="N14" s="285">
        <v>24</v>
      </c>
      <c r="O14" s="286">
        <v>16</v>
      </c>
      <c r="P14" s="285">
        <v>2</v>
      </c>
      <c r="Q14" s="287">
        <v>40</v>
      </c>
    </row>
    <row r="15" spans="1:17" s="41" customFormat="1" ht="17.25" customHeight="1">
      <c r="A15" s="216" t="s">
        <v>58</v>
      </c>
      <c r="B15" s="273">
        <v>33</v>
      </c>
      <c r="C15" s="273">
        <v>19</v>
      </c>
      <c r="D15" s="275">
        <f t="shared" si="0"/>
        <v>52</v>
      </c>
      <c r="E15" s="274">
        <v>19</v>
      </c>
      <c r="F15" s="273">
        <v>24</v>
      </c>
      <c r="G15" s="275">
        <f t="shared" si="1"/>
        <v>43</v>
      </c>
      <c r="H15" s="273">
        <v>28</v>
      </c>
      <c r="I15" s="273">
        <v>22</v>
      </c>
      <c r="J15" s="275">
        <f t="shared" si="2"/>
        <v>50</v>
      </c>
      <c r="K15" s="274">
        <v>21</v>
      </c>
      <c r="L15" s="273">
        <v>18</v>
      </c>
      <c r="M15" s="275">
        <f t="shared" si="3"/>
        <v>39</v>
      </c>
      <c r="N15" s="285">
        <v>12</v>
      </c>
      <c r="O15" s="286"/>
      <c r="P15" s="285"/>
      <c r="Q15" s="287">
        <v>28</v>
      </c>
    </row>
    <row r="16" spans="1:17" s="41" customFormat="1" ht="17.25" customHeight="1">
      <c r="A16" s="216" t="s">
        <v>59</v>
      </c>
      <c r="B16" s="273">
        <v>59</v>
      </c>
      <c r="C16" s="273">
        <v>61</v>
      </c>
      <c r="D16" s="275">
        <f t="shared" si="0"/>
        <v>120</v>
      </c>
      <c r="E16" s="274">
        <v>53</v>
      </c>
      <c r="F16" s="273">
        <v>63</v>
      </c>
      <c r="G16" s="275">
        <f t="shared" si="1"/>
        <v>116</v>
      </c>
      <c r="H16" s="273">
        <v>63</v>
      </c>
      <c r="I16" s="273">
        <v>67</v>
      </c>
      <c r="J16" s="275">
        <f t="shared" si="2"/>
        <v>130</v>
      </c>
      <c r="K16" s="274">
        <v>50</v>
      </c>
      <c r="L16" s="273">
        <v>70</v>
      </c>
      <c r="M16" s="275">
        <f t="shared" si="3"/>
        <v>120</v>
      </c>
      <c r="N16" s="285">
        <v>22</v>
      </c>
      <c r="O16" s="286"/>
      <c r="P16" s="285"/>
      <c r="Q16" s="287">
        <v>31</v>
      </c>
    </row>
    <row r="17" spans="1:17" s="41" customFormat="1" ht="17.25" customHeight="1">
      <c r="A17" s="216" t="s">
        <v>60</v>
      </c>
      <c r="B17" s="273">
        <v>75</v>
      </c>
      <c r="C17" s="273">
        <v>73</v>
      </c>
      <c r="D17" s="275">
        <f t="shared" si="0"/>
        <v>148</v>
      </c>
      <c r="E17" s="274">
        <v>52</v>
      </c>
      <c r="F17" s="273">
        <v>66</v>
      </c>
      <c r="G17" s="275">
        <f t="shared" si="1"/>
        <v>118</v>
      </c>
      <c r="H17" s="273">
        <v>55</v>
      </c>
      <c r="I17" s="273">
        <v>53</v>
      </c>
      <c r="J17" s="275">
        <f t="shared" si="2"/>
        <v>108</v>
      </c>
      <c r="K17" s="274">
        <v>78</v>
      </c>
      <c r="L17" s="273">
        <v>80</v>
      </c>
      <c r="M17" s="275">
        <f t="shared" si="3"/>
        <v>158</v>
      </c>
      <c r="N17" s="285">
        <v>24</v>
      </c>
      <c r="O17" s="286"/>
      <c r="P17" s="285"/>
      <c r="Q17" s="287">
        <v>32</v>
      </c>
    </row>
    <row r="18" spans="1:17" s="41" customFormat="1" ht="17.25" customHeight="1">
      <c r="A18" s="216" t="s">
        <v>61</v>
      </c>
      <c r="B18" s="273">
        <v>44</v>
      </c>
      <c r="C18" s="273">
        <v>38</v>
      </c>
      <c r="D18" s="275">
        <f t="shared" si="0"/>
        <v>82</v>
      </c>
      <c r="E18" s="274">
        <v>34</v>
      </c>
      <c r="F18" s="273">
        <v>43</v>
      </c>
      <c r="G18" s="275">
        <f t="shared" si="1"/>
        <v>77</v>
      </c>
      <c r="H18" s="273">
        <v>38</v>
      </c>
      <c r="I18" s="273">
        <v>44</v>
      </c>
      <c r="J18" s="275">
        <f t="shared" si="2"/>
        <v>82</v>
      </c>
      <c r="K18" s="274">
        <v>35</v>
      </c>
      <c r="L18" s="273">
        <v>47</v>
      </c>
      <c r="M18" s="275">
        <f t="shared" si="3"/>
        <v>82</v>
      </c>
      <c r="N18" s="285">
        <v>16</v>
      </c>
      <c r="O18" s="286">
        <v>15</v>
      </c>
      <c r="P18" s="285">
        <v>2</v>
      </c>
      <c r="Q18" s="287">
        <v>27</v>
      </c>
    </row>
    <row r="19" spans="1:17" s="41" customFormat="1" ht="17.25" customHeight="1">
      <c r="A19" s="216" t="s">
        <v>62</v>
      </c>
      <c r="B19" s="273">
        <v>61</v>
      </c>
      <c r="C19" s="273">
        <v>64</v>
      </c>
      <c r="D19" s="275">
        <f t="shared" si="0"/>
        <v>125</v>
      </c>
      <c r="E19" s="274">
        <v>61</v>
      </c>
      <c r="F19" s="273">
        <v>49</v>
      </c>
      <c r="G19" s="275">
        <f t="shared" si="1"/>
        <v>110</v>
      </c>
      <c r="H19" s="273">
        <v>60</v>
      </c>
      <c r="I19" s="273">
        <v>50</v>
      </c>
      <c r="J19" s="275">
        <f t="shared" si="2"/>
        <v>110</v>
      </c>
      <c r="K19" s="274">
        <v>53</v>
      </c>
      <c r="L19" s="273">
        <v>55</v>
      </c>
      <c r="M19" s="275">
        <f t="shared" si="3"/>
        <v>108</v>
      </c>
      <c r="N19" s="285">
        <v>20</v>
      </c>
      <c r="O19" s="286">
        <v>11</v>
      </c>
      <c r="P19" s="285">
        <v>2</v>
      </c>
      <c r="Q19" s="287">
        <v>31</v>
      </c>
    </row>
    <row r="20" spans="1:17" s="41" customFormat="1" ht="17.25" customHeight="1">
      <c r="A20" s="216" t="s">
        <v>63</v>
      </c>
      <c r="B20" s="273">
        <v>57</v>
      </c>
      <c r="C20" s="273">
        <v>61</v>
      </c>
      <c r="D20" s="275">
        <f t="shared" si="0"/>
        <v>118</v>
      </c>
      <c r="E20" s="274">
        <v>60</v>
      </c>
      <c r="F20" s="273">
        <v>57</v>
      </c>
      <c r="G20" s="275">
        <f t="shared" si="1"/>
        <v>117</v>
      </c>
      <c r="H20" s="273">
        <v>58</v>
      </c>
      <c r="I20" s="273">
        <v>58</v>
      </c>
      <c r="J20" s="275">
        <f t="shared" si="2"/>
        <v>116</v>
      </c>
      <c r="K20" s="274">
        <v>51</v>
      </c>
      <c r="L20" s="273">
        <v>58</v>
      </c>
      <c r="M20" s="275">
        <f t="shared" si="3"/>
        <v>109</v>
      </c>
      <c r="N20" s="285">
        <v>20</v>
      </c>
      <c r="O20" s="286"/>
      <c r="P20" s="285"/>
      <c r="Q20" s="287">
        <v>28</v>
      </c>
    </row>
    <row r="21" spans="1:17" s="41" customFormat="1" ht="17.25" customHeight="1">
      <c r="A21" s="216" t="s">
        <v>64</v>
      </c>
      <c r="B21" s="273">
        <v>80</v>
      </c>
      <c r="C21" s="273">
        <v>80</v>
      </c>
      <c r="D21" s="275">
        <f t="shared" si="0"/>
        <v>160</v>
      </c>
      <c r="E21" s="274">
        <v>79</v>
      </c>
      <c r="F21" s="273">
        <v>74</v>
      </c>
      <c r="G21" s="275">
        <f t="shared" si="1"/>
        <v>153</v>
      </c>
      <c r="H21" s="273">
        <v>63</v>
      </c>
      <c r="I21" s="273">
        <v>58</v>
      </c>
      <c r="J21" s="275">
        <f t="shared" si="2"/>
        <v>121</v>
      </c>
      <c r="K21" s="274">
        <v>83</v>
      </c>
      <c r="L21" s="273">
        <v>63</v>
      </c>
      <c r="M21" s="275">
        <f t="shared" si="3"/>
        <v>146</v>
      </c>
      <c r="N21" s="285">
        <v>27</v>
      </c>
      <c r="O21" s="286"/>
      <c r="P21" s="285"/>
      <c r="Q21" s="287">
        <v>36</v>
      </c>
    </row>
    <row r="22" spans="1:17" s="41" customFormat="1" ht="17.25" customHeight="1">
      <c r="A22" s="216" t="s">
        <v>65</v>
      </c>
      <c r="B22" s="273">
        <v>52</v>
      </c>
      <c r="C22" s="273">
        <v>50</v>
      </c>
      <c r="D22" s="275">
        <f t="shared" si="0"/>
        <v>102</v>
      </c>
      <c r="E22" s="274">
        <v>56</v>
      </c>
      <c r="F22" s="273">
        <v>58</v>
      </c>
      <c r="G22" s="275">
        <f t="shared" si="1"/>
        <v>114</v>
      </c>
      <c r="H22" s="273">
        <v>60</v>
      </c>
      <c r="I22" s="273">
        <v>43</v>
      </c>
      <c r="J22" s="275">
        <f t="shared" si="2"/>
        <v>103</v>
      </c>
      <c r="K22" s="274">
        <v>51</v>
      </c>
      <c r="L22" s="273">
        <v>55</v>
      </c>
      <c r="M22" s="275">
        <f t="shared" si="3"/>
        <v>106</v>
      </c>
      <c r="N22" s="285">
        <v>20</v>
      </c>
      <c r="O22" s="286"/>
      <c r="P22" s="285"/>
      <c r="Q22" s="287">
        <v>29</v>
      </c>
    </row>
    <row r="23" spans="1:17" s="41" customFormat="1" ht="17.25" customHeight="1">
      <c r="A23" s="216" t="s">
        <v>66</v>
      </c>
      <c r="B23" s="273">
        <v>25</v>
      </c>
      <c r="C23" s="273">
        <v>35</v>
      </c>
      <c r="D23" s="275">
        <f t="shared" si="0"/>
        <v>60</v>
      </c>
      <c r="E23" s="274">
        <v>32</v>
      </c>
      <c r="F23" s="273">
        <v>21</v>
      </c>
      <c r="G23" s="275">
        <f t="shared" si="1"/>
        <v>53</v>
      </c>
      <c r="H23" s="273">
        <v>23</v>
      </c>
      <c r="I23" s="273">
        <v>28</v>
      </c>
      <c r="J23" s="275">
        <f t="shared" si="2"/>
        <v>51</v>
      </c>
      <c r="K23" s="274">
        <v>37</v>
      </c>
      <c r="L23" s="273">
        <v>19</v>
      </c>
      <c r="M23" s="275">
        <f t="shared" si="3"/>
        <v>56</v>
      </c>
      <c r="N23" s="285">
        <v>12</v>
      </c>
      <c r="O23" s="286"/>
      <c r="P23" s="285"/>
      <c r="Q23" s="287">
        <v>22</v>
      </c>
    </row>
    <row r="24" spans="1:17" s="41" customFormat="1" ht="17.25" customHeight="1">
      <c r="A24" s="216" t="s">
        <v>312</v>
      </c>
      <c r="B24" s="273">
        <v>25</v>
      </c>
      <c r="C24" s="273">
        <v>28</v>
      </c>
      <c r="D24" s="275">
        <f t="shared" si="0"/>
        <v>53</v>
      </c>
      <c r="E24" s="274">
        <v>28</v>
      </c>
      <c r="F24" s="273">
        <v>19</v>
      </c>
      <c r="G24" s="275">
        <f t="shared" si="1"/>
        <v>47</v>
      </c>
      <c r="H24" s="273">
        <v>23</v>
      </c>
      <c r="I24" s="273">
        <v>27</v>
      </c>
      <c r="J24" s="275">
        <f t="shared" si="2"/>
        <v>50</v>
      </c>
      <c r="K24" s="274">
        <v>34</v>
      </c>
      <c r="L24" s="273">
        <v>30</v>
      </c>
      <c r="M24" s="275">
        <f t="shared" si="3"/>
        <v>64</v>
      </c>
      <c r="N24" s="285">
        <v>12</v>
      </c>
      <c r="O24" s="286">
        <v>16</v>
      </c>
      <c r="P24" s="285">
        <v>3</v>
      </c>
      <c r="Q24" s="287">
        <v>27</v>
      </c>
    </row>
    <row r="25" spans="1:17" s="44" customFormat="1" ht="18.75" customHeight="1" thickBot="1">
      <c r="A25" s="217" t="s">
        <v>67</v>
      </c>
      <c r="B25" s="288">
        <f>SUM(B6:B24)</f>
        <v>1141</v>
      </c>
      <c r="C25" s="288">
        <f>SUM(C6:C24)</f>
        <v>1135</v>
      </c>
      <c r="D25" s="289">
        <f>SUM(D6:D24)</f>
        <v>2276</v>
      </c>
      <c r="E25" s="290">
        <f>SUM(E6:E24)</f>
        <v>1125</v>
      </c>
      <c r="F25" s="288">
        <f>SUM(F6:F24)</f>
        <v>1060</v>
      </c>
      <c r="G25" s="291">
        <f aca="true" t="shared" si="4" ref="G25:Q25">SUM(G6:G24)</f>
        <v>2185</v>
      </c>
      <c r="H25" s="288">
        <f t="shared" si="4"/>
        <v>1086</v>
      </c>
      <c r="I25" s="288">
        <f t="shared" si="4"/>
        <v>1040</v>
      </c>
      <c r="J25" s="289">
        <f t="shared" si="4"/>
        <v>2126</v>
      </c>
      <c r="K25" s="290">
        <f t="shared" si="4"/>
        <v>1057</v>
      </c>
      <c r="L25" s="288">
        <f t="shared" si="4"/>
        <v>1109</v>
      </c>
      <c r="M25" s="291">
        <f t="shared" si="4"/>
        <v>2166</v>
      </c>
      <c r="N25" s="292">
        <f t="shared" si="4"/>
        <v>405</v>
      </c>
      <c r="O25" s="289">
        <f t="shared" si="4"/>
        <v>130</v>
      </c>
      <c r="P25" s="293">
        <f t="shared" si="4"/>
        <v>21</v>
      </c>
      <c r="Q25" s="294">
        <f t="shared" si="4"/>
        <v>652</v>
      </c>
    </row>
    <row r="26" spans="1:15" ht="15" customHeight="1" thickTop="1">
      <c r="A26" s="392" t="s">
        <v>216</v>
      </c>
      <c r="B26" s="218"/>
      <c r="C26" s="218"/>
      <c r="D26" s="218"/>
      <c r="E26" s="219"/>
      <c r="F26" s="220"/>
      <c r="G26" s="221"/>
      <c r="H26" s="222"/>
      <c r="I26" s="218"/>
      <c r="J26" s="223"/>
      <c r="K26" s="414" t="s">
        <v>262</v>
      </c>
      <c r="L26" s="415"/>
      <c r="M26" s="45"/>
      <c r="N26" s="46"/>
      <c r="O26" s="46"/>
    </row>
    <row r="27" spans="1:15" ht="15" customHeight="1">
      <c r="A27" s="392"/>
      <c r="B27" s="398" t="s">
        <v>26</v>
      </c>
      <c r="C27" s="399"/>
      <c r="D27" s="399"/>
      <c r="E27" s="410" t="s">
        <v>389</v>
      </c>
      <c r="F27" s="411"/>
      <c r="G27" s="410" t="s">
        <v>304</v>
      </c>
      <c r="H27" s="411"/>
      <c r="I27" s="410" t="s">
        <v>390</v>
      </c>
      <c r="J27" s="411"/>
      <c r="K27" s="416"/>
      <c r="L27" s="417"/>
      <c r="M27" s="47"/>
      <c r="N27" s="48"/>
      <c r="O27" s="48"/>
    </row>
    <row r="28" spans="1:15" ht="15" customHeight="1">
      <c r="A28" s="393"/>
      <c r="B28" s="114" t="s">
        <v>11</v>
      </c>
      <c r="C28" s="115" t="s">
        <v>12</v>
      </c>
      <c r="D28" s="115" t="s">
        <v>82</v>
      </c>
      <c r="E28" s="412"/>
      <c r="F28" s="413"/>
      <c r="G28" s="412"/>
      <c r="H28" s="413"/>
      <c r="I28" s="412"/>
      <c r="J28" s="413"/>
      <c r="K28" s="412"/>
      <c r="L28" s="418"/>
      <c r="M28" s="47"/>
      <c r="N28" s="48"/>
      <c r="O28" s="48"/>
    </row>
    <row r="29" spans="1:15" ht="17.25" customHeight="1">
      <c r="A29" s="224" t="s">
        <v>68</v>
      </c>
      <c r="B29" s="358">
        <v>123</v>
      </c>
      <c r="C29" s="358">
        <v>130</v>
      </c>
      <c r="D29" s="273">
        <f>SUM(B29:C29)</f>
        <v>253</v>
      </c>
      <c r="E29" s="419">
        <v>19</v>
      </c>
      <c r="F29" s="420"/>
      <c r="G29" s="419">
        <v>13</v>
      </c>
      <c r="H29" s="420"/>
      <c r="I29" s="419">
        <v>2</v>
      </c>
      <c r="J29" s="420"/>
      <c r="K29" s="419">
        <v>39</v>
      </c>
      <c r="L29" s="421"/>
      <c r="M29" s="259"/>
      <c r="N29" s="49"/>
      <c r="O29" s="49"/>
    </row>
    <row r="30" spans="1:15" ht="17.25" customHeight="1">
      <c r="A30" s="216" t="s">
        <v>69</v>
      </c>
      <c r="B30" s="358">
        <v>86</v>
      </c>
      <c r="C30" s="358">
        <v>88</v>
      </c>
      <c r="D30" s="273">
        <f>SUM(B30:C30)</f>
        <v>174</v>
      </c>
      <c r="E30" s="422">
        <v>16</v>
      </c>
      <c r="F30" s="423"/>
      <c r="G30" s="422">
        <v>7</v>
      </c>
      <c r="H30" s="423"/>
      <c r="I30" s="422">
        <v>2</v>
      </c>
      <c r="J30" s="423"/>
      <c r="K30" s="422">
        <v>34</v>
      </c>
      <c r="L30" s="424"/>
      <c r="M30" s="49"/>
      <c r="N30" s="49"/>
      <c r="O30" s="49"/>
    </row>
    <row r="31" spans="1:15" ht="17.25" customHeight="1">
      <c r="A31" s="216" t="s">
        <v>70</v>
      </c>
      <c r="B31" s="358">
        <v>101</v>
      </c>
      <c r="C31" s="358">
        <v>97</v>
      </c>
      <c r="D31" s="273">
        <f aca="true" t="shared" si="5" ref="D31:D41">SUM(B31:C31)</f>
        <v>198</v>
      </c>
      <c r="E31" s="422">
        <v>16</v>
      </c>
      <c r="F31" s="423"/>
      <c r="G31" s="422"/>
      <c r="H31" s="423"/>
      <c r="I31" s="422"/>
      <c r="J31" s="423"/>
      <c r="K31" s="422">
        <v>31</v>
      </c>
      <c r="L31" s="424"/>
      <c r="M31" s="49"/>
      <c r="N31" s="49"/>
      <c r="O31" s="49"/>
    </row>
    <row r="32" spans="1:15" ht="17.25" customHeight="1">
      <c r="A32" s="216" t="s">
        <v>71</v>
      </c>
      <c r="B32" s="358">
        <v>46</v>
      </c>
      <c r="C32" s="358">
        <v>34</v>
      </c>
      <c r="D32" s="273">
        <f t="shared" si="5"/>
        <v>80</v>
      </c>
      <c r="E32" s="422">
        <v>8</v>
      </c>
      <c r="F32" s="423"/>
      <c r="G32" s="422">
        <v>7</v>
      </c>
      <c r="H32" s="423"/>
      <c r="I32" s="422">
        <v>2</v>
      </c>
      <c r="J32" s="423"/>
      <c r="K32" s="422">
        <v>22</v>
      </c>
      <c r="L32" s="424"/>
      <c r="M32" s="49"/>
      <c r="N32" s="49"/>
      <c r="O32" s="49"/>
    </row>
    <row r="33" spans="1:15" ht="17.25" customHeight="1">
      <c r="A33" s="216" t="s">
        <v>72</v>
      </c>
      <c r="B33" s="358">
        <v>84</v>
      </c>
      <c r="C33" s="358">
        <v>87</v>
      </c>
      <c r="D33" s="273">
        <f t="shared" si="5"/>
        <v>171</v>
      </c>
      <c r="E33" s="422">
        <v>15</v>
      </c>
      <c r="F33" s="423"/>
      <c r="G33" s="422"/>
      <c r="H33" s="423"/>
      <c r="I33" s="422"/>
      <c r="J33" s="423"/>
      <c r="K33" s="422">
        <v>30</v>
      </c>
      <c r="L33" s="424"/>
      <c r="M33" s="49"/>
      <c r="N33" s="49"/>
      <c r="O33" s="49"/>
    </row>
    <row r="34" spans="1:15" ht="17.25" customHeight="1">
      <c r="A34" s="216" t="s">
        <v>73</v>
      </c>
      <c r="B34" s="358">
        <v>60</v>
      </c>
      <c r="C34" s="358">
        <v>72</v>
      </c>
      <c r="D34" s="273">
        <f t="shared" si="5"/>
        <v>132</v>
      </c>
      <c r="E34" s="422">
        <v>11</v>
      </c>
      <c r="F34" s="423"/>
      <c r="G34" s="422"/>
      <c r="H34" s="423"/>
      <c r="I34" s="422"/>
      <c r="J34" s="423"/>
      <c r="K34" s="422">
        <v>26</v>
      </c>
      <c r="L34" s="424"/>
      <c r="M34" s="49"/>
      <c r="N34" s="49"/>
      <c r="O34" s="49"/>
    </row>
    <row r="35" spans="1:15" ht="17.25" customHeight="1">
      <c r="A35" s="216" t="s">
        <v>74</v>
      </c>
      <c r="B35" s="358">
        <v>69</v>
      </c>
      <c r="C35" s="358">
        <v>75</v>
      </c>
      <c r="D35" s="273">
        <f t="shared" si="5"/>
        <v>144</v>
      </c>
      <c r="E35" s="422">
        <v>12</v>
      </c>
      <c r="F35" s="423"/>
      <c r="G35" s="422"/>
      <c r="H35" s="423"/>
      <c r="I35" s="422"/>
      <c r="J35" s="423"/>
      <c r="K35" s="422">
        <v>26</v>
      </c>
      <c r="L35" s="424"/>
      <c r="M35" s="49"/>
      <c r="N35" s="49"/>
      <c r="O35" s="49"/>
    </row>
    <row r="36" spans="1:15" ht="17.25" customHeight="1">
      <c r="A36" s="216" t="s">
        <v>75</v>
      </c>
      <c r="B36" s="358">
        <v>117</v>
      </c>
      <c r="C36" s="358">
        <v>127</v>
      </c>
      <c r="D36" s="273">
        <f t="shared" si="5"/>
        <v>244</v>
      </c>
      <c r="E36" s="422">
        <v>18</v>
      </c>
      <c r="F36" s="423"/>
      <c r="G36" s="422">
        <v>14</v>
      </c>
      <c r="H36" s="423"/>
      <c r="I36" s="422">
        <v>3</v>
      </c>
      <c r="J36" s="423"/>
      <c r="K36" s="422">
        <v>41</v>
      </c>
      <c r="L36" s="424"/>
      <c r="M36" s="49"/>
      <c r="N36" s="49"/>
      <c r="O36" s="49"/>
    </row>
    <row r="37" spans="1:15" ht="17.25" customHeight="1">
      <c r="A37" s="216" t="s">
        <v>76</v>
      </c>
      <c r="B37" s="358">
        <v>79</v>
      </c>
      <c r="C37" s="358">
        <v>69</v>
      </c>
      <c r="D37" s="273">
        <f t="shared" si="5"/>
        <v>148</v>
      </c>
      <c r="E37" s="422">
        <v>12</v>
      </c>
      <c r="F37" s="423"/>
      <c r="G37" s="422">
        <v>6</v>
      </c>
      <c r="H37" s="423"/>
      <c r="I37" s="422">
        <v>2</v>
      </c>
      <c r="J37" s="423"/>
      <c r="K37" s="422">
        <v>27</v>
      </c>
      <c r="L37" s="424"/>
      <c r="M37" s="49"/>
      <c r="N37" s="49"/>
      <c r="O37" s="49"/>
    </row>
    <row r="38" spans="1:15" ht="17.25" customHeight="1">
      <c r="A38" s="216" t="s">
        <v>77</v>
      </c>
      <c r="B38" s="358">
        <v>77</v>
      </c>
      <c r="C38" s="358">
        <v>70</v>
      </c>
      <c r="D38" s="273">
        <f t="shared" si="5"/>
        <v>147</v>
      </c>
      <c r="E38" s="422">
        <v>13</v>
      </c>
      <c r="F38" s="423"/>
      <c r="G38" s="422"/>
      <c r="H38" s="423"/>
      <c r="I38" s="422"/>
      <c r="J38" s="423"/>
      <c r="K38" s="422">
        <v>26</v>
      </c>
      <c r="L38" s="424"/>
      <c r="M38" s="49"/>
      <c r="N38" s="49"/>
      <c r="O38" s="49"/>
    </row>
    <row r="39" spans="1:15" ht="17.25" customHeight="1">
      <c r="A39" s="216" t="s">
        <v>78</v>
      </c>
      <c r="B39" s="358">
        <v>58</v>
      </c>
      <c r="C39" s="358">
        <v>61</v>
      </c>
      <c r="D39" s="273">
        <f t="shared" si="5"/>
        <v>119</v>
      </c>
      <c r="E39" s="422">
        <v>10</v>
      </c>
      <c r="F39" s="423"/>
      <c r="G39" s="422">
        <v>19</v>
      </c>
      <c r="H39" s="423"/>
      <c r="I39" s="422">
        <v>4</v>
      </c>
      <c r="J39" s="423"/>
      <c r="K39" s="422">
        <v>29</v>
      </c>
      <c r="L39" s="424"/>
      <c r="M39" s="49"/>
      <c r="N39" s="49"/>
      <c r="O39" s="49"/>
    </row>
    <row r="40" spans="1:15" ht="17.25" customHeight="1">
      <c r="A40" s="216" t="s">
        <v>79</v>
      </c>
      <c r="B40" s="358">
        <v>63</v>
      </c>
      <c r="C40" s="358">
        <v>70</v>
      </c>
      <c r="D40" s="273">
        <f t="shared" si="5"/>
        <v>133</v>
      </c>
      <c r="E40" s="422">
        <v>11</v>
      </c>
      <c r="F40" s="423"/>
      <c r="G40" s="422">
        <v>9</v>
      </c>
      <c r="H40" s="423"/>
      <c r="I40" s="422">
        <v>2</v>
      </c>
      <c r="J40" s="423"/>
      <c r="K40" s="422">
        <v>29</v>
      </c>
      <c r="L40" s="424"/>
      <c r="M40" s="49"/>
      <c r="N40" s="49"/>
      <c r="O40" s="49"/>
    </row>
    <row r="41" spans="1:15" ht="17.25" customHeight="1">
      <c r="A41" s="216" t="s">
        <v>80</v>
      </c>
      <c r="B41" s="358">
        <v>68</v>
      </c>
      <c r="C41" s="358">
        <v>73</v>
      </c>
      <c r="D41" s="273">
        <f t="shared" si="5"/>
        <v>141</v>
      </c>
      <c r="E41" s="422">
        <v>13</v>
      </c>
      <c r="F41" s="423"/>
      <c r="G41" s="422"/>
      <c r="H41" s="423"/>
      <c r="I41" s="422"/>
      <c r="J41" s="423"/>
      <c r="K41" s="422">
        <v>28</v>
      </c>
      <c r="L41" s="424"/>
      <c r="M41" s="49"/>
      <c r="N41" s="49"/>
      <c r="O41" s="49"/>
    </row>
    <row r="42" spans="1:15" ht="18.75" customHeight="1" thickBot="1">
      <c r="A42" s="225" t="s">
        <v>67</v>
      </c>
      <c r="B42" s="365">
        <f>SUM(B29:B41)</f>
        <v>1031</v>
      </c>
      <c r="C42" s="365">
        <f>SUM(C29:C41)</f>
        <v>1053</v>
      </c>
      <c r="D42" s="366">
        <f>SUM(D29:D41)</f>
        <v>2084</v>
      </c>
      <c r="E42" s="425">
        <f>SUM(E29:F41)</f>
        <v>174</v>
      </c>
      <c r="F42" s="426"/>
      <c r="G42" s="425">
        <f>SUM(G29:H41)</f>
        <v>75</v>
      </c>
      <c r="H42" s="426"/>
      <c r="I42" s="425">
        <f>SUM(I29:J41)</f>
        <v>17</v>
      </c>
      <c r="J42" s="426"/>
      <c r="K42" s="425">
        <f>SUM(K29:L41)</f>
        <v>388</v>
      </c>
      <c r="L42" s="427"/>
      <c r="M42" s="49"/>
      <c r="N42" s="49"/>
      <c r="O42" s="49"/>
    </row>
    <row r="43" ht="18" customHeight="1" thickTop="1">
      <c r="F43" s="50"/>
    </row>
  </sheetData>
  <sheetProtection/>
  <mergeCells count="72">
    <mergeCell ref="E41:F41"/>
    <mergeCell ref="G41:H41"/>
    <mergeCell ref="I41:J41"/>
    <mergeCell ref="K41:L41"/>
    <mergeCell ref="E42:F42"/>
    <mergeCell ref="G42:H42"/>
    <mergeCell ref="I42:J42"/>
    <mergeCell ref="K42:L42"/>
    <mergeCell ref="E39:F39"/>
    <mergeCell ref="G39:H39"/>
    <mergeCell ref="I39:J39"/>
    <mergeCell ref="K39:L39"/>
    <mergeCell ref="E40:F40"/>
    <mergeCell ref="G40:H40"/>
    <mergeCell ref="I40:J40"/>
    <mergeCell ref="K40:L40"/>
    <mergeCell ref="E37:F37"/>
    <mergeCell ref="G37:H37"/>
    <mergeCell ref="I37:J37"/>
    <mergeCell ref="K37:L37"/>
    <mergeCell ref="E38:F38"/>
    <mergeCell ref="G38:H38"/>
    <mergeCell ref="I38:J38"/>
    <mergeCell ref="K38:L38"/>
    <mergeCell ref="E35:F35"/>
    <mergeCell ref="G35:H35"/>
    <mergeCell ref="I35:J35"/>
    <mergeCell ref="K35:L35"/>
    <mergeCell ref="E36:F36"/>
    <mergeCell ref="G36:H36"/>
    <mergeCell ref="I36:J36"/>
    <mergeCell ref="K36:L36"/>
    <mergeCell ref="E33:F33"/>
    <mergeCell ref="G33:H33"/>
    <mergeCell ref="I33:J33"/>
    <mergeCell ref="K33:L33"/>
    <mergeCell ref="E34:F34"/>
    <mergeCell ref="G34:H34"/>
    <mergeCell ref="I34:J34"/>
    <mergeCell ref="K34:L34"/>
    <mergeCell ref="E31:F31"/>
    <mergeCell ref="G31:H31"/>
    <mergeCell ref="I31:J31"/>
    <mergeCell ref="K31:L31"/>
    <mergeCell ref="E32:F32"/>
    <mergeCell ref="G32:H32"/>
    <mergeCell ref="I32:J32"/>
    <mergeCell ref="K32:L32"/>
    <mergeCell ref="E29:F29"/>
    <mergeCell ref="G29:H29"/>
    <mergeCell ref="I29:J29"/>
    <mergeCell ref="K29:L29"/>
    <mergeCell ref="E30:F30"/>
    <mergeCell ref="G30:H30"/>
    <mergeCell ref="I30:J30"/>
    <mergeCell ref="K30:L30"/>
    <mergeCell ref="Q3:Q5"/>
    <mergeCell ref="E27:F28"/>
    <mergeCell ref="G27:H28"/>
    <mergeCell ref="I27:J28"/>
    <mergeCell ref="K26:L28"/>
    <mergeCell ref="E4:G4"/>
    <mergeCell ref="H4:J4"/>
    <mergeCell ref="O4:O5"/>
    <mergeCell ref="A26:A28"/>
    <mergeCell ref="P4:P5"/>
    <mergeCell ref="B3:P3"/>
    <mergeCell ref="B27:D27"/>
    <mergeCell ref="K4:M4"/>
    <mergeCell ref="B4:D4"/>
    <mergeCell ref="N4:N5"/>
    <mergeCell ref="A3:A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K58"/>
  <sheetViews>
    <sheetView workbookViewId="0" topLeftCell="A1">
      <selection activeCell="A1" sqref="A1"/>
    </sheetView>
  </sheetViews>
  <sheetFormatPr defaultColWidth="9.00390625" defaultRowHeight="13.5"/>
  <cols>
    <col min="1" max="1" width="5.50390625" style="15" customWidth="1"/>
    <col min="2" max="2" width="11.00390625" style="15" customWidth="1"/>
    <col min="3" max="3" width="8.00390625" style="41" customWidth="1"/>
    <col min="4" max="8" width="7.00390625" style="41" bestFit="1" customWidth="1"/>
    <col min="9" max="11" width="7.00390625" style="77" bestFit="1" customWidth="1"/>
    <col min="12" max="16384" width="9.00390625" style="15" customWidth="1"/>
  </cols>
  <sheetData>
    <row r="1" spans="1:11" ht="26.25" customHeight="1">
      <c r="A1" s="33" t="s">
        <v>399</v>
      </c>
      <c r="B1" s="33"/>
      <c r="C1" s="58"/>
      <c r="D1" s="58"/>
      <c r="E1" s="58"/>
      <c r="F1" s="58"/>
      <c r="G1" s="58"/>
      <c r="H1" s="58"/>
      <c r="I1" s="33"/>
      <c r="J1" s="33"/>
      <c r="K1" s="33"/>
    </row>
    <row r="2" spans="1:11" ht="15" customHeight="1" thickBot="1">
      <c r="A2" s="41"/>
      <c r="B2" s="41"/>
      <c r="J2" s="42"/>
      <c r="K2" s="63" t="s">
        <v>213</v>
      </c>
    </row>
    <row r="3" spans="1:11" ht="21" customHeight="1" thickTop="1">
      <c r="A3" s="397" t="s">
        <v>7</v>
      </c>
      <c r="B3" s="433"/>
      <c r="C3" s="430" t="s">
        <v>306</v>
      </c>
      <c r="D3" s="396"/>
      <c r="E3" s="397"/>
      <c r="F3" s="433" t="s">
        <v>351</v>
      </c>
      <c r="G3" s="433"/>
      <c r="H3" s="430"/>
      <c r="I3" s="428" t="s">
        <v>373</v>
      </c>
      <c r="J3" s="428"/>
      <c r="K3" s="429"/>
    </row>
    <row r="4" spans="1:11" ht="21" customHeight="1">
      <c r="A4" s="401"/>
      <c r="B4" s="400"/>
      <c r="C4" s="115" t="s">
        <v>0</v>
      </c>
      <c r="D4" s="115" t="s">
        <v>8</v>
      </c>
      <c r="E4" s="119" t="s">
        <v>9</v>
      </c>
      <c r="F4" s="115" t="s">
        <v>263</v>
      </c>
      <c r="G4" s="115" t="s">
        <v>264</v>
      </c>
      <c r="H4" s="119" t="s">
        <v>265</v>
      </c>
      <c r="I4" s="226" t="s">
        <v>263</v>
      </c>
      <c r="J4" s="226" t="s">
        <v>264</v>
      </c>
      <c r="K4" s="227" t="s">
        <v>265</v>
      </c>
    </row>
    <row r="5" spans="1:11" ht="14.25" customHeight="1">
      <c r="A5" s="431" t="s">
        <v>1</v>
      </c>
      <c r="B5" s="432"/>
      <c r="C5" s="1">
        <v>20</v>
      </c>
      <c r="D5" s="1">
        <v>19</v>
      </c>
      <c r="E5" s="1">
        <v>1</v>
      </c>
      <c r="F5" s="1">
        <f>SUM(G5:H5)</f>
        <v>20</v>
      </c>
      <c r="G5" s="1">
        <v>19</v>
      </c>
      <c r="H5" s="1">
        <v>1</v>
      </c>
      <c r="I5" s="4">
        <f>SUM(J5:K5)</f>
        <v>20</v>
      </c>
      <c r="J5" s="4">
        <v>19</v>
      </c>
      <c r="K5" s="4">
        <v>1</v>
      </c>
    </row>
    <row r="6" spans="1:11" ht="10.5" customHeight="1">
      <c r="A6" s="434"/>
      <c r="B6" s="438"/>
      <c r="C6" s="1"/>
      <c r="D6" s="1"/>
      <c r="E6" s="1"/>
      <c r="F6" s="1"/>
      <c r="G6" s="1"/>
      <c r="H6" s="1"/>
      <c r="I6" s="4"/>
      <c r="J6" s="4"/>
      <c r="K6" s="4"/>
    </row>
    <row r="7" spans="1:11" ht="14.25" customHeight="1">
      <c r="A7" s="439" t="s">
        <v>2</v>
      </c>
      <c r="B7" s="440"/>
      <c r="C7" s="125">
        <v>435</v>
      </c>
      <c r="D7" s="125">
        <v>429</v>
      </c>
      <c r="E7" s="125">
        <v>6</v>
      </c>
      <c r="F7" s="1">
        <f>SUM(G7:H7)</f>
        <v>435</v>
      </c>
      <c r="G7" s="1">
        <f>SUM(G8:G9)</f>
        <v>429</v>
      </c>
      <c r="H7" s="1">
        <f>SUM(H8:H9)</f>
        <v>6</v>
      </c>
      <c r="I7" s="4">
        <f>SUM(J7:K7)</f>
        <v>432</v>
      </c>
      <c r="J7" s="4">
        <f>SUM(J8:J9)</f>
        <v>426</v>
      </c>
      <c r="K7" s="4">
        <f>SUM(K8:K9)</f>
        <v>6</v>
      </c>
    </row>
    <row r="8" spans="1:11" ht="14.25" customHeight="1">
      <c r="A8" s="161"/>
      <c r="B8" s="184" t="s">
        <v>10</v>
      </c>
      <c r="C8" s="203">
        <v>414</v>
      </c>
      <c r="D8" s="203">
        <v>408</v>
      </c>
      <c r="E8" s="1">
        <v>6</v>
      </c>
      <c r="F8" s="1">
        <f>SUM(G8:H8)</f>
        <v>412</v>
      </c>
      <c r="G8" s="1">
        <v>406</v>
      </c>
      <c r="H8" s="1">
        <v>6</v>
      </c>
      <c r="I8" s="4">
        <f>SUM(J8:K8)</f>
        <v>411</v>
      </c>
      <c r="J8" s="4">
        <v>405</v>
      </c>
      <c r="K8" s="4">
        <v>6</v>
      </c>
    </row>
    <row r="9" spans="1:11" ht="14.25" customHeight="1">
      <c r="A9" s="161"/>
      <c r="B9" s="184" t="s">
        <v>274</v>
      </c>
      <c r="C9" s="203">
        <v>21</v>
      </c>
      <c r="D9" s="203">
        <v>21</v>
      </c>
      <c r="E9" s="203" t="s">
        <v>350</v>
      </c>
      <c r="F9" s="1">
        <f>SUM(G9:H9)</f>
        <v>23</v>
      </c>
      <c r="G9" s="1">
        <v>23</v>
      </c>
      <c r="H9" s="158" t="s">
        <v>350</v>
      </c>
      <c r="I9" s="4">
        <f>SUM(J9:K9)</f>
        <v>21</v>
      </c>
      <c r="J9" s="4">
        <v>21</v>
      </c>
      <c r="K9" s="261" t="s">
        <v>350</v>
      </c>
    </row>
    <row r="10" spans="1:11" ht="10.5" customHeight="1">
      <c r="A10" s="161"/>
      <c r="B10" s="184"/>
      <c r="C10" s="1"/>
      <c r="D10" s="1"/>
      <c r="E10" s="125"/>
      <c r="F10" s="1"/>
      <c r="G10" s="1"/>
      <c r="H10" s="125"/>
      <c r="I10" s="4"/>
      <c r="J10" s="4"/>
      <c r="K10" s="295"/>
    </row>
    <row r="11" spans="1:11" ht="14.25" customHeight="1">
      <c r="A11" s="439" t="s">
        <v>3</v>
      </c>
      <c r="B11" s="440"/>
      <c r="C11" s="1">
        <f aca="true" t="shared" si="0" ref="C11:K11">C15+C19</f>
        <v>694</v>
      </c>
      <c r="D11" s="204">
        <f t="shared" si="0"/>
        <v>670</v>
      </c>
      <c r="E11" s="204">
        <f t="shared" si="0"/>
        <v>24</v>
      </c>
      <c r="F11" s="1">
        <f t="shared" si="0"/>
        <v>692</v>
      </c>
      <c r="G11" s="1">
        <f t="shared" si="0"/>
        <v>669</v>
      </c>
      <c r="H11" s="1">
        <f t="shared" si="0"/>
        <v>23</v>
      </c>
      <c r="I11" s="4">
        <f t="shared" si="0"/>
        <v>692</v>
      </c>
      <c r="J11" s="4">
        <f t="shared" si="0"/>
        <v>670</v>
      </c>
      <c r="K11" s="4">
        <f t="shared" si="0"/>
        <v>22</v>
      </c>
    </row>
    <row r="12" spans="1:11" ht="14.25" customHeight="1">
      <c r="A12" s="18"/>
      <c r="B12" s="184" t="s">
        <v>11</v>
      </c>
      <c r="C12" s="1">
        <f aca="true" t="shared" si="1" ref="C12:H12">C16+C20</f>
        <v>263</v>
      </c>
      <c r="D12" s="187">
        <f t="shared" si="1"/>
        <v>253</v>
      </c>
      <c r="E12" s="187">
        <f t="shared" si="1"/>
        <v>10</v>
      </c>
      <c r="F12" s="1">
        <f t="shared" si="1"/>
        <v>262</v>
      </c>
      <c r="G12" s="1">
        <f t="shared" si="1"/>
        <v>251</v>
      </c>
      <c r="H12" s="1">
        <f t="shared" si="1"/>
        <v>11</v>
      </c>
      <c r="I12" s="4">
        <f aca="true" t="shared" si="2" ref="I12:K13">I16+I20</f>
        <v>261</v>
      </c>
      <c r="J12" s="4">
        <f t="shared" si="2"/>
        <v>251</v>
      </c>
      <c r="K12" s="4">
        <f t="shared" si="2"/>
        <v>10</v>
      </c>
    </row>
    <row r="13" spans="1:11" ht="14.25" customHeight="1">
      <c r="A13" s="18"/>
      <c r="B13" s="184" t="s">
        <v>12</v>
      </c>
      <c r="C13" s="1">
        <f aca="true" t="shared" si="3" ref="C13:H13">C17+C21</f>
        <v>431</v>
      </c>
      <c r="D13" s="187">
        <f t="shared" si="3"/>
        <v>417</v>
      </c>
      <c r="E13" s="187">
        <f t="shared" si="3"/>
        <v>14</v>
      </c>
      <c r="F13" s="1">
        <f t="shared" si="3"/>
        <v>430</v>
      </c>
      <c r="G13" s="1">
        <f t="shared" si="3"/>
        <v>418</v>
      </c>
      <c r="H13" s="1">
        <f t="shared" si="3"/>
        <v>12</v>
      </c>
      <c r="I13" s="4">
        <f t="shared" si="2"/>
        <v>431</v>
      </c>
      <c r="J13" s="4">
        <f t="shared" si="2"/>
        <v>419</v>
      </c>
      <c r="K13" s="4">
        <f t="shared" si="2"/>
        <v>12</v>
      </c>
    </row>
    <row r="14" spans="1:11" ht="10.5" customHeight="1">
      <c r="A14" s="434"/>
      <c r="B14" s="435"/>
      <c r="C14" s="1"/>
      <c r="D14" s="1"/>
      <c r="E14" s="1"/>
      <c r="F14" s="1"/>
      <c r="G14" s="1"/>
      <c r="H14" s="1"/>
      <c r="I14" s="4"/>
      <c r="J14" s="4"/>
      <c r="K14" s="4"/>
    </row>
    <row r="15" spans="1:11" ht="14.25" customHeight="1">
      <c r="A15" s="183"/>
      <c r="B15" s="184" t="s">
        <v>22</v>
      </c>
      <c r="C15" s="1">
        <v>624</v>
      </c>
      <c r="D15" s="1">
        <v>609</v>
      </c>
      <c r="E15" s="1">
        <v>15</v>
      </c>
      <c r="F15" s="1">
        <f>SUM(G15:H15)</f>
        <v>630</v>
      </c>
      <c r="G15" s="1">
        <f>SUM(G16:G17)</f>
        <v>615</v>
      </c>
      <c r="H15" s="1">
        <f>SUM(H16:H17)</f>
        <v>15</v>
      </c>
      <c r="I15" s="4">
        <f>SUM(J15:K15)</f>
        <v>633</v>
      </c>
      <c r="J15" s="4">
        <f>SUM(J16:J17)</f>
        <v>619</v>
      </c>
      <c r="K15" s="4">
        <f>SUM(K16:K17)</f>
        <v>14</v>
      </c>
    </row>
    <row r="16" spans="1:11" ht="14.25" customHeight="1">
      <c r="A16" s="18"/>
      <c r="B16" s="184" t="s">
        <v>11</v>
      </c>
      <c r="C16" s="1">
        <v>237</v>
      </c>
      <c r="D16" s="1">
        <v>231</v>
      </c>
      <c r="E16" s="1">
        <v>6</v>
      </c>
      <c r="F16" s="1">
        <f>SUM(G16:H16)</f>
        <v>238</v>
      </c>
      <c r="G16" s="1">
        <v>231</v>
      </c>
      <c r="H16" s="1">
        <v>7</v>
      </c>
      <c r="I16" s="4">
        <f>SUM(J16:K16)</f>
        <v>240</v>
      </c>
      <c r="J16" s="4">
        <v>234</v>
      </c>
      <c r="K16" s="4">
        <v>6</v>
      </c>
    </row>
    <row r="17" spans="1:11" ht="14.25" customHeight="1">
      <c r="A17" s="18"/>
      <c r="B17" s="184" t="s">
        <v>12</v>
      </c>
      <c r="C17" s="1">
        <v>387</v>
      </c>
      <c r="D17" s="1">
        <v>378</v>
      </c>
      <c r="E17" s="1">
        <v>9</v>
      </c>
      <c r="F17" s="1">
        <f>SUM(G17:H17)</f>
        <v>392</v>
      </c>
      <c r="G17" s="1">
        <v>384</v>
      </c>
      <c r="H17" s="1">
        <v>8</v>
      </c>
      <c r="I17" s="4">
        <f>SUM(J17:K17)</f>
        <v>393</v>
      </c>
      <c r="J17" s="4">
        <v>385</v>
      </c>
      <c r="K17" s="4">
        <v>8</v>
      </c>
    </row>
    <row r="18" spans="1:11" ht="10.5" customHeight="1">
      <c r="A18" s="434"/>
      <c r="B18" s="435"/>
      <c r="C18" s="1"/>
      <c r="D18" s="1"/>
      <c r="E18" s="1"/>
      <c r="F18" s="1"/>
      <c r="G18" s="1"/>
      <c r="H18" s="1"/>
      <c r="I18" s="4"/>
      <c r="J18" s="4"/>
      <c r="K18" s="4"/>
    </row>
    <row r="19" spans="1:11" ht="14.25" customHeight="1">
      <c r="A19" s="183"/>
      <c r="B19" s="184" t="s">
        <v>23</v>
      </c>
      <c r="C19" s="1">
        <v>70</v>
      </c>
      <c r="D19" s="1">
        <f>D20+D21</f>
        <v>61</v>
      </c>
      <c r="E19" s="1">
        <f>E20+E21</f>
        <v>9</v>
      </c>
      <c r="F19" s="1">
        <f>SUM(G19:H19)</f>
        <v>62</v>
      </c>
      <c r="G19" s="1">
        <f>SUM(G20:G21)</f>
        <v>54</v>
      </c>
      <c r="H19" s="1">
        <f>SUM(H20:H21)</f>
        <v>8</v>
      </c>
      <c r="I19" s="4">
        <f>SUM(J19:K19)</f>
        <v>59</v>
      </c>
      <c r="J19" s="4">
        <f>SUM(J20:J21)</f>
        <v>51</v>
      </c>
      <c r="K19" s="4">
        <f>SUM(K20:K21)</f>
        <v>8</v>
      </c>
    </row>
    <row r="20" spans="1:11" ht="14.25" customHeight="1">
      <c r="A20" s="18"/>
      <c r="B20" s="184" t="s">
        <v>11</v>
      </c>
      <c r="C20" s="1">
        <v>26</v>
      </c>
      <c r="D20" s="1">
        <v>22</v>
      </c>
      <c r="E20" s="125">
        <v>4</v>
      </c>
      <c r="F20" s="1">
        <f>SUM(G20:H20)</f>
        <v>24</v>
      </c>
      <c r="G20" s="1">
        <v>20</v>
      </c>
      <c r="H20" s="125">
        <v>4</v>
      </c>
      <c r="I20" s="4">
        <f>SUM(J20:K20)</f>
        <v>21</v>
      </c>
      <c r="J20" s="4">
        <v>17</v>
      </c>
      <c r="K20" s="295">
        <v>4</v>
      </c>
    </row>
    <row r="21" spans="1:11" ht="14.25" customHeight="1">
      <c r="A21" s="18"/>
      <c r="B21" s="184" t="s">
        <v>12</v>
      </c>
      <c r="C21" s="1">
        <v>44</v>
      </c>
      <c r="D21" s="1">
        <v>39</v>
      </c>
      <c r="E21" s="1">
        <v>5</v>
      </c>
      <c r="F21" s="1">
        <f>SUM(G21:H21)</f>
        <v>38</v>
      </c>
      <c r="G21" s="1">
        <v>34</v>
      </c>
      <c r="H21" s="1">
        <v>4</v>
      </c>
      <c r="I21" s="4">
        <f>SUM(J21:K21)</f>
        <v>38</v>
      </c>
      <c r="J21" s="4">
        <v>34</v>
      </c>
      <c r="K21" s="4">
        <v>4</v>
      </c>
    </row>
    <row r="22" spans="1:11" ht="10.5" customHeight="1">
      <c r="A22" s="434"/>
      <c r="B22" s="435"/>
      <c r="C22" s="1"/>
      <c r="D22" s="1"/>
      <c r="E22" s="1"/>
      <c r="F22" s="1"/>
      <c r="G22" s="1"/>
      <c r="H22" s="1"/>
      <c r="I22" s="4"/>
      <c r="J22" s="4"/>
      <c r="K22" s="4"/>
    </row>
    <row r="23" spans="1:11" ht="14.25" customHeight="1">
      <c r="A23" s="439" t="s">
        <v>4</v>
      </c>
      <c r="B23" s="440"/>
      <c r="C23" s="1">
        <v>116</v>
      </c>
      <c r="D23" s="1">
        <v>115</v>
      </c>
      <c r="E23" s="1">
        <v>1</v>
      </c>
      <c r="F23" s="1">
        <f>SUM(G23:H23)</f>
        <v>124</v>
      </c>
      <c r="G23" s="1">
        <f>SUM(G24:G25)</f>
        <v>123</v>
      </c>
      <c r="H23" s="1">
        <f>SUM(H24:H25)</f>
        <v>1</v>
      </c>
      <c r="I23" s="4">
        <f>SUM(J23:K23)</f>
        <v>130</v>
      </c>
      <c r="J23" s="4">
        <f>SUM(J24:J25)</f>
        <v>129</v>
      </c>
      <c r="K23" s="4">
        <f>SUM(K24:K25)</f>
        <v>1</v>
      </c>
    </row>
    <row r="24" spans="1:11" ht="14.25" customHeight="1">
      <c r="A24" s="18"/>
      <c r="B24" s="184" t="s">
        <v>11</v>
      </c>
      <c r="C24" s="1">
        <v>29</v>
      </c>
      <c r="D24" s="1">
        <v>29</v>
      </c>
      <c r="E24" s="175">
        <v>0</v>
      </c>
      <c r="F24" s="1">
        <f>SUM(G24:H24)</f>
        <v>37</v>
      </c>
      <c r="G24" s="1">
        <v>37</v>
      </c>
      <c r="H24" s="158" t="s">
        <v>350</v>
      </c>
      <c r="I24" s="4">
        <f>SUM(J24:K24)</f>
        <v>37</v>
      </c>
      <c r="J24" s="4">
        <v>37</v>
      </c>
      <c r="K24" s="261" t="s">
        <v>350</v>
      </c>
    </row>
    <row r="25" spans="1:11" ht="14.25" customHeight="1">
      <c r="A25" s="18"/>
      <c r="B25" s="184" t="s">
        <v>12</v>
      </c>
      <c r="C25" s="1">
        <v>87</v>
      </c>
      <c r="D25" s="1">
        <v>86</v>
      </c>
      <c r="E25" s="175">
        <v>1</v>
      </c>
      <c r="F25" s="1">
        <f>SUM(G25:H25)</f>
        <v>87</v>
      </c>
      <c r="G25" s="1">
        <v>86</v>
      </c>
      <c r="H25" s="175">
        <v>1</v>
      </c>
      <c r="I25" s="4">
        <f>SUM(J25:K25)</f>
        <v>93</v>
      </c>
      <c r="J25" s="4">
        <v>92</v>
      </c>
      <c r="K25" s="296">
        <v>1</v>
      </c>
    </row>
    <row r="26" spans="1:11" ht="15" customHeight="1">
      <c r="A26" s="434"/>
      <c r="B26" s="435"/>
      <c r="C26" s="1"/>
      <c r="D26" s="1"/>
      <c r="E26" s="1"/>
      <c r="F26" s="1"/>
      <c r="G26" s="1"/>
      <c r="H26" s="1"/>
      <c r="I26" s="4"/>
      <c r="J26" s="4"/>
      <c r="K26" s="4"/>
    </row>
    <row r="27" spans="1:11" ht="14.25" customHeight="1">
      <c r="A27" s="439" t="s">
        <v>5</v>
      </c>
      <c r="B27" s="440"/>
      <c r="C27" s="1">
        <v>13266</v>
      </c>
      <c r="D27" s="1">
        <v>13159</v>
      </c>
      <c r="E27" s="1">
        <v>107</v>
      </c>
      <c r="F27" s="1">
        <f>SUM(G27:H27)</f>
        <v>13284</v>
      </c>
      <c r="G27" s="1">
        <f>SUM(G28:G29)</f>
        <v>13192</v>
      </c>
      <c r="H27" s="1">
        <f>SUM(H28:H29)</f>
        <v>92</v>
      </c>
      <c r="I27" s="4">
        <f>SUM(J27:K27)</f>
        <v>13141</v>
      </c>
      <c r="J27" s="4">
        <f>SUM(J28:J29)</f>
        <v>13063</v>
      </c>
      <c r="K27" s="4">
        <f>SUM(K28:K29)</f>
        <v>78</v>
      </c>
    </row>
    <row r="28" spans="1:11" ht="14.25" customHeight="1">
      <c r="A28" s="18"/>
      <c r="B28" s="184" t="s">
        <v>11</v>
      </c>
      <c r="C28" s="1">
        <v>6744</v>
      </c>
      <c r="D28" s="1">
        <v>6682</v>
      </c>
      <c r="E28" s="1">
        <v>62</v>
      </c>
      <c r="F28" s="1">
        <f>SUM(G28:H28)</f>
        <v>6728</v>
      </c>
      <c r="G28" s="1">
        <v>6677</v>
      </c>
      <c r="H28" s="1">
        <v>51</v>
      </c>
      <c r="I28" s="4">
        <f>SUM(J28:K28)</f>
        <v>6597</v>
      </c>
      <c r="J28" s="4">
        <v>6554</v>
      </c>
      <c r="K28" s="4">
        <v>43</v>
      </c>
    </row>
    <row r="29" spans="1:11" ht="14.25" customHeight="1">
      <c r="A29" s="18"/>
      <c r="B29" s="184" t="s">
        <v>12</v>
      </c>
      <c r="C29" s="1">
        <v>6522</v>
      </c>
      <c r="D29" s="1">
        <v>6477</v>
      </c>
      <c r="E29" s="1">
        <v>45</v>
      </c>
      <c r="F29" s="1">
        <f>SUM(G29:H29)</f>
        <v>6556</v>
      </c>
      <c r="G29" s="1">
        <v>6515</v>
      </c>
      <c r="H29" s="1">
        <v>41</v>
      </c>
      <c r="I29" s="4">
        <f>SUM(J29:K29)</f>
        <v>6544</v>
      </c>
      <c r="J29" s="4">
        <v>6509</v>
      </c>
      <c r="K29" s="4">
        <v>35</v>
      </c>
    </row>
    <row r="30" spans="1:11" ht="10.5" customHeight="1">
      <c r="A30" s="18"/>
      <c r="B30" s="160"/>
      <c r="C30" s="1"/>
      <c r="D30" s="1"/>
      <c r="E30" s="1"/>
      <c r="F30" s="1"/>
      <c r="G30" s="1"/>
      <c r="H30" s="1"/>
      <c r="I30" s="4"/>
      <c r="J30" s="4"/>
      <c r="K30" s="4"/>
    </row>
    <row r="31" spans="1:11" ht="14.25" customHeight="1">
      <c r="A31" s="18"/>
      <c r="B31" s="184" t="s">
        <v>24</v>
      </c>
      <c r="C31" s="1">
        <v>2277</v>
      </c>
      <c r="D31" s="1">
        <v>2263</v>
      </c>
      <c r="E31" s="1">
        <v>14</v>
      </c>
      <c r="F31" s="1">
        <f>SUM(G31:H31)</f>
        <v>2171</v>
      </c>
      <c r="G31" s="1">
        <f>SUM(G32:G33)</f>
        <v>2158</v>
      </c>
      <c r="H31" s="1">
        <f>SUM(H32:H33)</f>
        <v>13</v>
      </c>
      <c r="I31" s="4">
        <f>SUM(J31:K31)</f>
        <v>2159</v>
      </c>
      <c r="J31" s="4">
        <f>SUM(J32:J33)</f>
        <v>2151</v>
      </c>
      <c r="K31" s="4">
        <f>SUM(K32:K33)</f>
        <v>8</v>
      </c>
    </row>
    <row r="32" spans="1:11" ht="14.25" customHeight="1">
      <c r="A32" s="18"/>
      <c r="B32" s="184" t="s">
        <v>11</v>
      </c>
      <c r="C32" s="1">
        <v>1132</v>
      </c>
      <c r="D32" s="1">
        <v>1123</v>
      </c>
      <c r="E32" s="1">
        <v>9</v>
      </c>
      <c r="F32" s="1">
        <f>SUM(G32:H32)</f>
        <v>1098</v>
      </c>
      <c r="G32" s="1">
        <v>1094</v>
      </c>
      <c r="H32" s="1">
        <v>4</v>
      </c>
      <c r="I32" s="4">
        <f>SUM(J32:K32)</f>
        <v>1055</v>
      </c>
      <c r="J32" s="4">
        <v>1050</v>
      </c>
      <c r="K32" s="4">
        <v>5</v>
      </c>
    </row>
    <row r="33" spans="1:11" ht="14.25" customHeight="1">
      <c r="A33" s="18"/>
      <c r="B33" s="184" t="s">
        <v>12</v>
      </c>
      <c r="C33" s="1">
        <v>1145</v>
      </c>
      <c r="D33" s="1">
        <v>1140</v>
      </c>
      <c r="E33" s="1">
        <v>5</v>
      </c>
      <c r="F33" s="1">
        <f>SUM(G33:H33)</f>
        <v>1073</v>
      </c>
      <c r="G33" s="1">
        <v>1064</v>
      </c>
      <c r="H33" s="1">
        <v>9</v>
      </c>
      <c r="I33" s="4">
        <f>SUM(J33:K33)</f>
        <v>1104</v>
      </c>
      <c r="J33" s="4">
        <v>1101</v>
      </c>
      <c r="K33" s="4">
        <v>3</v>
      </c>
    </row>
    <row r="34" spans="1:11" ht="10.5" customHeight="1">
      <c r="A34" s="18"/>
      <c r="B34" s="184"/>
      <c r="C34" s="1"/>
      <c r="D34" s="1"/>
      <c r="E34" s="1"/>
      <c r="F34" s="1"/>
      <c r="G34" s="1"/>
      <c r="H34" s="1"/>
      <c r="I34" s="4"/>
      <c r="J34" s="4"/>
      <c r="K34" s="4"/>
    </row>
    <row r="35" spans="1:11" ht="14.25" customHeight="1">
      <c r="A35" s="18"/>
      <c r="B35" s="184" t="s">
        <v>25</v>
      </c>
      <c r="C35" s="1">
        <v>2190</v>
      </c>
      <c r="D35" s="1">
        <v>2176</v>
      </c>
      <c r="E35" s="1">
        <v>14</v>
      </c>
      <c r="F35" s="1">
        <f>SUM(G35:H35)</f>
        <v>2275</v>
      </c>
      <c r="G35" s="1">
        <f>SUM(G36:G37)</f>
        <v>2263</v>
      </c>
      <c r="H35" s="1">
        <f>SUM(H36:H37)</f>
        <v>12</v>
      </c>
      <c r="I35" s="4">
        <f>SUM(J35:K35)</f>
        <v>2173</v>
      </c>
      <c r="J35" s="4">
        <f>SUM(J36:J37)</f>
        <v>2159</v>
      </c>
      <c r="K35" s="4">
        <f>SUM(K36:K37)</f>
        <v>14</v>
      </c>
    </row>
    <row r="36" spans="1:11" ht="14.25" customHeight="1">
      <c r="A36" s="18"/>
      <c r="B36" s="184" t="s">
        <v>11</v>
      </c>
      <c r="C36" s="1">
        <v>1127</v>
      </c>
      <c r="D36" s="1">
        <v>1121</v>
      </c>
      <c r="E36" s="1">
        <v>6</v>
      </c>
      <c r="F36" s="1">
        <f>SUM(G36:H36)</f>
        <v>1135</v>
      </c>
      <c r="G36" s="1">
        <v>1127</v>
      </c>
      <c r="H36" s="1">
        <v>8</v>
      </c>
      <c r="I36" s="4">
        <f>SUM(J36:K36)</f>
        <v>1099</v>
      </c>
      <c r="J36" s="4">
        <v>1095</v>
      </c>
      <c r="K36" s="4">
        <v>4</v>
      </c>
    </row>
    <row r="37" spans="1:11" ht="14.25" customHeight="1">
      <c r="A37" s="18"/>
      <c r="B37" s="184" t="s">
        <v>12</v>
      </c>
      <c r="C37" s="1">
        <v>1063</v>
      </c>
      <c r="D37" s="1">
        <v>1055</v>
      </c>
      <c r="E37" s="1">
        <v>8</v>
      </c>
      <c r="F37" s="1">
        <f>SUM(G37:H37)</f>
        <v>1140</v>
      </c>
      <c r="G37" s="1">
        <v>1136</v>
      </c>
      <c r="H37" s="1">
        <v>4</v>
      </c>
      <c r="I37" s="4">
        <f>SUM(J37:K37)</f>
        <v>1074</v>
      </c>
      <c r="J37" s="4">
        <v>1064</v>
      </c>
      <c r="K37" s="4">
        <v>10</v>
      </c>
    </row>
    <row r="38" spans="1:11" ht="10.5" customHeight="1">
      <c r="A38" s="18"/>
      <c r="B38" s="184"/>
      <c r="C38" s="1"/>
      <c r="D38" s="1"/>
      <c r="E38" s="1"/>
      <c r="F38" s="1"/>
      <c r="G38" s="1"/>
      <c r="H38" s="1"/>
      <c r="I38" s="4"/>
      <c r="J38" s="4"/>
      <c r="K38" s="4"/>
    </row>
    <row r="39" spans="1:11" ht="14.25" customHeight="1">
      <c r="A39" s="18"/>
      <c r="B39" s="184" t="s">
        <v>26</v>
      </c>
      <c r="C39" s="1">
        <v>2113</v>
      </c>
      <c r="D39" s="1">
        <v>2094</v>
      </c>
      <c r="E39" s="1">
        <v>19</v>
      </c>
      <c r="F39" s="1">
        <f>SUM(G39:H39)</f>
        <v>2204</v>
      </c>
      <c r="G39" s="1">
        <f>SUM(G40:G41)</f>
        <v>2191</v>
      </c>
      <c r="H39" s="1">
        <f>SUM(H40:H41)</f>
        <v>13</v>
      </c>
      <c r="I39" s="4">
        <f>SUM(J39:K39)</f>
        <v>2286</v>
      </c>
      <c r="J39" s="4">
        <f>SUM(J40:J41)</f>
        <v>2276</v>
      </c>
      <c r="K39" s="4">
        <f>SUM(K40:K41)</f>
        <v>10</v>
      </c>
    </row>
    <row r="40" spans="1:11" ht="14.25" customHeight="1">
      <c r="A40" s="18"/>
      <c r="B40" s="184" t="s">
        <v>11</v>
      </c>
      <c r="C40" s="1">
        <v>1080</v>
      </c>
      <c r="D40" s="1">
        <v>1067</v>
      </c>
      <c r="E40" s="1">
        <v>13</v>
      </c>
      <c r="F40" s="1">
        <f>SUM(G40:H40)</f>
        <v>1134</v>
      </c>
      <c r="G40" s="1">
        <v>1128</v>
      </c>
      <c r="H40" s="1">
        <v>6</v>
      </c>
      <c r="I40" s="4">
        <f>SUM(J40:K40)</f>
        <v>1147</v>
      </c>
      <c r="J40" s="4">
        <v>1141</v>
      </c>
      <c r="K40" s="4">
        <v>6</v>
      </c>
    </row>
    <row r="41" spans="1:11" ht="14.25" customHeight="1">
      <c r="A41" s="18"/>
      <c r="B41" s="184" t="s">
        <v>12</v>
      </c>
      <c r="C41" s="1">
        <v>1033</v>
      </c>
      <c r="D41" s="1">
        <v>1027</v>
      </c>
      <c r="E41" s="1">
        <v>6</v>
      </c>
      <c r="F41" s="1">
        <f>SUM(G41:H41)</f>
        <v>1070</v>
      </c>
      <c r="G41" s="1">
        <v>1063</v>
      </c>
      <c r="H41" s="1">
        <v>7</v>
      </c>
      <c r="I41" s="4">
        <f>SUM(J41:K41)</f>
        <v>1139</v>
      </c>
      <c r="J41" s="4">
        <v>1135</v>
      </c>
      <c r="K41" s="4">
        <v>4</v>
      </c>
    </row>
    <row r="42" spans="1:11" ht="10.5" customHeight="1">
      <c r="A42" s="18"/>
      <c r="B42" s="184"/>
      <c r="C42" s="1"/>
      <c r="D42" s="1"/>
      <c r="E42" s="1"/>
      <c r="F42" s="1"/>
      <c r="G42" s="1"/>
      <c r="H42" s="1"/>
      <c r="I42" s="4"/>
      <c r="J42" s="4"/>
      <c r="K42" s="4"/>
    </row>
    <row r="43" spans="1:11" ht="14.25" customHeight="1">
      <c r="A43" s="18"/>
      <c r="B43" s="184" t="s">
        <v>27</v>
      </c>
      <c r="C43" s="1">
        <v>2169</v>
      </c>
      <c r="D43" s="1">
        <v>2154</v>
      </c>
      <c r="E43" s="1">
        <v>15</v>
      </c>
      <c r="F43" s="1">
        <f>SUM(G43:H43)</f>
        <v>2128</v>
      </c>
      <c r="G43" s="1">
        <f>SUM(G44:G45)</f>
        <v>2112</v>
      </c>
      <c r="H43" s="1">
        <f>SUM(H44:H45)</f>
        <v>16</v>
      </c>
      <c r="I43" s="4">
        <f>SUM(J43:K43)</f>
        <v>2198</v>
      </c>
      <c r="J43" s="4">
        <f>SUM(J44:J45)</f>
        <v>2185</v>
      </c>
      <c r="K43" s="4">
        <f>SUM(K44:K45)</f>
        <v>13</v>
      </c>
    </row>
    <row r="44" spans="1:11" ht="14.25" customHeight="1">
      <c r="A44" s="18"/>
      <c r="B44" s="184" t="s">
        <v>11</v>
      </c>
      <c r="C44" s="1">
        <v>1063</v>
      </c>
      <c r="D44" s="1">
        <v>1053</v>
      </c>
      <c r="E44" s="1">
        <v>10</v>
      </c>
      <c r="F44" s="1">
        <f>SUM(G44:H44)</f>
        <v>1089</v>
      </c>
      <c r="G44" s="1">
        <v>1078</v>
      </c>
      <c r="H44" s="1">
        <v>11</v>
      </c>
      <c r="I44" s="4">
        <f>SUM(J44:K44)</f>
        <v>1131</v>
      </c>
      <c r="J44" s="4">
        <v>1125</v>
      </c>
      <c r="K44" s="4">
        <v>6</v>
      </c>
    </row>
    <row r="45" spans="1:11" ht="14.25" customHeight="1">
      <c r="A45" s="18"/>
      <c r="B45" s="184" t="s">
        <v>12</v>
      </c>
      <c r="C45" s="1">
        <v>1106</v>
      </c>
      <c r="D45" s="1">
        <v>1101</v>
      </c>
      <c r="E45" s="1">
        <v>5</v>
      </c>
      <c r="F45" s="1">
        <f>SUM(G45:H45)</f>
        <v>1039</v>
      </c>
      <c r="G45" s="1">
        <v>1034</v>
      </c>
      <c r="H45" s="1">
        <v>5</v>
      </c>
      <c r="I45" s="4">
        <f>SUM(J45:K45)</f>
        <v>1067</v>
      </c>
      <c r="J45" s="4">
        <v>1060</v>
      </c>
      <c r="K45" s="4">
        <v>7</v>
      </c>
    </row>
    <row r="46" spans="1:11" ht="10.5" customHeight="1">
      <c r="A46" s="18"/>
      <c r="B46" s="184"/>
      <c r="C46" s="1"/>
      <c r="D46" s="1"/>
      <c r="E46" s="1"/>
      <c r="F46" s="1"/>
      <c r="G46" s="1"/>
      <c r="H46" s="1"/>
      <c r="I46" s="4"/>
      <c r="J46" s="4"/>
      <c r="K46" s="4"/>
    </row>
    <row r="47" spans="1:11" ht="14.25" customHeight="1">
      <c r="A47" s="18"/>
      <c r="B47" s="184" t="s">
        <v>28</v>
      </c>
      <c r="C47" s="1">
        <v>2316</v>
      </c>
      <c r="D47" s="1">
        <v>2294</v>
      </c>
      <c r="E47" s="1">
        <v>22</v>
      </c>
      <c r="F47" s="1">
        <f>SUM(G47:H47)</f>
        <v>2183</v>
      </c>
      <c r="G47" s="1">
        <f>SUM(G48:G49)</f>
        <v>2166</v>
      </c>
      <c r="H47" s="1">
        <f>SUM(H48:H49)</f>
        <v>17</v>
      </c>
      <c r="I47" s="4">
        <f>SUM(J47:K47)</f>
        <v>2141</v>
      </c>
      <c r="J47" s="4">
        <f>SUM(J48:J49)</f>
        <v>2126</v>
      </c>
      <c r="K47" s="4">
        <f>SUM(K48:K49)</f>
        <v>15</v>
      </c>
    </row>
    <row r="48" spans="1:11" ht="14.25" customHeight="1">
      <c r="A48" s="18"/>
      <c r="B48" s="184" t="s">
        <v>11</v>
      </c>
      <c r="C48" s="1">
        <v>1196</v>
      </c>
      <c r="D48" s="1">
        <v>1184</v>
      </c>
      <c r="E48" s="1">
        <v>12</v>
      </c>
      <c r="F48" s="1">
        <f>SUM(G48:H48)</f>
        <v>1072</v>
      </c>
      <c r="G48" s="1">
        <v>1061</v>
      </c>
      <c r="H48" s="1">
        <v>11</v>
      </c>
      <c r="I48" s="4">
        <f>SUM(J48:K48)</f>
        <v>1096</v>
      </c>
      <c r="J48" s="4">
        <v>1086</v>
      </c>
      <c r="K48" s="4">
        <v>10</v>
      </c>
    </row>
    <row r="49" spans="1:11" ht="14.25" customHeight="1">
      <c r="A49" s="18"/>
      <c r="B49" s="184" t="s">
        <v>12</v>
      </c>
      <c r="C49" s="1">
        <v>1120</v>
      </c>
      <c r="D49" s="1">
        <v>1110</v>
      </c>
      <c r="E49" s="1">
        <v>10</v>
      </c>
      <c r="F49" s="1">
        <f>SUM(G49:H49)</f>
        <v>1111</v>
      </c>
      <c r="G49" s="1">
        <v>1105</v>
      </c>
      <c r="H49" s="1">
        <v>6</v>
      </c>
      <c r="I49" s="4">
        <f>SUM(J49:K49)</f>
        <v>1045</v>
      </c>
      <c r="J49" s="4">
        <v>1040</v>
      </c>
      <c r="K49" s="4">
        <v>5</v>
      </c>
    </row>
    <row r="50" spans="1:11" ht="10.5" customHeight="1">
      <c r="A50" s="18"/>
      <c r="B50" s="184"/>
      <c r="C50" s="1"/>
      <c r="D50" s="1"/>
      <c r="E50" s="1"/>
      <c r="F50" s="1"/>
      <c r="G50" s="1"/>
      <c r="H50" s="1"/>
      <c r="I50" s="4"/>
      <c r="J50" s="4"/>
      <c r="K50" s="4"/>
    </row>
    <row r="51" spans="1:11" ht="14.25" customHeight="1">
      <c r="A51" s="18"/>
      <c r="B51" s="184" t="s">
        <v>29</v>
      </c>
      <c r="C51" s="1">
        <v>2201</v>
      </c>
      <c r="D51" s="1">
        <v>2178</v>
      </c>
      <c r="E51" s="1">
        <v>23</v>
      </c>
      <c r="F51" s="1">
        <f>SUM(G51:H51)</f>
        <v>2323</v>
      </c>
      <c r="G51" s="1">
        <f>SUM(G52:G53)</f>
        <v>2302</v>
      </c>
      <c r="H51" s="1">
        <f>SUM(H52:H53)</f>
        <v>21</v>
      </c>
      <c r="I51" s="4">
        <f>SUM(J51:K51)</f>
        <v>2184</v>
      </c>
      <c r="J51" s="4">
        <f>SUM(J52:J53)</f>
        <v>2166</v>
      </c>
      <c r="K51" s="4">
        <f>SUM(K52:K53)</f>
        <v>18</v>
      </c>
    </row>
    <row r="52" spans="1:11" ht="14.25" customHeight="1">
      <c r="A52" s="18"/>
      <c r="B52" s="184" t="s">
        <v>11</v>
      </c>
      <c r="C52" s="1">
        <v>1146</v>
      </c>
      <c r="D52" s="1">
        <v>1134</v>
      </c>
      <c r="E52" s="1">
        <v>12</v>
      </c>
      <c r="F52" s="1">
        <f>SUM(G52:H52)</f>
        <v>1200</v>
      </c>
      <c r="G52" s="1">
        <v>1189</v>
      </c>
      <c r="H52" s="1">
        <v>11</v>
      </c>
      <c r="I52" s="4">
        <f>SUM(J52:K52)</f>
        <v>1069</v>
      </c>
      <c r="J52" s="4">
        <v>1057</v>
      </c>
      <c r="K52" s="4">
        <v>12</v>
      </c>
    </row>
    <row r="53" spans="1:11" ht="14.25" customHeight="1">
      <c r="A53" s="18"/>
      <c r="B53" s="184" t="s">
        <v>12</v>
      </c>
      <c r="C53" s="1">
        <v>1055</v>
      </c>
      <c r="D53" s="1">
        <v>1044</v>
      </c>
      <c r="E53" s="1">
        <v>11</v>
      </c>
      <c r="F53" s="1">
        <f>SUM(G53:H53)</f>
        <v>1123</v>
      </c>
      <c r="G53" s="1">
        <v>1113</v>
      </c>
      <c r="H53" s="1">
        <v>10</v>
      </c>
      <c r="I53" s="4">
        <f>SUM(J53:K53)</f>
        <v>1115</v>
      </c>
      <c r="J53" s="4">
        <v>1109</v>
      </c>
      <c r="K53" s="4">
        <v>6</v>
      </c>
    </row>
    <row r="54" spans="1:11" ht="10.5" customHeight="1">
      <c r="A54" s="18"/>
      <c r="B54" s="160"/>
      <c r="C54" s="1"/>
      <c r="D54" s="1"/>
      <c r="E54" s="1"/>
      <c r="F54" s="1"/>
      <c r="G54" s="1"/>
      <c r="H54" s="1"/>
      <c r="I54" s="4"/>
      <c r="J54" s="4"/>
      <c r="K54" s="4"/>
    </row>
    <row r="55" spans="1:11" ht="14.25" customHeight="1" thickBot="1">
      <c r="A55" s="436" t="s">
        <v>6</v>
      </c>
      <c r="B55" s="437"/>
      <c r="C55" s="186">
        <v>107</v>
      </c>
      <c r="D55" s="186">
        <v>107</v>
      </c>
      <c r="E55" s="188">
        <v>0</v>
      </c>
      <c r="F55" s="186">
        <f>SUM(G55:H55)</f>
        <v>118</v>
      </c>
      <c r="G55" s="186">
        <v>118</v>
      </c>
      <c r="H55" s="249" t="s">
        <v>350</v>
      </c>
      <c r="I55" s="228">
        <f>SUM(J55:K55)</f>
        <v>130</v>
      </c>
      <c r="J55" s="228">
        <v>130</v>
      </c>
      <c r="K55" s="229" t="s">
        <v>350</v>
      </c>
    </row>
    <row r="56" spans="1:2" ht="18" customHeight="1" thickTop="1">
      <c r="A56" s="5" t="s">
        <v>375</v>
      </c>
      <c r="B56" s="41"/>
    </row>
    <row r="57" spans="1:2" ht="13.5">
      <c r="A57" s="41"/>
      <c r="B57" s="41"/>
    </row>
    <row r="58" spans="1:2" ht="13.5">
      <c r="A58" s="41"/>
      <c r="B58" s="41"/>
    </row>
  </sheetData>
  <sheetProtection/>
  <mergeCells count="15">
    <mergeCell ref="A26:B26"/>
    <mergeCell ref="A55:B55"/>
    <mergeCell ref="A6:B6"/>
    <mergeCell ref="A14:B14"/>
    <mergeCell ref="A18:B18"/>
    <mergeCell ref="A23:B23"/>
    <mergeCell ref="A27:B27"/>
    <mergeCell ref="A7:B7"/>
    <mergeCell ref="A11:B11"/>
    <mergeCell ref="I3:K3"/>
    <mergeCell ref="C3:E3"/>
    <mergeCell ref="A5:B5"/>
    <mergeCell ref="A3:B4"/>
    <mergeCell ref="F3:H3"/>
    <mergeCell ref="A22:B22"/>
  </mergeCells>
  <printOptions/>
  <pageMargins left="0.6692913385826772" right="0.7086614173228347" top="0.7874015748031497" bottom="0.7086614173228347" header="0.4330708661417323" footer="0.472440944881889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L45"/>
  <sheetViews>
    <sheetView workbookViewId="0" topLeftCell="A1">
      <selection activeCell="A1" sqref="A1"/>
    </sheetView>
  </sheetViews>
  <sheetFormatPr defaultColWidth="9.00390625" defaultRowHeight="13.5"/>
  <cols>
    <col min="1" max="1" width="8.625" style="15" customWidth="1"/>
    <col min="2" max="2" width="11.25390625" style="15" customWidth="1"/>
    <col min="3" max="3" width="8.00390625" style="41" customWidth="1"/>
    <col min="4" max="8" width="7.00390625" style="41" bestFit="1" customWidth="1"/>
    <col min="9" max="11" width="7.00390625" style="77" bestFit="1" customWidth="1"/>
    <col min="12" max="16384" width="9.00390625" style="15" customWidth="1"/>
  </cols>
  <sheetData>
    <row r="1" spans="1:12" ht="26.25" customHeight="1">
      <c r="A1" s="33" t="s">
        <v>400</v>
      </c>
      <c r="B1" s="33"/>
      <c r="C1" s="58"/>
      <c r="D1" s="58"/>
      <c r="E1" s="58"/>
      <c r="F1" s="58"/>
      <c r="G1" s="58"/>
      <c r="H1" s="58"/>
      <c r="I1" s="33"/>
      <c r="J1" s="33"/>
      <c r="K1" s="33"/>
      <c r="L1" s="41"/>
    </row>
    <row r="2" spans="1:12" ht="15" customHeight="1" thickBot="1">
      <c r="A2" s="41"/>
      <c r="B2" s="41"/>
      <c r="I2" s="441" t="s">
        <v>213</v>
      </c>
      <c r="J2" s="442"/>
      <c r="K2" s="442"/>
      <c r="L2" s="41"/>
    </row>
    <row r="3" spans="1:11" ht="21" customHeight="1" thickTop="1">
      <c r="A3" s="397" t="s">
        <v>7</v>
      </c>
      <c r="B3" s="433"/>
      <c r="C3" s="433" t="s">
        <v>310</v>
      </c>
      <c r="D3" s="433"/>
      <c r="E3" s="430"/>
      <c r="F3" s="433" t="s">
        <v>356</v>
      </c>
      <c r="G3" s="433"/>
      <c r="H3" s="430"/>
      <c r="I3" s="428" t="s">
        <v>426</v>
      </c>
      <c r="J3" s="428"/>
      <c r="K3" s="429"/>
    </row>
    <row r="4" spans="1:11" ht="21" customHeight="1">
      <c r="A4" s="401"/>
      <c r="B4" s="400"/>
      <c r="C4" s="115" t="s">
        <v>263</v>
      </c>
      <c r="D4" s="115" t="s">
        <v>264</v>
      </c>
      <c r="E4" s="119" t="s">
        <v>265</v>
      </c>
      <c r="F4" s="115" t="s">
        <v>263</v>
      </c>
      <c r="G4" s="115" t="s">
        <v>264</v>
      </c>
      <c r="H4" s="119" t="s">
        <v>265</v>
      </c>
      <c r="I4" s="226" t="s">
        <v>263</v>
      </c>
      <c r="J4" s="226" t="s">
        <v>264</v>
      </c>
      <c r="K4" s="227" t="s">
        <v>265</v>
      </c>
    </row>
    <row r="5" spans="1:11" ht="16.5" customHeight="1">
      <c r="A5" s="431" t="s">
        <v>1</v>
      </c>
      <c r="B5" s="432"/>
      <c r="C5" s="122">
        <v>14</v>
      </c>
      <c r="D5" s="122">
        <v>13</v>
      </c>
      <c r="E5" s="122">
        <v>1</v>
      </c>
      <c r="F5" s="122">
        <f>SUM(G5:H5)</f>
        <v>14</v>
      </c>
      <c r="G5" s="122">
        <v>13</v>
      </c>
      <c r="H5" s="122">
        <v>1</v>
      </c>
      <c r="I5" s="230">
        <f>SUM(J5:K5)</f>
        <v>14</v>
      </c>
      <c r="J5" s="230">
        <v>13</v>
      </c>
      <c r="K5" s="230">
        <v>1</v>
      </c>
    </row>
    <row r="6" spans="1:11" ht="12.75" customHeight="1">
      <c r="A6" s="434"/>
      <c r="B6" s="438"/>
      <c r="C6" s="122"/>
      <c r="D6" s="122"/>
      <c r="E6" s="122"/>
      <c r="F6" s="122"/>
      <c r="G6" s="122"/>
      <c r="H6" s="122"/>
      <c r="I6" s="230"/>
      <c r="J6" s="230"/>
      <c r="K6" s="230"/>
    </row>
    <row r="7" spans="1:11" ht="15.75" customHeight="1">
      <c r="A7" s="439" t="s">
        <v>2</v>
      </c>
      <c r="B7" s="440"/>
      <c r="C7" s="122">
        <f>C8+C9</f>
        <v>194</v>
      </c>
      <c r="D7" s="122">
        <f>D8+D9</f>
        <v>188</v>
      </c>
      <c r="E7" s="122">
        <v>6</v>
      </c>
      <c r="F7" s="122">
        <f>SUM(G7:H7)</f>
        <v>194</v>
      </c>
      <c r="G7" s="122">
        <f>SUM(G8:G9)</f>
        <v>188</v>
      </c>
      <c r="H7" s="122">
        <f>SUM(H8:H9)</f>
        <v>6</v>
      </c>
      <c r="I7" s="230">
        <f>SUM(J7:K7)</f>
        <v>197</v>
      </c>
      <c r="J7" s="230">
        <f>SUM(J8:J9)</f>
        <v>191</v>
      </c>
      <c r="K7" s="230">
        <f>SUM(K8:K9)</f>
        <v>6</v>
      </c>
    </row>
    <row r="8" spans="1:11" ht="15.75" customHeight="1">
      <c r="A8" s="161"/>
      <c r="B8" s="184" t="s">
        <v>10</v>
      </c>
      <c r="C8" s="122">
        <v>179</v>
      </c>
      <c r="D8" s="122">
        <v>173</v>
      </c>
      <c r="E8" s="122">
        <v>6</v>
      </c>
      <c r="F8" s="122">
        <f>SUM(G8:H8)</f>
        <v>177</v>
      </c>
      <c r="G8" s="122">
        <v>171</v>
      </c>
      <c r="H8" s="122">
        <v>6</v>
      </c>
      <c r="I8" s="230">
        <f>SUM(J8:K8)</f>
        <v>180</v>
      </c>
      <c r="J8" s="230">
        <v>174</v>
      </c>
      <c r="K8" s="230">
        <v>6</v>
      </c>
    </row>
    <row r="9" spans="1:11" ht="15.75" customHeight="1">
      <c r="A9" s="161"/>
      <c r="B9" s="184" t="s">
        <v>274</v>
      </c>
      <c r="C9" s="122">
        <v>15</v>
      </c>
      <c r="D9" s="122">
        <v>15</v>
      </c>
      <c r="E9" s="202">
        <v>0</v>
      </c>
      <c r="F9" s="122">
        <f>SUM(G9:H9)</f>
        <v>17</v>
      </c>
      <c r="G9" s="122">
        <v>17</v>
      </c>
      <c r="H9" s="202" t="s">
        <v>350</v>
      </c>
      <c r="I9" s="230">
        <f>SUM(J9:K9)</f>
        <v>17</v>
      </c>
      <c r="J9" s="230">
        <v>17</v>
      </c>
      <c r="K9" s="202" t="s">
        <v>350</v>
      </c>
    </row>
    <row r="10" spans="1:11" ht="12.75" customHeight="1">
      <c r="A10" s="161"/>
      <c r="B10" s="184"/>
      <c r="C10" s="122"/>
      <c r="D10" s="122"/>
      <c r="E10" s="202"/>
      <c r="F10" s="122"/>
      <c r="G10" s="122"/>
      <c r="H10" s="202"/>
      <c r="I10" s="230"/>
      <c r="J10" s="230"/>
      <c r="K10" s="231"/>
    </row>
    <row r="11" spans="1:11" ht="15.75" customHeight="1">
      <c r="A11" s="439" t="s">
        <v>3</v>
      </c>
      <c r="B11" s="440"/>
      <c r="C11" s="122">
        <f aca="true" t="shared" si="0" ref="C11:E13">C15+C19</f>
        <v>442</v>
      </c>
      <c r="D11" s="122">
        <f t="shared" si="0"/>
        <v>399</v>
      </c>
      <c r="E11" s="122">
        <f t="shared" si="0"/>
        <v>43</v>
      </c>
      <c r="F11" s="122">
        <f>SUM(G11:H11)</f>
        <v>444</v>
      </c>
      <c r="G11" s="122">
        <f>SUM(G12:G13)</f>
        <v>403</v>
      </c>
      <c r="H11" s="122">
        <f>SUM(H12:H13)</f>
        <v>41</v>
      </c>
      <c r="I11" s="230">
        <f>SUM(J11:K11)</f>
        <v>441</v>
      </c>
      <c r="J11" s="230">
        <f>SUM(J12:J13)</f>
        <v>404</v>
      </c>
      <c r="K11" s="230">
        <f>SUM(K12:K13)</f>
        <v>37</v>
      </c>
    </row>
    <row r="12" spans="1:11" ht="15.75" customHeight="1">
      <c r="A12" s="18"/>
      <c r="B12" s="184" t="s">
        <v>11</v>
      </c>
      <c r="C12" s="122">
        <f t="shared" si="0"/>
        <v>230</v>
      </c>
      <c r="D12" s="122">
        <f t="shared" si="0"/>
        <v>209</v>
      </c>
      <c r="E12" s="122">
        <f t="shared" si="0"/>
        <v>21</v>
      </c>
      <c r="F12" s="122">
        <f>SUM(G12:H12)</f>
        <v>242</v>
      </c>
      <c r="G12" s="122">
        <f>G16+G20</f>
        <v>218</v>
      </c>
      <c r="H12" s="122">
        <f>H16+H20</f>
        <v>24</v>
      </c>
      <c r="I12" s="230">
        <f>SUM(J12:K12)</f>
        <v>236</v>
      </c>
      <c r="J12" s="230">
        <f>J16+J20</f>
        <v>216</v>
      </c>
      <c r="K12" s="230">
        <f>K16+K20</f>
        <v>20</v>
      </c>
    </row>
    <row r="13" spans="1:11" ht="15.75" customHeight="1">
      <c r="A13" s="18"/>
      <c r="B13" s="184" t="s">
        <v>12</v>
      </c>
      <c r="C13" s="122">
        <f t="shared" si="0"/>
        <v>212</v>
      </c>
      <c r="D13" s="122">
        <f t="shared" si="0"/>
        <v>190</v>
      </c>
      <c r="E13" s="122">
        <f t="shared" si="0"/>
        <v>22</v>
      </c>
      <c r="F13" s="122">
        <f>SUM(G13:H13)</f>
        <v>202</v>
      </c>
      <c r="G13" s="122">
        <f>G17+G21</f>
        <v>185</v>
      </c>
      <c r="H13" s="122">
        <f>H17+H21</f>
        <v>17</v>
      </c>
      <c r="I13" s="230">
        <f>SUM(J13:K13)</f>
        <v>205</v>
      </c>
      <c r="J13" s="230">
        <f>J17+J21</f>
        <v>188</v>
      </c>
      <c r="K13" s="230">
        <f>K17+K21</f>
        <v>17</v>
      </c>
    </row>
    <row r="14" spans="1:11" ht="12.75" customHeight="1">
      <c r="A14" s="434"/>
      <c r="B14" s="435"/>
      <c r="C14" s="122"/>
      <c r="D14" s="122"/>
      <c r="E14" s="122"/>
      <c r="F14" s="122"/>
      <c r="G14" s="122"/>
      <c r="H14" s="122"/>
      <c r="I14" s="230"/>
      <c r="J14" s="230"/>
      <c r="K14" s="230"/>
    </row>
    <row r="15" spans="1:11" ht="15.75" customHeight="1">
      <c r="A15" s="183"/>
      <c r="B15" s="184" t="s">
        <v>22</v>
      </c>
      <c r="C15" s="122">
        <v>385</v>
      </c>
      <c r="D15" s="122">
        <v>373</v>
      </c>
      <c r="E15" s="122">
        <v>12</v>
      </c>
      <c r="F15" s="122">
        <f>SUM(G15:H15)</f>
        <v>383</v>
      </c>
      <c r="G15" s="122">
        <f>SUM(G16:G17)</f>
        <v>370</v>
      </c>
      <c r="H15" s="122">
        <f>SUM(H16:H17)</f>
        <v>13</v>
      </c>
      <c r="I15" s="230">
        <f>SUM(J15:K15)</f>
        <v>387</v>
      </c>
      <c r="J15" s="230">
        <f>SUM(J16:J17)</f>
        <v>374</v>
      </c>
      <c r="K15" s="230">
        <f>SUM(K16:K17)</f>
        <v>13</v>
      </c>
    </row>
    <row r="16" spans="1:11" ht="15.75" customHeight="1">
      <c r="A16" s="18"/>
      <c r="B16" s="184" t="s">
        <v>11</v>
      </c>
      <c r="C16" s="122">
        <v>202</v>
      </c>
      <c r="D16" s="122">
        <v>196</v>
      </c>
      <c r="E16" s="122">
        <v>6</v>
      </c>
      <c r="F16" s="122">
        <f>SUM(G16:H16)</f>
        <v>206</v>
      </c>
      <c r="G16" s="122">
        <v>201</v>
      </c>
      <c r="H16" s="122">
        <v>5</v>
      </c>
      <c r="I16" s="230">
        <f>SUM(J16:K16)</f>
        <v>210</v>
      </c>
      <c r="J16" s="230">
        <v>205</v>
      </c>
      <c r="K16" s="230">
        <v>5</v>
      </c>
    </row>
    <row r="17" spans="1:11" ht="15.75" customHeight="1">
      <c r="A17" s="18"/>
      <c r="B17" s="184" t="s">
        <v>12</v>
      </c>
      <c r="C17" s="122">
        <v>183</v>
      </c>
      <c r="D17" s="122">
        <v>177</v>
      </c>
      <c r="E17" s="122">
        <v>6</v>
      </c>
      <c r="F17" s="122">
        <f>SUM(G17:H17)</f>
        <v>177</v>
      </c>
      <c r="G17" s="122">
        <v>169</v>
      </c>
      <c r="H17" s="122">
        <v>8</v>
      </c>
      <c r="I17" s="230">
        <f>SUM(J17:K17)</f>
        <v>177</v>
      </c>
      <c r="J17" s="230">
        <v>169</v>
      </c>
      <c r="K17" s="230">
        <v>8</v>
      </c>
    </row>
    <row r="18" spans="1:11" ht="12.75" customHeight="1">
      <c r="A18" s="434"/>
      <c r="B18" s="435"/>
      <c r="C18" s="122"/>
      <c r="D18" s="122"/>
      <c r="E18" s="122"/>
      <c r="F18" s="122"/>
      <c r="G18" s="122"/>
      <c r="H18" s="122"/>
      <c r="I18" s="230"/>
      <c r="J18" s="230"/>
      <c r="K18" s="230"/>
    </row>
    <row r="19" spans="1:11" ht="15.75" customHeight="1">
      <c r="A19" s="183"/>
      <c r="B19" s="184" t="s">
        <v>23</v>
      </c>
      <c r="C19" s="122">
        <v>57</v>
      </c>
      <c r="D19" s="122">
        <v>26</v>
      </c>
      <c r="E19" s="122">
        <v>31</v>
      </c>
      <c r="F19" s="122">
        <f>SUM(G19:H19)</f>
        <v>61</v>
      </c>
      <c r="G19" s="122">
        <f>SUM(G20:G21)</f>
        <v>33</v>
      </c>
      <c r="H19" s="122">
        <f>SUM(H20:H21)</f>
        <v>28</v>
      </c>
      <c r="I19" s="230">
        <f>SUM(J19:K19)</f>
        <v>54</v>
      </c>
      <c r="J19" s="230">
        <f>SUM(J20:J21)</f>
        <v>30</v>
      </c>
      <c r="K19" s="230">
        <f>SUM(K20:K21)</f>
        <v>24</v>
      </c>
    </row>
    <row r="20" spans="1:11" ht="15.75" customHeight="1">
      <c r="A20" s="18"/>
      <c r="B20" s="184" t="s">
        <v>11</v>
      </c>
      <c r="C20" s="122">
        <v>28</v>
      </c>
      <c r="D20" s="202">
        <v>13</v>
      </c>
      <c r="E20" s="202">
        <v>15</v>
      </c>
      <c r="F20" s="122">
        <f>SUM(G20:H20)</f>
        <v>36</v>
      </c>
      <c r="G20" s="202">
        <v>17</v>
      </c>
      <c r="H20" s="202">
        <v>19</v>
      </c>
      <c r="I20" s="230">
        <f>SUM(J20:K20)</f>
        <v>26</v>
      </c>
      <c r="J20" s="231">
        <v>11</v>
      </c>
      <c r="K20" s="231">
        <v>15</v>
      </c>
    </row>
    <row r="21" spans="1:11" ht="15.75" customHeight="1">
      <c r="A21" s="18"/>
      <c r="B21" s="184" t="s">
        <v>12</v>
      </c>
      <c r="C21" s="122">
        <v>29</v>
      </c>
      <c r="D21" s="122">
        <v>13</v>
      </c>
      <c r="E21" s="122">
        <v>16</v>
      </c>
      <c r="F21" s="122">
        <f>SUM(G21:H21)</f>
        <v>25</v>
      </c>
      <c r="G21" s="122">
        <v>16</v>
      </c>
      <c r="H21" s="122">
        <v>9</v>
      </c>
      <c r="I21" s="230">
        <f>SUM(J21:K21)</f>
        <v>28</v>
      </c>
      <c r="J21" s="230">
        <v>19</v>
      </c>
      <c r="K21" s="230">
        <v>9</v>
      </c>
    </row>
    <row r="22" spans="1:11" ht="12.75" customHeight="1">
      <c r="A22" s="434"/>
      <c r="B22" s="435"/>
      <c r="C22" s="122"/>
      <c r="D22" s="122"/>
      <c r="E22" s="122"/>
      <c r="F22" s="122"/>
      <c r="G22" s="122"/>
      <c r="H22" s="122"/>
      <c r="I22" s="230"/>
      <c r="J22" s="230"/>
      <c r="K22" s="230"/>
    </row>
    <row r="23" spans="1:11" ht="15.75" customHeight="1">
      <c r="A23" s="439" t="s">
        <v>4</v>
      </c>
      <c r="B23" s="440"/>
      <c r="C23" s="122">
        <v>37</v>
      </c>
      <c r="D23" s="122">
        <v>35</v>
      </c>
      <c r="E23" s="122">
        <v>2</v>
      </c>
      <c r="F23" s="122">
        <f>SUM(G23:H23)</f>
        <v>40</v>
      </c>
      <c r="G23" s="122">
        <f>SUM(G24:G25)</f>
        <v>38</v>
      </c>
      <c r="H23" s="122">
        <f>SUM(H24:H25)</f>
        <v>2</v>
      </c>
      <c r="I23" s="230">
        <f>SUM(J23:K23)</f>
        <v>38</v>
      </c>
      <c r="J23" s="230">
        <f>SUM(J24:J25)</f>
        <v>36</v>
      </c>
      <c r="K23" s="230">
        <f>SUM(K24:K25)</f>
        <v>2</v>
      </c>
    </row>
    <row r="24" spans="1:11" ht="15.75" customHeight="1">
      <c r="A24" s="18"/>
      <c r="B24" s="184" t="s">
        <v>11</v>
      </c>
      <c r="C24" s="122">
        <v>22</v>
      </c>
      <c r="D24" s="122">
        <v>21</v>
      </c>
      <c r="E24" s="202">
        <v>1</v>
      </c>
      <c r="F24" s="122">
        <f>SUM(G24:H24)</f>
        <v>22</v>
      </c>
      <c r="G24" s="122">
        <v>21</v>
      </c>
      <c r="H24" s="202">
        <v>1</v>
      </c>
      <c r="I24" s="230">
        <f>SUM(J24:K24)</f>
        <v>20</v>
      </c>
      <c r="J24" s="230">
        <v>19</v>
      </c>
      <c r="K24" s="231">
        <v>1</v>
      </c>
    </row>
    <row r="25" spans="1:11" ht="15.75" customHeight="1">
      <c r="A25" s="18"/>
      <c r="B25" s="184" t="s">
        <v>12</v>
      </c>
      <c r="C25" s="122">
        <v>15</v>
      </c>
      <c r="D25" s="122">
        <v>14</v>
      </c>
      <c r="E25" s="202">
        <v>1</v>
      </c>
      <c r="F25" s="122">
        <f>SUM(G25:H25)</f>
        <v>18</v>
      </c>
      <c r="G25" s="122">
        <v>17</v>
      </c>
      <c r="H25" s="202">
        <v>1</v>
      </c>
      <c r="I25" s="230">
        <f>SUM(J25:K25)</f>
        <v>18</v>
      </c>
      <c r="J25" s="230">
        <v>17</v>
      </c>
      <c r="K25" s="231">
        <v>1</v>
      </c>
    </row>
    <row r="26" spans="1:11" ht="12.75" customHeight="1">
      <c r="A26" s="434"/>
      <c r="B26" s="435"/>
      <c r="C26" s="122"/>
      <c r="D26" s="122"/>
      <c r="E26" s="122"/>
      <c r="F26" s="122"/>
      <c r="G26" s="122"/>
      <c r="H26" s="122"/>
      <c r="I26" s="230"/>
      <c r="J26" s="230"/>
      <c r="K26" s="230"/>
    </row>
    <row r="27" spans="1:11" ht="15.75" customHeight="1">
      <c r="A27" s="439" t="s">
        <v>13</v>
      </c>
      <c r="B27" s="440"/>
      <c r="C27" s="122">
        <v>6411</v>
      </c>
      <c r="D27" s="122">
        <v>6260</v>
      </c>
      <c r="E27" s="122">
        <v>151</v>
      </c>
      <c r="F27" s="122">
        <f>SUM(G27:H27)</f>
        <v>6370</v>
      </c>
      <c r="G27" s="122">
        <f>SUM(G28:G29)</f>
        <v>6216</v>
      </c>
      <c r="H27" s="122">
        <f>SUM(H28:H29)</f>
        <v>154</v>
      </c>
      <c r="I27" s="230">
        <f>SUM(J27:K27)</f>
        <v>6398</v>
      </c>
      <c r="J27" s="230">
        <f>SUM(J28:J29)</f>
        <v>6253</v>
      </c>
      <c r="K27" s="230">
        <f>SUM(K28:K29)</f>
        <v>145</v>
      </c>
    </row>
    <row r="28" spans="1:11" ht="15.75" customHeight="1">
      <c r="A28" s="18"/>
      <c r="B28" s="184" t="s">
        <v>11</v>
      </c>
      <c r="C28" s="122">
        <v>3196</v>
      </c>
      <c r="D28" s="122">
        <v>3121</v>
      </c>
      <c r="E28" s="122">
        <v>75</v>
      </c>
      <c r="F28" s="122">
        <f>SUM(G28:H28)</f>
        <v>3235</v>
      </c>
      <c r="G28" s="122">
        <v>3155</v>
      </c>
      <c r="H28" s="122">
        <v>80</v>
      </c>
      <c r="I28" s="230">
        <f>SUM(J28:K28)</f>
        <v>3297</v>
      </c>
      <c r="J28" s="230">
        <v>3221</v>
      </c>
      <c r="K28" s="230">
        <v>76</v>
      </c>
    </row>
    <row r="29" spans="1:11" ht="15.75" customHeight="1">
      <c r="A29" s="18"/>
      <c r="B29" s="184" t="s">
        <v>12</v>
      </c>
      <c r="C29" s="122">
        <v>3215</v>
      </c>
      <c r="D29" s="122">
        <v>3139</v>
      </c>
      <c r="E29" s="122">
        <v>76</v>
      </c>
      <c r="F29" s="122">
        <f>SUM(G29:H29)</f>
        <v>3135</v>
      </c>
      <c r="G29" s="122">
        <v>3061</v>
      </c>
      <c r="H29" s="122">
        <v>74</v>
      </c>
      <c r="I29" s="230">
        <f>SUM(J29:K29)</f>
        <v>3101</v>
      </c>
      <c r="J29" s="230">
        <v>3032</v>
      </c>
      <c r="K29" s="230">
        <v>69</v>
      </c>
    </row>
    <row r="30" spans="1:11" ht="12" customHeight="1">
      <c r="A30" s="18"/>
      <c r="B30" s="160"/>
      <c r="C30" s="122"/>
      <c r="D30" s="122"/>
      <c r="E30" s="122"/>
      <c r="F30" s="122"/>
      <c r="G30" s="122"/>
      <c r="H30" s="122"/>
      <c r="I30" s="230"/>
      <c r="J30" s="230"/>
      <c r="K30" s="230"/>
    </row>
    <row r="31" spans="1:11" ht="15.75" customHeight="1">
      <c r="A31" s="18"/>
      <c r="B31" s="184" t="s">
        <v>24</v>
      </c>
      <c r="C31" s="122">
        <v>2131</v>
      </c>
      <c r="D31" s="122">
        <v>2083</v>
      </c>
      <c r="E31" s="122">
        <v>48</v>
      </c>
      <c r="F31" s="122">
        <f>SUM(G31:H31)</f>
        <v>2072</v>
      </c>
      <c r="G31" s="122">
        <f>SUM(G32:G33)</f>
        <v>2019</v>
      </c>
      <c r="H31" s="122">
        <f>SUM(H32:H33)</f>
        <v>53</v>
      </c>
      <c r="I31" s="230">
        <f>SUM(J31:K31)</f>
        <v>2195</v>
      </c>
      <c r="J31" s="230">
        <f>SUM(J32:J33)</f>
        <v>2149</v>
      </c>
      <c r="K31" s="230">
        <f>SUM(K32:K33)</f>
        <v>46</v>
      </c>
    </row>
    <row r="32" spans="1:11" ht="15.75" customHeight="1">
      <c r="A32" s="18"/>
      <c r="B32" s="184" t="s">
        <v>11</v>
      </c>
      <c r="C32" s="122">
        <v>1053</v>
      </c>
      <c r="D32" s="122">
        <v>1031</v>
      </c>
      <c r="E32" s="122">
        <v>22</v>
      </c>
      <c r="F32" s="122">
        <f>SUM(G32:H32)</f>
        <v>1092</v>
      </c>
      <c r="G32" s="122">
        <v>1062</v>
      </c>
      <c r="H32" s="122">
        <v>30</v>
      </c>
      <c r="I32" s="230">
        <f>SUM(J32:K32)</f>
        <v>1153</v>
      </c>
      <c r="J32" s="230">
        <v>1128</v>
      </c>
      <c r="K32" s="230">
        <v>25</v>
      </c>
    </row>
    <row r="33" spans="1:11" ht="15.75" customHeight="1">
      <c r="A33" s="18"/>
      <c r="B33" s="184" t="s">
        <v>12</v>
      </c>
      <c r="C33" s="122">
        <v>1078</v>
      </c>
      <c r="D33" s="122">
        <v>1052</v>
      </c>
      <c r="E33" s="122">
        <v>26</v>
      </c>
      <c r="F33" s="122">
        <f>SUM(G33:H33)</f>
        <v>980</v>
      </c>
      <c r="G33" s="122">
        <v>957</v>
      </c>
      <c r="H33" s="122">
        <v>23</v>
      </c>
      <c r="I33" s="230">
        <f>SUM(J33:K33)</f>
        <v>1042</v>
      </c>
      <c r="J33" s="230">
        <v>1021</v>
      </c>
      <c r="K33" s="230">
        <v>21</v>
      </c>
    </row>
    <row r="34" spans="1:11" ht="12" customHeight="1">
      <c r="A34" s="18"/>
      <c r="B34" s="184"/>
      <c r="C34" s="122"/>
      <c r="D34" s="122"/>
      <c r="E34" s="122"/>
      <c r="F34" s="122"/>
      <c r="G34" s="122"/>
      <c r="H34" s="122"/>
      <c r="I34" s="230"/>
      <c r="J34" s="230"/>
      <c r="K34" s="230"/>
    </row>
    <row r="35" spans="1:11" ht="15.75" customHeight="1">
      <c r="A35" s="18"/>
      <c r="B35" s="184" t="s">
        <v>25</v>
      </c>
      <c r="C35" s="122">
        <v>2160</v>
      </c>
      <c r="D35" s="122">
        <v>2106</v>
      </c>
      <c r="E35" s="122">
        <v>54</v>
      </c>
      <c r="F35" s="122">
        <f>SUM(G35:H35)</f>
        <v>2135</v>
      </c>
      <c r="G35" s="122">
        <f>SUM(G36:G37)</f>
        <v>2087</v>
      </c>
      <c r="H35" s="122">
        <f>SUM(H36:H37)</f>
        <v>48</v>
      </c>
      <c r="I35" s="230">
        <f>SUM(J35:K35)</f>
        <v>2070</v>
      </c>
      <c r="J35" s="230">
        <f>SUM(J36:J37)</f>
        <v>2020</v>
      </c>
      <c r="K35" s="230">
        <f>SUM(K36:K37)</f>
        <v>50</v>
      </c>
    </row>
    <row r="36" spans="1:11" ht="15.75" customHeight="1">
      <c r="A36" s="18"/>
      <c r="B36" s="184" t="s">
        <v>11</v>
      </c>
      <c r="C36" s="122">
        <v>1086</v>
      </c>
      <c r="D36" s="122">
        <v>1058</v>
      </c>
      <c r="E36" s="122">
        <v>28</v>
      </c>
      <c r="F36" s="122">
        <f>SUM(G36:H36)</f>
        <v>1059</v>
      </c>
      <c r="G36" s="122">
        <v>1037</v>
      </c>
      <c r="H36" s="122">
        <v>22</v>
      </c>
      <c r="I36" s="230">
        <f>SUM(J36:K36)</f>
        <v>1090</v>
      </c>
      <c r="J36" s="230">
        <v>1062</v>
      </c>
      <c r="K36" s="230">
        <v>28</v>
      </c>
    </row>
    <row r="37" spans="1:11" ht="15.75" customHeight="1">
      <c r="A37" s="18"/>
      <c r="B37" s="184" t="s">
        <v>12</v>
      </c>
      <c r="C37" s="122">
        <v>1074</v>
      </c>
      <c r="D37" s="122">
        <v>1048</v>
      </c>
      <c r="E37" s="122">
        <v>26</v>
      </c>
      <c r="F37" s="122">
        <f>SUM(G37:H37)</f>
        <v>1076</v>
      </c>
      <c r="G37" s="122">
        <v>1050</v>
      </c>
      <c r="H37" s="122">
        <v>26</v>
      </c>
      <c r="I37" s="230">
        <f>SUM(J37:K37)</f>
        <v>980</v>
      </c>
      <c r="J37" s="230">
        <v>958</v>
      </c>
      <c r="K37" s="230">
        <v>22</v>
      </c>
    </row>
    <row r="38" spans="1:11" ht="12" customHeight="1">
      <c r="A38" s="18"/>
      <c r="B38" s="184"/>
      <c r="C38" s="122"/>
      <c r="D38" s="122"/>
      <c r="E38" s="122"/>
      <c r="F38" s="122"/>
      <c r="G38" s="122"/>
      <c r="H38" s="122"/>
      <c r="I38" s="230"/>
      <c r="J38" s="230"/>
      <c r="K38" s="230"/>
    </row>
    <row r="39" spans="1:11" ht="15.75" customHeight="1">
      <c r="A39" s="18"/>
      <c r="B39" s="184" t="s">
        <v>26</v>
      </c>
      <c r="C39" s="122">
        <v>2120</v>
      </c>
      <c r="D39" s="122">
        <v>2071</v>
      </c>
      <c r="E39" s="122">
        <v>49</v>
      </c>
      <c r="F39" s="122">
        <f>SUM(G39:H39)</f>
        <v>2163</v>
      </c>
      <c r="G39" s="122">
        <f>SUM(G40:G41)</f>
        <v>2110</v>
      </c>
      <c r="H39" s="122">
        <f>SUM(H40:H41)</f>
        <v>53</v>
      </c>
      <c r="I39" s="230">
        <f>SUM(J39:K39)</f>
        <v>2133</v>
      </c>
      <c r="J39" s="230">
        <f>SUM(J40:J41)</f>
        <v>2084</v>
      </c>
      <c r="K39" s="230">
        <f>SUM(K40:K41)</f>
        <v>49</v>
      </c>
    </row>
    <row r="40" spans="1:11" ht="15.75" customHeight="1">
      <c r="A40" s="18"/>
      <c r="B40" s="184" t="s">
        <v>11</v>
      </c>
      <c r="C40" s="122">
        <v>1057</v>
      </c>
      <c r="D40" s="122">
        <v>1032</v>
      </c>
      <c r="E40" s="122">
        <v>25</v>
      </c>
      <c r="F40" s="122">
        <f>SUM(G40:H40)</f>
        <v>1084</v>
      </c>
      <c r="G40" s="122">
        <v>1056</v>
      </c>
      <c r="H40" s="122">
        <v>28</v>
      </c>
      <c r="I40" s="230">
        <f>SUM(J40:K40)</f>
        <v>1054</v>
      </c>
      <c r="J40" s="230">
        <v>1031</v>
      </c>
      <c r="K40" s="230">
        <v>23</v>
      </c>
    </row>
    <row r="41" spans="1:11" ht="15.75" customHeight="1">
      <c r="A41" s="18"/>
      <c r="B41" s="184" t="s">
        <v>12</v>
      </c>
      <c r="C41" s="122">
        <v>1063</v>
      </c>
      <c r="D41" s="122">
        <v>1039</v>
      </c>
      <c r="E41" s="122">
        <v>24</v>
      </c>
      <c r="F41" s="122">
        <f>SUM(G41:H41)</f>
        <v>1079</v>
      </c>
      <c r="G41" s="122">
        <v>1054</v>
      </c>
      <c r="H41" s="122">
        <v>25</v>
      </c>
      <c r="I41" s="230">
        <f>SUM(J41:K41)</f>
        <v>1079</v>
      </c>
      <c r="J41" s="230">
        <v>1053</v>
      </c>
      <c r="K41" s="230">
        <v>26</v>
      </c>
    </row>
    <row r="42" spans="1:11" ht="12" customHeight="1">
      <c r="A42" s="18"/>
      <c r="B42" s="184"/>
      <c r="C42" s="122"/>
      <c r="D42" s="122"/>
      <c r="E42" s="122"/>
      <c r="F42" s="122"/>
      <c r="G42" s="122"/>
      <c r="H42" s="122"/>
      <c r="I42" s="230"/>
      <c r="J42" s="230"/>
      <c r="K42" s="230"/>
    </row>
    <row r="43" spans="1:11" ht="18" customHeight="1" thickBot="1">
      <c r="A43" s="436" t="s">
        <v>303</v>
      </c>
      <c r="B43" s="437"/>
      <c r="C43" s="144">
        <v>67</v>
      </c>
      <c r="D43" s="144">
        <v>67</v>
      </c>
      <c r="E43" s="205">
        <v>0</v>
      </c>
      <c r="F43" s="144">
        <f>SUM(G43:H43)</f>
        <v>81</v>
      </c>
      <c r="G43" s="144">
        <v>81</v>
      </c>
      <c r="H43" s="205" t="s">
        <v>350</v>
      </c>
      <c r="I43" s="297">
        <f>SUM(J43:K43)</f>
        <v>75</v>
      </c>
      <c r="J43" s="297">
        <v>75</v>
      </c>
      <c r="K43" s="205" t="s">
        <v>350</v>
      </c>
    </row>
    <row r="44" spans="1:12" ht="18" customHeight="1" thickTop="1">
      <c r="A44" s="5" t="s">
        <v>375</v>
      </c>
      <c r="B44" s="41"/>
      <c r="L44" s="41"/>
    </row>
    <row r="45" spans="1:12" ht="18" customHeight="1">
      <c r="A45" s="5"/>
      <c r="B45" s="41"/>
      <c r="L45" s="41"/>
    </row>
  </sheetData>
  <sheetProtection/>
  <mergeCells count="16">
    <mergeCell ref="I2:K2"/>
    <mergeCell ref="A5:B5"/>
    <mergeCell ref="A3:B4"/>
    <mergeCell ref="F3:H3"/>
    <mergeCell ref="C3:E3"/>
    <mergeCell ref="I3:K3"/>
    <mergeCell ref="A26:B26"/>
    <mergeCell ref="A43:B43"/>
    <mergeCell ref="A6:B6"/>
    <mergeCell ref="A14:B14"/>
    <mergeCell ref="A18:B18"/>
    <mergeCell ref="A23:B23"/>
    <mergeCell ref="A27:B27"/>
    <mergeCell ref="A7:B7"/>
    <mergeCell ref="A11:B11"/>
    <mergeCell ref="A22:B22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  <ignoredErrors>
    <ignoredError sqref="I12:I1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L6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7.50390625" style="15" customWidth="1"/>
    <col min="2" max="2" width="11.375" style="15" customWidth="1"/>
    <col min="3" max="3" width="8.00390625" style="15" customWidth="1"/>
    <col min="4" max="10" width="7.25390625" style="15" bestFit="1" customWidth="1"/>
    <col min="11" max="11" width="7.25390625" style="15" customWidth="1"/>
    <col min="12" max="16384" width="9.00390625" style="15" customWidth="1"/>
  </cols>
  <sheetData>
    <row r="1" spans="1:12" ht="25.5" customHeight="1">
      <c r="A1" s="33" t="s">
        <v>401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79"/>
    </row>
    <row r="2" spans="1:11" ht="15" customHeight="1" thickBot="1">
      <c r="A2" s="41"/>
      <c r="B2" s="41"/>
      <c r="C2" s="41"/>
      <c r="D2" s="41"/>
      <c r="E2" s="41"/>
      <c r="F2" s="41"/>
      <c r="G2" s="41"/>
      <c r="H2" s="41"/>
      <c r="I2" s="41"/>
      <c r="J2" s="75"/>
      <c r="K2" s="70" t="s">
        <v>363</v>
      </c>
    </row>
    <row r="3" spans="1:11" ht="19.5" customHeight="1" thickTop="1">
      <c r="A3" s="397" t="s">
        <v>7</v>
      </c>
      <c r="B3" s="433"/>
      <c r="C3" s="430" t="s">
        <v>306</v>
      </c>
      <c r="D3" s="396"/>
      <c r="E3" s="397"/>
      <c r="F3" s="396" t="s">
        <v>351</v>
      </c>
      <c r="G3" s="396"/>
      <c r="H3" s="396"/>
      <c r="I3" s="429" t="s">
        <v>373</v>
      </c>
      <c r="J3" s="443"/>
      <c r="K3" s="443"/>
    </row>
    <row r="4" spans="1:11" ht="19.5" customHeight="1">
      <c r="A4" s="401"/>
      <c r="B4" s="400"/>
      <c r="C4" s="115" t="s">
        <v>0</v>
      </c>
      <c r="D4" s="115" t="s">
        <v>286</v>
      </c>
      <c r="E4" s="119" t="s">
        <v>9</v>
      </c>
      <c r="F4" s="115" t="s">
        <v>0</v>
      </c>
      <c r="G4" s="115" t="s">
        <v>286</v>
      </c>
      <c r="H4" s="119" t="s">
        <v>9</v>
      </c>
      <c r="I4" s="226" t="s">
        <v>0</v>
      </c>
      <c r="J4" s="226" t="s">
        <v>286</v>
      </c>
      <c r="K4" s="227" t="s">
        <v>9</v>
      </c>
    </row>
    <row r="5" spans="1:11" ht="16.5" customHeight="1">
      <c r="A5" s="431" t="s">
        <v>1</v>
      </c>
      <c r="B5" s="432"/>
      <c r="C5" s="122">
        <v>5</v>
      </c>
      <c r="D5" s="122">
        <v>4</v>
      </c>
      <c r="E5" s="122">
        <v>1</v>
      </c>
      <c r="F5" s="252">
        <f>SUM(G5:H5)</f>
        <v>5</v>
      </c>
      <c r="G5" s="252">
        <v>4</v>
      </c>
      <c r="H5" s="252">
        <v>1</v>
      </c>
      <c r="I5" s="234">
        <f>SUM(J5:K5)</f>
        <v>5</v>
      </c>
      <c r="J5" s="234">
        <v>4</v>
      </c>
      <c r="K5" s="234">
        <v>1</v>
      </c>
    </row>
    <row r="6" spans="1:11" ht="10.5" customHeight="1">
      <c r="A6" s="161"/>
      <c r="B6" s="160"/>
      <c r="C6" s="122"/>
      <c r="D6" s="122"/>
      <c r="E6" s="122"/>
      <c r="F6" s="252"/>
      <c r="G6" s="252"/>
      <c r="H6" s="252"/>
      <c r="I6" s="234"/>
      <c r="J6" s="234"/>
      <c r="K6" s="234"/>
    </row>
    <row r="7" spans="1:11" ht="13.5" customHeight="1">
      <c r="A7" s="439" t="s">
        <v>14</v>
      </c>
      <c r="B7" s="440"/>
      <c r="C7" s="122">
        <f aca="true" t="shared" si="0" ref="C7:E9">C11+C15</f>
        <v>368</v>
      </c>
      <c r="D7" s="122">
        <f t="shared" si="0"/>
        <v>299</v>
      </c>
      <c r="E7" s="122">
        <f t="shared" si="0"/>
        <v>69</v>
      </c>
      <c r="F7" s="252">
        <f>SUM(G7:H7)</f>
        <v>369</v>
      </c>
      <c r="G7" s="252">
        <f>SUM(G8:G9)</f>
        <v>299</v>
      </c>
      <c r="H7" s="252">
        <f>SUM(H8:H9)</f>
        <v>70</v>
      </c>
      <c r="I7" s="234">
        <f>SUM(J7:K7)</f>
        <v>380</v>
      </c>
      <c r="J7" s="234">
        <f>SUM(J8:J9)</f>
        <v>308</v>
      </c>
      <c r="K7" s="234">
        <f>SUM(K8:K9)</f>
        <v>72</v>
      </c>
    </row>
    <row r="8" spans="1:11" ht="13.5" customHeight="1">
      <c r="A8" s="18"/>
      <c r="B8" s="184" t="s">
        <v>11</v>
      </c>
      <c r="C8" s="122">
        <f t="shared" si="0"/>
        <v>245</v>
      </c>
      <c r="D8" s="122">
        <f t="shared" si="0"/>
        <v>203</v>
      </c>
      <c r="E8" s="122">
        <f t="shared" si="0"/>
        <v>42</v>
      </c>
      <c r="F8" s="252">
        <f>SUM(G8:H8)</f>
        <v>242</v>
      </c>
      <c r="G8" s="252">
        <f>G12+G16</f>
        <v>203</v>
      </c>
      <c r="H8" s="252">
        <f>H12+H16</f>
        <v>39</v>
      </c>
      <c r="I8" s="234">
        <f>SUM(J8:K8)</f>
        <v>250</v>
      </c>
      <c r="J8" s="234">
        <f>J12+J16</f>
        <v>209</v>
      </c>
      <c r="K8" s="234">
        <f>K12+K16</f>
        <v>41</v>
      </c>
    </row>
    <row r="9" spans="1:11" ht="13.5" customHeight="1">
      <c r="A9" s="18"/>
      <c r="B9" s="184" t="s">
        <v>12</v>
      </c>
      <c r="C9" s="122">
        <f t="shared" si="0"/>
        <v>123</v>
      </c>
      <c r="D9" s="122">
        <f t="shared" si="0"/>
        <v>96</v>
      </c>
      <c r="E9" s="122">
        <f t="shared" si="0"/>
        <v>27</v>
      </c>
      <c r="F9" s="252">
        <f>SUM(G9:H9)</f>
        <v>127</v>
      </c>
      <c r="G9" s="252">
        <f>G13+G17</f>
        <v>96</v>
      </c>
      <c r="H9" s="252">
        <f>H13+H17</f>
        <v>31</v>
      </c>
      <c r="I9" s="234">
        <f>SUM(J9:K9)</f>
        <v>130</v>
      </c>
      <c r="J9" s="234">
        <f>J13+J17</f>
        <v>99</v>
      </c>
      <c r="K9" s="234">
        <f>K13+K17</f>
        <v>31</v>
      </c>
    </row>
    <row r="10" spans="1:11" ht="10.5" customHeight="1">
      <c r="A10" s="18"/>
      <c r="B10" s="184"/>
      <c r="C10" s="122"/>
      <c r="D10" s="122"/>
      <c r="E10" s="122"/>
      <c r="F10" s="252"/>
      <c r="G10" s="252"/>
      <c r="H10" s="252"/>
      <c r="I10" s="234"/>
      <c r="J10" s="234"/>
      <c r="K10" s="234"/>
    </row>
    <row r="11" spans="1:11" ht="13.5" customHeight="1">
      <c r="A11" s="18"/>
      <c r="B11" s="184" t="s">
        <v>22</v>
      </c>
      <c r="C11" s="122">
        <v>281</v>
      </c>
      <c r="D11" s="122">
        <v>244</v>
      </c>
      <c r="E11" s="122">
        <v>37</v>
      </c>
      <c r="F11" s="252">
        <f>SUM(G11:H11)</f>
        <v>280</v>
      </c>
      <c r="G11" s="252">
        <f>SUM(G12:G13)</f>
        <v>244</v>
      </c>
      <c r="H11" s="252">
        <f>SUM(H12:H13)</f>
        <v>36</v>
      </c>
      <c r="I11" s="234">
        <f>SUM(J11:K11)</f>
        <v>286</v>
      </c>
      <c r="J11" s="234">
        <f>SUM(J12:J13)</f>
        <v>249</v>
      </c>
      <c r="K11" s="234">
        <f>SUM(K12:K13)</f>
        <v>37</v>
      </c>
    </row>
    <row r="12" spans="1:11" ht="13.5" customHeight="1">
      <c r="A12" s="18"/>
      <c r="B12" s="184" t="s">
        <v>11</v>
      </c>
      <c r="C12" s="122">
        <v>196</v>
      </c>
      <c r="D12" s="122">
        <v>171</v>
      </c>
      <c r="E12" s="122">
        <v>25</v>
      </c>
      <c r="F12" s="252">
        <f>SUM(G12:H12)</f>
        <v>193</v>
      </c>
      <c r="G12" s="252">
        <v>167</v>
      </c>
      <c r="H12" s="252">
        <v>26</v>
      </c>
      <c r="I12" s="234">
        <f>SUM(J12:K12)</f>
        <v>196</v>
      </c>
      <c r="J12" s="234">
        <v>169</v>
      </c>
      <c r="K12" s="234">
        <v>27</v>
      </c>
    </row>
    <row r="13" spans="1:11" ht="13.5" customHeight="1">
      <c r="A13" s="18"/>
      <c r="B13" s="184" t="s">
        <v>12</v>
      </c>
      <c r="C13" s="122">
        <v>85</v>
      </c>
      <c r="D13" s="122">
        <v>73</v>
      </c>
      <c r="E13" s="122">
        <v>12</v>
      </c>
      <c r="F13" s="252">
        <f>SUM(G13:H13)</f>
        <v>87</v>
      </c>
      <c r="G13" s="252">
        <v>77</v>
      </c>
      <c r="H13" s="252">
        <v>10</v>
      </c>
      <c r="I13" s="234">
        <f>SUM(J13:K13)</f>
        <v>90</v>
      </c>
      <c r="J13" s="234">
        <v>80</v>
      </c>
      <c r="K13" s="234">
        <v>10</v>
      </c>
    </row>
    <row r="14" spans="1:11" ht="10.5" customHeight="1">
      <c r="A14" s="434"/>
      <c r="B14" s="435"/>
      <c r="C14" s="122"/>
      <c r="D14" s="122"/>
      <c r="E14" s="122"/>
      <c r="F14" s="252"/>
      <c r="G14" s="252"/>
      <c r="H14" s="252"/>
      <c r="I14" s="234"/>
      <c r="J14" s="234"/>
      <c r="K14" s="234"/>
    </row>
    <row r="15" spans="1:11" ht="13.5" customHeight="1">
      <c r="A15" s="18"/>
      <c r="B15" s="184" t="s">
        <v>23</v>
      </c>
      <c r="C15" s="122">
        <v>87</v>
      </c>
      <c r="D15" s="122">
        <v>55</v>
      </c>
      <c r="E15" s="122">
        <v>32</v>
      </c>
      <c r="F15" s="252">
        <f>SUM(G15:H15)</f>
        <v>89</v>
      </c>
      <c r="G15" s="252">
        <f>SUM(G16:G17)</f>
        <v>55</v>
      </c>
      <c r="H15" s="252">
        <f>SUM(H16:H17)</f>
        <v>34</v>
      </c>
      <c r="I15" s="234">
        <f>SUM(J15:K15)</f>
        <v>94</v>
      </c>
      <c r="J15" s="234">
        <f>SUM(J16:J17)</f>
        <v>59</v>
      </c>
      <c r="K15" s="234">
        <f>SUM(K16:K17)</f>
        <v>35</v>
      </c>
    </row>
    <row r="16" spans="1:11" ht="13.5" customHeight="1">
      <c r="A16" s="18"/>
      <c r="B16" s="184" t="s">
        <v>11</v>
      </c>
      <c r="C16" s="122">
        <v>49</v>
      </c>
      <c r="D16" s="122">
        <v>32</v>
      </c>
      <c r="E16" s="122">
        <v>17</v>
      </c>
      <c r="F16" s="252">
        <f>SUM(G16:H16)</f>
        <v>49</v>
      </c>
      <c r="G16" s="252">
        <v>36</v>
      </c>
      <c r="H16" s="252">
        <v>13</v>
      </c>
      <c r="I16" s="234">
        <f>SUM(J16:K16)</f>
        <v>54</v>
      </c>
      <c r="J16" s="234">
        <v>40</v>
      </c>
      <c r="K16" s="234">
        <v>14</v>
      </c>
    </row>
    <row r="17" spans="1:11" ht="13.5" customHeight="1">
      <c r="A17" s="18"/>
      <c r="B17" s="184" t="s">
        <v>12</v>
      </c>
      <c r="C17" s="122">
        <v>38</v>
      </c>
      <c r="D17" s="122">
        <v>23</v>
      </c>
      <c r="E17" s="122">
        <v>15</v>
      </c>
      <c r="F17" s="252">
        <f>SUM(G17:H17)</f>
        <v>40</v>
      </c>
      <c r="G17" s="252">
        <v>19</v>
      </c>
      <c r="H17" s="252">
        <v>21</v>
      </c>
      <c r="I17" s="234">
        <f>SUM(J17:K17)</f>
        <v>40</v>
      </c>
      <c r="J17" s="234">
        <v>19</v>
      </c>
      <c r="K17" s="234">
        <v>21</v>
      </c>
    </row>
    <row r="18" spans="1:11" ht="10.5" customHeight="1">
      <c r="A18" s="434"/>
      <c r="B18" s="435"/>
      <c r="C18" s="122"/>
      <c r="D18" s="122"/>
      <c r="E18" s="122"/>
      <c r="F18" s="252"/>
      <c r="G18" s="252"/>
      <c r="H18" s="252"/>
      <c r="I18" s="234"/>
      <c r="J18" s="234"/>
      <c r="K18" s="234"/>
    </row>
    <row r="19" spans="1:11" ht="13.5" customHeight="1">
      <c r="A19" s="439" t="s">
        <v>40</v>
      </c>
      <c r="B19" s="440"/>
      <c r="C19" s="122">
        <v>34</v>
      </c>
      <c r="D19" s="122">
        <v>29</v>
      </c>
      <c r="E19" s="122">
        <v>5</v>
      </c>
      <c r="F19" s="252">
        <f>SUM(G19:H19)</f>
        <v>34</v>
      </c>
      <c r="G19" s="252">
        <f>SUM(G20:G21)</f>
        <v>29</v>
      </c>
      <c r="H19" s="252">
        <f>SUM(H20:H21)</f>
        <v>5</v>
      </c>
      <c r="I19" s="234">
        <f>SUM(J19:K19)</f>
        <v>33</v>
      </c>
      <c r="J19" s="234">
        <f>SUM(J20:J21)</f>
        <v>28</v>
      </c>
      <c r="K19" s="234">
        <f>SUM(K20:K21)</f>
        <v>5</v>
      </c>
    </row>
    <row r="20" spans="1:11" ht="13.5" customHeight="1">
      <c r="A20" s="18"/>
      <c r="B20" s="184" t="s">
        <v>11</v>
      </c>
      <c r="C20" s="122">
        <v>17</v>
      </c>
      <c r="D20" s="122">
        <v>15</v>
      </c>
      <c r="E20" s="122">
        <v>2</v>
      </c>
      <c r="F20" s="252">
        <f>SUM(G20:H20)</f>
        <v>16</v>
      </c>
      <c r="G20" s="252">
        <v>14</v>
      </c>
      <c r="H20" s="252">
        <v>2</v>
      </c>
      <c r="I20" s="234">
        <f>SUM(J20:K20)</f>
        <v>15</v>
      </c>
      <c r="J20" s="234">
        <v>13</v>
      </c>
      <c r="K20" s="234">
        <v>2</v>
      </c>
    </row>
    <row r="21" spans="1:11" ht="13.5" customHeight="1">
      <c r="A21" s="18"/>
      <c r="B21" s="184" t="s">
        <v>12</v>
      </c>
      <c r="C21" s="122">
        <v>17</v>
      </c>
      <c r="D21" s="122">
        <v>14</v>
      </c>
      <c r="E21" s="122">
        <v>3</v>
      </c>
      <c r="F21" s="252">
        <f>SUM(G21:H21)</f>
        <v>18</v>
      </c>
      <c r="G21" s="252">
        <v>15</v>
      </c>
      <c r="H21" s="252">
        <v>3</v>
      </c>
      <c r="I21" s="234">
        <f>SUM(J21:K21)</f>
        <v>18</v>
      </c>
      <c r="J21" s="234">
        <v>15</v>
      </c>
      <c r="K21" s="234">
        <v>3</v>
      </c>
    </row>
    <row r="22" spans="1:11" ht="10.5" customHeight="1">
      <c r="A22" s="18"/>
      <c r="B22" s="160"/>
      <c r="C22" s="122"/>
      <c r="D22" s="122"/>
      <c r="E22" s="122"/>
      <c r="F22" s="252"/>
      <c r="G22" s="252"/>
      <c r="H22" s="252"/>
      <c r="I22" s="234"/>
      <c r="J22" s="234"/>
      <c r="K22" s="234"/>
    </row>
    <row r="23" spans="1:11" ht="13.5" customHeight="1">
      <c r="A23" s="183" t="s">
        <v>30</v>
      </c>
      <c r="B23" s="184" t="s">
        <v>15</v>
      </c>
      <c r="C23" s="122">
        <f>D23+E23</f>
        <v>4588</v>
      </c>
      <c r="D23" s="122">
        <f aca="true" t="shared" si="1" ref="D23:E25">D27+D31+D35</f>
        <v>4064</v>
      </c>
      <c r="E23" s="122">
        <f t="shared" si="1"/>
        <v>524</v>
      </c>
      <c r="F23" s="252">
        <f>SUM(G23:H23)</f>
        <v>4759</v>
      </c>
      <c r="G23" s="252">
        <f>SUM(G24:G25)</f>
        <v>4169</v>
      </c>
      <c r="H23" s="252">
        <f>SUM(H24:H25)</f>
        <v>590</v>
      </c>
      <c r="I23" s="234">
        <f>SUM(J23:K23)</f>
        <v>4906</v>
      </c>
      <c r="J23" s="234">
        <f>SUM(J24:J25)</f>
        <v>4224</v>
      </c>
      <c r="K23" s="234">
        <f>SUM(K24:K25)</f>
        <v>682</v>
      </c>
    </row>
    <row r="24" spans="1:11" ht="13.5" customHeight="1">
      <c r="A24" s="18"/>
      <c r="B24" s="184" t="s">
        <v>11</v>
      </c>
      <c r="C24" s="122">
        <f>D24+E24</f>
        <v>2138</v>
      </c>
      <c r="D24" s="122">
        <f t="shared" si="1"/>
        <v>1861</v>
      </c>
      <c r="E24" s="122">
        <f t="shared" si="1"/>
        <v>277</v>
      </c>
      <c r="F24" s="252">
        <f>SUM(G24:H24)</f>
        <v>2176</v>
      </c>
      <c r="G24" s="252">
        <f>G28+G32+G36</f>
        <v>1896</v>
      </c>
      <c r="H24" s="252">
        <f>H28+H32+H36</f>
        <v>280</v>
      </c>
      <c r="I24" s="234">
        <f>SUM(J24:K24)</f>
        <v>2240</v>
      </c>
      <c r="J24" s="234">
        <f>J28+J32+J36</f>
        <v>1924</v>
      </c>
      <c r="K24" s="234">
        <f>K28+K32+K36</f>
        <v>316</v>
      </c>
    </row>
    <row r="25" spans="1:11" ht="13.5" customHeight="1">
      <c r="A25" s="18"/>
      <c r="B25" s="184" t="s">
        <v>12</v>
      </c>
      <c r="C25" s="122">
        <f>D25+E25</f>
        <v>2450</v>
      </c>
      <c r="D25" s="122">
        <f t="shared" si="1"/>
        <v>2203</v>
      </c>
      <c r="E25" s="122">
        <f t="shared" si="1"/>
        <v>247</v>
      </c>
      <c r="F25" s="252">
        <f>SUM(G25:H25)</f>
        <v>2583</v>
      </c>
      <c r="G25" s="252">
        <f>G29+G33+G37</f>
        <v>2273</v>
      </c>
      <c r="H25" s="252">
        <f>H29+H33+H37</f>
        <v>310</v>
      </c>
      <c r="I25" s="234">
        <f>SUM(J25:K25)</f>
        <v>2666</v>
      </c>
      <c r="J25" s="234">
        <f>J29+J33+J37</f>
        <v>2300</v>
      </c>
      <c r="K25" s="234">
        <f>K29+K33+K37</f>
        <v>366</v>
      </c>
    </row>
    <row r="26" spans="1:11" ht="10.5" customHeight="1">
      <c r="A26" s="18"/>
      <c r="B26" s="184"/>
      <c r="C26" s="122"/>
      <c r="D26" s="122"/>
      <c r="E26" s="122"/>
      <c r="F26" s="252"/>
      <c r="G26" s="252"/>
      <c r="H26" s="252"/>
      <c r="I26" s="234"/>
      <c r="J26" s="234"/>
      <c r="K26" s="234"/>
    </row>
    <row r="27" spans="1:11" ht="13.5" customHeight="1">
      <c r="A27" s="18"/>
      <c r="B27" s="184" t="s">
        <v>24</v>
      </c>
      <c r="C27" s="122">
        <f>D27+E27</f>
        <v>1580</v>
      </c>
      <c r="D27" s="122">
        <v>1394</v>
      </c>
      <c r="E27" s="206">
        <v>186</v>
      </c>
      <c r="F27" s="252">
        <f>SUM(G27:H27)</f>
        <v>1654</v>
      </c>
      <c r="G27" s="252">
        <f>SUM(G28:G29)</f>
        <v>1429</v>
      </c>
      <c r="H27" s="252">
        <f>SUM(H28:H29)</f>
        <v>225</v>
      </c>
      <c r="I27" s="234">
        <f>SUM(J27:K27)</f>
        <v>1712</v>
      </c>
      <c r="J27" s="234">
        <f>SUM(J28:J29)</f>
        <v>1434</v>
      </c>
      <c r="K27" s="234">
        <f>SUM(K28:K29)</f>
        <v>278</v>
      </c>
    </row>
    <row r="28" spans="1:11" ht="13.5" customHeight="1">
      <c r="A28" s="18"/>
      <c r="B28" s="184" t="s">
        <v>11</v>
      </c>
      <c r="C28" s="122">
        <f>D28+E28</f>
        <v>766</v>
      </c>
      <c r="D28" s="122">
        <v>662</v>
      </c>
      <c r="E28" s="206">
        <v>104</v>
      </c>
      <c r="F28" s="252">
        <f>SUM(G28:H28)</f>
        <v>712</v>
      </c>
      <c r="G28" s="252">
        <v>620</v>
      </c>
      <c r="H28" s="252">
        <v>92</v>
      </c>
      <c r="I28" s="234">
        <f>SUM(J28:K28)</f>
        <v>781</v>
      </c>
      <c r="J28" s="234">
        <v>659</v>
      </c>
      <c r="K28" s="234">
        <v>122</v>
      </c>
    </row>
    <row r="29" spans="1:11" ht="13.5" customHeight="1">
      <c r="A29" s="18"/>
      <c r="B29" s="184" t="s">
        <v>12</v>
      </c>
      <c r="C29" s="122">
        <f>D29+E29</f>
        <v>814</v>
      </c>
      <c r="D29" s="122">
        <v>732</v>
      </c>
      <c r="E29" s="206">
        <v>82</v>
      </c>
      <c r="F29" s="252">
        <f>SUM(G29:H29)</f>
        <v>942</v>
      </c>
      <c r="G29" s="252">
        <v>809</v>
      </c>
      <c r="H29" s="252">
        <v>133</v>
      </c>
      <c r="I29" s="234">
        <f>SUM(J29:K29)</f>
        <v>931</v>
      </c>
      <c r="J29" s="234">
        <v>775</v>
      </c>
      <c r="K29" s="234">
        <v>156</v>
      </c>
    </row>
    <row r="30" spans="1:11" ht="10.5" customHeight="1">
      <c r="A30" s="18"/>
      <c r="B30" s="184"/>
      <c r="C30" s="122"/>
      <c r="D30" s="122"/>
      <c r="E30" s="206"/>
      <c r="F30" s="252"/>
      <c r="G30" s="252"/>
      <c r="H30" s="252"/>
      <c r="I30" s="234"/>
      <c r="J30" s="234"/>
      <c r="K30" s="234"/>
    </row>
    <row r="31" spans="1:11" ht="13.5" customHeight="1">
      <c r="A31" s="18"/>
      <c r="B31" s="184" t="s">
        <v>25</v>
      </c>
      <c r="C31" s="122">
        <f>D31+E31</f>
        <v>1554</v>
      </c>
      <c r="D31" s="122">
        <v>1373</v>
      </c>
      <c r="E31" s="206">
        <v>181</v>
      </c>
      <c r="F31" s="252">
        <f>SUM(G31:H31)</f>
        <v>1570</v>
      </c>
      <c r="G31" s="252">
        <f>SUM(G32:G33)</f>
        <v>1385</v>
      </c>
      <c r="H31" s="252">
        <f>SUM(H32:H33)</f>
        <v>185</v>
      </c>
      <c r="I31" s="234">
        <f>SUM(J31:K31)</f>
        <v>1638</v>
      </c>
      <c r="J31" s="234">
        <f>SUM(J32:J33)</f>
        <v>1417</v>
      </c>
      <c r="K31" s="234">
        <f>SUM(K32:K33)</f>
        <v>221</v>
      </c>
    </row>
    <row r="32" spans="1:11" ht="13.5" customHeight="1">
      <c r="A32" s="18"/>
      <c r="B32" s="184" t="s">
        <v>11</v>
      </c>
      <c r="C32" s="122">
        <f>D32+E32</f>
        <v>711</v>
      </c>
      <c r="D32" s="122">
        <v>626</v>
      </c>
      <c r="E32" s="206">
        <v>85</v>
      </c>
      <c r="F32" s="252">
        <f>SUM(G32:H32)</f>
        <v>762</v>
      </c>
      <c r="G32" s="252">
        <v>659</v>
      </c>
      <c r="H32" s="252">
        <v>103</v>
      </c>
      <c r="I32" s="234">
        <f>SUM(J32:K32)</f>
        <v>706</v>
      </c>
      <c r="J32" s="234">
        <v>614</v>
      </c>
      <c r="K32" s="234">
        <v>92</v>
      </c>
    </row>
    <row r="33" spans="1:11" ht="13.5" customHeight="1">
      <c r="A33" s="18"/>
      <c r="B33" s="184" t="s">
        <v>12</v>
      </c>
      <c r="C33" s="122">
        <f>D33+E33</f>
        <v>843</v>
      </c>
      <c r="D33" s="122">
        <v>747</v>
      </c>
      <c r="E33" s="206">
        <v>96</v>
      </c>
      <c r="F33" s="252">
        <f>SUM(G33:H33)</f>
        <v>808</v>
      </c>
      <c r="G33" s="252">
        <v>726</v>
      </c>
      <c r="H33" s="252">
        <v>82</v>
      </c>
      <c r="I33" s="234">
        <f>SUM(J33:K33)</f>
        <v>932</v>
      </c>
      <c r="J33" s="234">
        <v>803</v>
      </c>
      <c r="K33" s="234">
        <v>129</v>
      </c>
    </row>
    <row r="34" spans="1:11" ht="10.5" customHeight="1">
      <c r="A34" s="18"/>
      <c r="B34" s="184"/>
      <c r="C34" s="122"/>
      <c r="D34" s="122"/>
      <c r="E34" s="206"/>
      <c r="F34" s="252"/>
      <c r="G34" s="252"/>
      <c r="H34" s="252"/>
      <c r="I34" s="234"/>
      <c r="J34" s="234"/>
      <c r="K34" s="234"/>
    </row>
    <row r="35" spans="1:11" ht="13.5" customHeight="1">
      <c r="A35" s="18"/>
      <c r="B35" s="184" t="s">
        <v>26</v>
      </c>
      <c r="C35" s="122">
        <f>D35+E35</f>
        <v>1454</v>
      </c>
      <c r="D35" s="122">
        <v>1297</v>
      </c>
      <c r="E35" s="206">
        <v>157</v>
      </c>
      <c r="F35" s="252">
        <f>SUM(G35:H35)</f>
        <v>1535</v>
      </c>
      <c r="G35" s="252">
        <f>SUM(G36:G37)</f>
        <v>1355</v>
      </c>
      <c r="H35" s="252">
        <f>SUM(H36:H37)</f>
        <v>180</v>
      </c>
      <c r="I35" s="234">
        <f>SUM(J35:K35)</f>
        <v>1556</v>
      </c>
      <c r="J35" s="234">
        <f>SUM(J36:J37)</f>
        <v>1373</v>
      </c>
      <c r="K35" s="234">
        <f>SUM(K36:K37)</f>
        <v>183</v>
      </c>
    </row>
    <row r="36" spans="1:11" ht="13.5" customHeight="1">
      <c r="A36" s="18"/>
      <c r="B36" s="184" t="s">
        <v>11</v>
      </c>
      <c r="C36" s="122">
        <f>D36+E36</f>
        <v>661</v>
      </c>
      <c r="D36" s="122">
        <v>573</v>
      </c>
      <c r="E36" s="206">
        <v>88</v>
      </c>
      <c r="F36" s="252">
        <f>SUM(G36:H36)</f>
        <v>702</v>
      </c>
      <c r="G36" s="252">
        <v>617</v>
      </c>
      <c r="H36" s="252">
        <v>85</v>
      </c>
      <c r="I36" s="234">
        <f>SUM(J36:K36)</f>
        <v>753</v>
      </c>
      <c r="J36" s="234">
        <v>651</v>
      </c>
      <c r="K36" s="234">
        <v>102</v>
      </c>
    </row>
    <row r="37" spans="1:11" ht="13.5" customHeight="1">
      <c r="A37" s="18"/>
      <c r="B37" s="184" t="s">
        <v>12</v>
      </c>
      <c r="C37" s="122">
        <f>D37+E37</f>
        <v>793</v>
      </c>
      <c r="D37" s="122">
        <v>724</v>
      </c>
      <c r="E37" s="206">
        <v>69</v>
      </c>
      <c r="F37" s="252">
        <f>SUM(G37:H37)</f>
        <v>833</v>
      </c>
      <c r="G37" s="252">
        <v>738</v>
      </c>
      <c r="H37" s="252">
        <v>95</v>
      </c>
      <c r="I37" s="234">
        <f>SUM(J37:K37)</f>
        <v>803</v>
      </c>
      <c r="J37" s="234">
        <v>722</v>
      </c>
      <c r="K37" s="234">
        <v>81</v>
      </c>
    </row>
    <row r="38" spans="1:11" ht="10.5" customHeight="1">
      <c r="A38" s="18"/>
      <c r="B38" s="184"/>
      <c r="C38" s="122"/>
      <c r="D38" s="122"/>
      <c r="E38" s="122"/>
      <c r="F38" s="252"/>
      <c r="G38" s="252"/>
      <c r="H38" s="252"/>
      <c r="I38" s="234"/>
      <c r="J38" s="234"/>
      <c r="K38" s="234"/>
    </row>
    <row r="39" spans="1:11" ht="10.5" customHeight="1">
      <c r="A39" s="18"/>
      <c r="B39" s="160"/>
      <c r="C39" s="122"/>
      <c r="D39" s="122"/>
      <c r="E39" s="122"/>
      <c r="F39" s="252"/>
      <c r="G39" s="252"/>
      <c r="H39" s="252"/>
      <c r="I39" s="234"/>
      <c r="J39" s="234"/>
      <c r="K39" s="234"/>
    </row>
    <row r="40" spans="1:11" ht="13.5" customHeight="1">
      <c r="A40" s="183" t="s">
        <v>31</v>
      </c>
      <c r="B40" s="184" t="s">
        <v>15</v>
      </c>
      <c r="C40" s="122">
        <f aca="true" t="shared" si="2" ref="C40:D42">C44+C48+C52+C56</f>
        <v>291</v>
      </c>
      <c r="D40" s="122">
        <f t="shared" si="2"/>
        <v>291</v>
      </c>
      <c r="E40" s="202" t="s">
        <v>243</v>
      </c>
      <c r="F40" s="252">
        <f>SUM(G40:H40)</f>
        <v>218</v>
      </c>
      <c r="G40" s="252">
        <f>SUM(G41:G42)</f>
        <v>218</v>
      </c>
      <c r="H40" s="253" t="s">
        <v>350</v>
      </c>
      <c r="I40" s="234">
        <f>SUM(J40:K40)</f>
        <v>151</v>
      </c>
      <c r="J40" s="234">
        <f>SUM(J41:J42)</f>
        <v>151</v>
      </c>
      <c r="K40" s="298" t="s">
        <v>362</v>
      </c>
    </row>
    <row r="41" spans="1:11" ht="13.5" customHeight="1">
      <c r="A41" s="18"/>
      <c r="B41" s="184" t="s">
        <v>11</v>
      </c>
      <c r="C41" s="122">
        <f t="shared" si="2"/>
        <v>198</v>
      </c>
      <c r="D41" s="122">
        <f t="shared" si="2"/>
        <v>198</v>
      </c>
      <c r="E41" s="202" t="s">
        <v>243</v>
      </c>
      <c r="F41" s="252">
        <f>SUM(G41:H41)</f>
        <v>150</v>
      </c>
      <c r="G41" s="252">
        <f>G45+G49+G53+G57</f>
        <v>150</v>
      </c>
      <c r="H41" s="253" t="s">
        <v>350</v>
      </c>
      <c r="I41" s="234">
        <f>SUM(J41:K41)</f>
        <v>92</v>
      </c>
      <c r="J41" s="234">
        <f>J45+J49+J53+J57</f>
        <v>92</v>
      </c>
      <c r="K41" s="298" t="s">
        <v>361</v>
      </c>
    </row>
    <row r="42" spans="1:11" ht="13.5" customHeight="1">
      <c r="A42" s="18"/>
      <c r="B42" s="184" t="s">
        <v>12</v>
      </c>
      <c r="C42" s="122">
        <f t="shared" si="2"/>
        <v>93</v>
      </c>
      <c r="D42" s="122">
        <f t="shared" si="2"/>
        <v>93</v>
      </c>
      <c r="E42" s="202" t="s">
        <v>243</v>
      </c>
      <c r="F42" s="252">
        <f>SUM(G42:H42)</f>
        <v>68</v>
      </c>
      <c r="G42" s="252">
        <f>G46+G50+G54+G58</f>
        <v>68</v>
      </c>
      <c r="H42" s="253" t="s">
        <v>350</v>
      </c>
      <c r="I42" s="234">
        <f>SUM(J42:K42)</f>
        <v>59</v>
      </c>
      <c r="J42" s="234">
        <f>J46+J50+J54+J58</f>
        <v>59</v>
      </c>
      <c r="K42" s="298" t="s">
        <v>361</v>
      </c>
    </row>
    <row r="43" spans="1:11" ht="10.5" customHeight="1">
      <c r="A43" s="18"/>
      <c r="B43" s="184"/>
      <c r="C43" s="122"/>
      <c r="D43" s="122"/>
      <c r="E43" s="122"/>
      <c r="F43" s="252"/>
      <c r="G43" s="252"/>
      <c r="H43" s="252"/>
      <c r="I43" s="234"/>
      <c r="J43" s="234"/>
      <c r="K43" s="234"/>
    </row>
    <row r="44" spans="1:11" ht="13.5" customHeight="1">
      <c r="A44" s="18"/>
      <c r="B44" s="184" t="s">
        <v>24</v>
      </c>
      <c r="C44" s="122">
        <v>62</v>
      </c>
      <c r="D44" s="122">
        <v>62</v>
      </c>
      <c r="E44" s="202" t="s">
        <v>243</v>
      </c>
      <c r="F44" s="252">
        <f>SUM(G44:H44)</f>
        <v>53</v>
      </c>
      <c r="G44" s="252">
        <f>SUM(G45:G46)</f>
        <v>53</v>
      </c>
      <c r="H44" s="253" t="s">
        <v>350</v>
      </c>
      <c r="I44" s="234">
        <f>SUM(J44:K44)</f>
        <v>46</v>
      </c>
      <c r="J44" s="234">
        <f>SUM(J45:J46)</f>
        <v>46</v>
      </c>
      <c r="K44" s="298" t="s">
        <v>362</v>
      </c>
    </row>
    <row r="45" spans="1:11" ht="13.5" customHeight="1">
      <c r="A45" s="18"/>
      <c r="B45" s="184" t="s">
        <v>11</v>
      </c>
      <c r="C45" s="122">
        <v>39</v>
      </c>
      <c r="D45" s="122">
        <v>39</v>
      </c>
      <c r="E45" s="202" t="s">
        <v>243</v>
      </c>
      <c r="F45" s="252">
        <f>SUM(G45:H45)</f>
        <v>33</v>
      </c>
      <c r="G45" s="252">
        <v>33</v>
      </c>
      <c r="H45" s="253" t="s">
        <v>350</v>
      </c>
      <c r="I45" s="234">
        <f>SUM(J45:K45)</f>
        <v>23</v>
      </c>
      <c r="J45" s="234">
        <v>23</v>
      </c>
      <c r="K45" s="253" t="s">
        <v>350</v>
      </c>
    </row>
    <row r="46" spans="1:11" ht="13.5" customHeight="1">
      <c r="A46" s="18"/>
      <c r="B46" s="184" t="s">
        <v>12</v>
      </c>
      <c r="C46" s="122">
        <v>23</v>
      </c>
      <c r="D46" s="122">
        <v>23</v>
      </c>
      <c r="E46" s="202" t="s">
        <v>243</v>
      </c>
      <c r="F46" s="252">
        <f>SUM(G46:H46)</f>
        <v>20</v>
      </c>
      <c r="G46" s="252">
        <v>20</v>
      </c>
      <c r="H46" s="253" t="s">
        <v>350</v>
      </c>
      <c r="I46" s="234">
        <f>SUM(J46:K46)</f>
        <v>23</v>
      </c>
      <c r="J46" s="234">
        <v>23</v>
      </c>
      <c r="K46" s="253" t="s">
        <v>350</v>
      </c>
    </row>
    <row r="47" spans="1:11" ht="10.5" customHeight="1">
      <c r="A47" s="18"/>
      <c r="B47" s="184"/>
      <c r="C47" s="122"/>
      <c r="D47" s="122"/>
      <c r="E47" s="122"/>
      <c r="F47" s="252"/>
      <c r="G47" s="252"/>
      <c r="H47" s="252"/>
      <c r="I47" s="234"/>
      <c r="J47" s="234"/>
      <c r="K47" s="234"/>
    </row>
    <row r="48" spans="1:11" ht="13.5" customHeight="1">
      <c r="A48" s="18"/>
      <c r="B48" s="184" t="s">
        <v>25</v>
      </c>
      <c r="C48" s="122">
        <v>76</v>
      </c>
      <c r="D48" s="122">
        <v>76</v>
      </c>
      <c r="E48" s="202" t="s">
        <v>243</v>
      </c>
      <c r="F48" s="252">
        <f>SUM(G48:H48)</f>
        <v>40</v>
      </c>
      <c r="G48" s="252">
        <f>SUM(G49:G50)</f>
        <v>40</v>
      </c>
      <c r="H48" s="253" t="s">
        <v>350</v>
      </c>
      <c r="I48" s="234">
        <f>SUM(J48:K48)</f>
        <v>31</v>
      </c>
      <c r="J48" s="234">
        <f>SUM(J49:J50)</f>
        <v>31</v>
      </c>
      <c r="K48" s="298" t="s">
        <v>362</v>
      </c>
    </row>
    <row r="49" spans="1:11" ht="13.5" customHeight="1">
      <c r="A49" s="18"/>
      <c r="B49" s="184" t="s">
        <v>11</v>
      </c>
      <c r="C49" s="122">
        <v>57</v>
      </c>
      <c r="D49" s="122">
        <v>57</v>
      </c>
      <c r="E49" s="202" t="s">
        <v>243</v>
      </c>
      <c r="F49" s="252">
        <f>SUM(G49:H49)</f>
        <v>25</v>
      </c>
      <c r="G49" s="252">
        <v>25</v>
      </c>
      <c r="H49" s="253" t="s">
        <v>350</v>
      </c>
      <c r="I49" s="234">
        <f>SUM(J49:K49)</f>
        <v>18</v>
      </c>
      <c r="J49" s="234">
        <v>18</v>
      </c>
      <c r="K49" s="253" t="s">
        <v>350</v>
      </c>
    </row>
    <row r="50" spans="1:11" ht="13.5" customHeight="1">
      <c r="A50" s="18"/>
      <c r="B50" s="184" t="s">
        <v>12</v>
      </c>
      <c r="C50" s="122">
        <v>19</v>
      </c>
      <c r="D50" s="122">
        <v>19</v>
      </c>
      <c r="E50" s="202" t="s">
        <v>243</v>
      </c>
      <c r="F50" s="252">
        <f>SUM(G50:H50)</f>
        <v>15</v>
      </c>
      <c r="G50" s="252">
        <v>15</v>
      </c>
      <c r="H50" s="253" t="s">
        <v>350</v>
      </c>
      <c r="I50" s="234">
        <f>SUM(J50:K50)</f>
        <v>13</v>
      </c>
      <c r="J50" s="234">
        <v>13</v>
      </c>
      <c r="K50" s="253" t="s">
        <v>350</v>
      </c>
    </row>
    <row r="51" spans="1:11" ht="10.5" customHeight="1">
      <c r="A51" s="18"/>
      <c r="B51" s="184"/>
      <c r="C51" s="122"/>
      <c r="D51" s="122"/>
      <c r="E51" s="122"/>
      <c r="F51" s="252"/>
      <c r="G51" s="252"/>
      <c r="H51" s="252"/>
      <c r="I51" s="234"/>
      <c r="J51" s="234"/>
      <c r="K51" s="234"/>
    </row>
    <row r="52" spans="1:11" ht="13.5" customHeight="1">
      <c r="A52" s="18"/>
      <c r="B52" s="184" t="s">
        <v>26</v>
      </c>
      <c r="C52" s="122">
        <v>86</v>
      </c>
      <c r="D52" s="122">
        <v>86</v>
      </c>
      <c r="E52" s="202" t="s">
        <v>243</v>
      </c>
      <c r="F52" s="252">
        <f>SUM(G52:H52)</f>
        <v>65</v>
      </c>
      <c r="G52" s="252">
        <f>SUM(G53:G54)</f>
        <v>65</v>
      </c>
      <c r="H52" s="253" t="s">
        <v>350</v>
      </c>
      <c r="I52" s="234">
        <f>SUM(J52:K52)</f>
        <v>33</v>
      </c>
      <c r="J52" s="234">
        <f>SUM(J53:J54)</f>
        <v>33</v>
      </c>
      <c r="K52" s="298" t="s">
        <v>362</v>
      </c>
    </row>
    <row r="53" spans="1:11" ht="13.5" customHeight="1">
      <c r="A53" s="18"/>
      <c r="B53" s="184" t="s">
        <v>11</v>
      </c>
      <c r="C53" s="202">
        <v>58</v>
      </c>
      <c r="D53" s="202">
        <v>58</v>
      </c>
      <c r="E53" s="202" t="s">
        <v>243</v>
      </c>
      <c r="F53" s="252">
        <f>SUM(G53:H53)</f>
        <v>49</v>
      </c>
      <c r="G53" s="252">
        <v>49</v>
      </c>
      <c r="H53" s="253" t="s">
        <v>350</v>
      </c>
      <c r="I53" s="234">
        <f>SUM(J53:K53)</f>
        <v>21</v>
      </c>
      <c r="J53" s="234">
        <v>21</v>
      </c>
      <c r="K53" s="253" t="s">
        <v>350</v>
      </c>
    </row>
    <row r="54" spans="1:11" ht="13.5" customHeight="1">
      <c r="A54" s="18"/>
      <c r="B54" s="184" t="s">
        <v>12</v>
      </c>
      <c r="C54" s="122">
        <v>28</v>
      </c>
      <c r="D54" s="122">
        <v>28</v>
      </c>
      <c r="E54" s="202" t="s">
        <v>243</v>
      </c>
      <c r="F54" s="252">
        <f>SUM(G54:H54)</f>
        <v>16</v>
      </c>
      <c r="G54" s="252">
        <v>16</v>
      </c>
      <c r="H54" s="253" t="s">
        <v>350</v>
      </c>
      <c r="I54" s="234">
        <f>SUM(J54:K54)</f>
        <v>12</v>
      </c>
      <c r="J54" s="234">
        <v>12</v>
      </c>
      <c r="K54" s="253" t="s">
        <v>350</v>
      </c>
    </row>
    <row r="55" spans="1:11" ht="10.5" customHeight="1">
      <c r="A55" s="18"/>
      <c r="B55" s="184"/>
      <c r="C55" s="122"/>
      <c r="D55" s="122"/>
      <c r="E55" s="122"/>
      <c r="F55" s="252"/>
      <c r="G55" s="252"/>
      <c r="H55" s="252"/>
      <c r="I55" s="234"/>
      <c r="J55" s="234"/>
      <c r="K55" s="234"/>
    </row>
    <row r="56" spans="1:11" ht="13.5" customHeight="1">
      <c r="A56" s="18"/>
      <c r="B56" s="184" t="s">
        <v>27</v>
      </c>
      <c r="C56" s="122">
        <v>67</v>
      </c>
      <c r="D56" s="122">
        <v>67</v>
      </c>
      <c r="E56" s="202" t="s">
        <v>243</v>
      </c>
      <c r="F56" s="252">
        <f>SUM(G56:H56)</f>
        <v>60</v>
      </c>
      <c r="G56" s="252">
        <f>SUM(G57:G58)</f>
        <v>60</v>
      </c>
      <c r="H56" s="253" t="s">
        <v>350</v>
      </c>
      <c r="I56" s="234">
        <f>SUM(J56:K56)</f>
        <v>41</v>
      </c>
      <c r="J56" s="234">
        <f>SUM(J57:J58)</f>
        <v>41</v>
      </c>
      <c r="K56" s="298" t="s">
        <v>362</v>
      </c>
    </row>
    <row r="57" spans="1:11" ht="13.5" customHeight="1">
      <c r="A57" s="18"/>
      <c r="B57" s="184" t="s">
        <v>11</v>
      </c>
      <c r="C57" s="122">
        <v>44</v>
      </c>
      <c r="D57" s="122">
        <v>44</v>
      </c>
      <c r="E57" s="202" t="s">
        <v>243</v>
      </c>
      <c r="F57" s="252">
        <f>SUM(G57:H57)</f>
        <v>43</v>
      </c>
      <c r="G57" s="252">
        <v>43</v>
      </c>
      <c r="H57" s="253" t="s">
        <v>350</v>
      </c>
      <c r="I57" s="234">
        <f>SUM(J57:K57)</f>
        <v>30</v>
      </c>
      <c r="J57" s="234">
        <v>30</v>
      </c>
      <c r="K57" s="253" t="s">
        <v>350</v>
      </c>
    </row>
    <row r="58" spans="1:11" ht="13.5" customHeight="1" thickBot="1">
      <c r="A58" s="43"/>
      <c r="B58" s="185" t="s">
        <v>12</v>
      </c>
      <c r="C58" s="144">
        <v>23</v>
      </c>
      <c r="D58" s="144">
        <v>23</v>
      </c>
      <c r="E58" s="205" t="s">
        <v>243</v>
      </c>
      <c r="F58" s="254">
        <f>SUM(G58:H58)</f>
        <v>17</v>
      </c>
      <c r="G58" s="254">
        <v>17</v>
      </c>
      <c r="H58" s="255" t="s">
        <v>350</v>
      </c>
      <c r="I58" s="299">
        <f>SUM(J58:K58)</f>
        <v>11</v>
      </c>
      <c r="J58" s="299">
        <v>11</v>
      </c>
      <c r="K58" s="255" t="s">
        <v>350</v>
      </c>
    </row>
    <row r="59" spans="1:11" ht="18" customHeight="1" thickTop="1">
      <c r="A59" s="5" t="s">
        <v>375</v>
      </c>
      <c r="B59" s="41"/>
      <c r="C59" s="41"/>
      <c r="D59" s="41"/>
      <c r="E59" s="41"/>
      <c r="F59" s="41"/>
      <c r="G59" s="41"/>
      <c r="H59" s="41"/>
      <c r="I59" s="57"/>
      <c r="J59" s="41"/>
      <c r="K59" s="41"/>
    </row>
    <row r="60" spans="1:11" ht="13.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</row>
    <row r="61" spans="1:11" ht="13.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</row>
    <row r="62" spans="1:11" ht="13.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</row>
  </sheetData>
  <sheetProtection/>
  <mergeCells count="9">
    <mergeCell ref="A19:B19"/>
    <mergeCell ref="A3:B4"/>
    <mergeCell ref="A18:B18"/>
    <mergeCell ref="I3:K3"/>
    <mergeCell ref="F3:H3"/>
    <mergeCell ref="A5:B5"/>
    <mergeCell ref="A14:B14"/>
    <mergeCell ref="A7:B7"/>
    <mergeCell ref="C3:E3"/>
  </mergeCells>
  <printOptions/>
  <pageMargins left="0.5905511811023623" right="0.5905511811023623" top="0.8661417322834646" bottom="0.7086614173228347" header="0.3937007874015748" footer="0.4724409448818898"/>
  <pageSetup fitToHeight="0" fitToWidth="1" horizontalDpi="600" verticalDpi="600" orientation="portrait" paperSize="9" r:id="rId1"/>
  <ignoredErrors>
    <ignoredError sqref="I8:I9 I24:I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AA4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50390625" style="15" customWidth="1"/>
    <col min="2" max="2" width="8.125" style="15" customWidth="1"/>
    <col min="3" max="3" width="4.50390625" style="15" customWidth="1"/>
    <col min="4" max="20" width="3.875" style="15" customWidth="1"/>
    <col min="21" max="22" width="4.125" style="15" customWidth="1"/>
    <col min="23" max="23" width="3.875" style="15" customWidth="1"/>
    <col min="24" max="24" width="3.75390625" style="15" customWidth="1"/>
    <col min="25" max="28" width="3.625" style="15" customWidth="1"/>
    <col min="29" max="16384" width="9.00390625" style="15" customWidth="1"/>
  </cols>
  <sheetData>
    <row r="1" ht="27" customHeight="1">
      <c r="A1" s="33" t="s">
        <v>402</v>
      </c>
    </row>
    <row r="2" ht="22.5" customHeight="1">
      <c r="A2" s="73" t="s">
        <v>207</v>
      </c>
    </row>
    <row r="3" spans="18:21" ht="15" customHeight="1" thickBot="1">
      <c r="R3" s="74"/>
      <c r="S3" s="42"/>
      <c r="T3" s="75"/>
      <c r="U3" s="63" t="s">
        <v>227</v>
      </c>
    </row>
    <row r="4" spans="1:22" ht="24.75" customHeight="1" thickTop="1">
      <c r="A4" s="397" t="s">
        <v>192</v>
      </c>
      <c r="B4" s="464"/>
      <c r="C4" s="465"/>
      <c r="D4" s="433" t="s">
        <v>1</v>
      </c>
      <c r="E4" s="433"/>
      <c r="F4" s="433" t="s">
        <v>2</v>
      </c>
      <c r="G4" s="464"/>
      <c r="H4" s="464"/>
      <c r="I4" s="464"/>
      <c r="J4" s="464"/>
      <c r="K4" s="464"/>
      <c r="L4" s="430" t="s">
        <v>32</v>
      </c>
      <c r="M4" s="396"/>
      <c r="N4" s="396"/>
      <c r="O4" s="396"/>
      <c r="P4" s="396"/>
      <c r="Q4" s="396"/>
      <c r="R4" s="447" t="s">
        <v>33</v>
      </c>
      <c r="S4" s="448"/>
      <c r="T4" s="448"/>
      <c r="U4" s="448"/>
      <c r="V4" s="59"/>
    </row>
    <row r="5" spans="1:21" ht="23.25" customHeight="1">
      <c r="A5" s="466"/>
      <c r="B5" s="446"/>
      <c r="C5" s="460"/>
      <c r="D5" s="400"/>
      <c r="E5" s="400"/>
      <c r="F5" s="400" t="s">
        <v>42</v>
      </c>
      <c r="G5" s="400"/>
      <c r="H5" s="445" t="s">
        <v>19</v>
      </c>
      <c r="I5" s="445" t="s">
        <v>17</v>
      </c>
      <c r="J5" s="445" t="s">
        <v>16</v>
      </c>
      <c r="K5" s="445" t="s">
        <v>18</v>
      </c>
      <c r="L5" s="445" t="s">
        <v>206</v>
      </c>
      <c r="M5" s="446"/>
      <c r="N5" s="471" t="s">
        <v>22</v>
      </c>
      <c r="O5" s="471"/>
      <c r="P5" s="451" t="s">
        <v>23</v>
      </c>
      <c r="Q5" s="452"/>
      <c r="R5" s="400" t="s">
        <v>206</v>
      </c>
      <c r="S5" s="446"/>
      <c r="T5" s="445" t="s">
        <v>11</v>
      </c>
      <c r="U5" s="459" t="s">
        <v>12</v>
      </c>
    </row>
    <row r="6" spans="1:21" ht="19.5" customHeight="1">
      <c r="A6" s="466"/>
      <c r="B6" s="446"/>
      <c r="C6" s="460"/>
      <c r="D6" s="400"/>
      <c r="E6" s="400"/>
      <c r="F6" s="400"/>
      <c r="G6" s="400"/>
      <c r="H6" s="446"/>
      <c r="I6" s="446"/>
      <c r="J6" s="446"/>
      <c r="K6" s="446"/>
      <c r="L6" s="446"/>
      <c r="M6" s="446"/>
      <c r="N6" s="176" t="s">
        <v>11</v>
      </c>
      <c r="O6" s="176" t="s">
        <v>12</v>
      </c>
      <c r="P6" s="453"/>
      <c r="Q6" s="454"/>
      <c r="R6" s="446"/>
      <c r="S6" s="446"/>
      <c r="T6" s="446"/>
      <c r="U6" s="460"/>
    </row>
    <row r="7" spans="1:21" s="57" customFormat="1" ht="21" customHeight="1">
      <c r="A7" s="467" t="s">
        <v>307</v>
      </c>
      <c r="B7" s="468"/>
      <c r="C7" s="469"/>
      <c r="D7" s="461">
        <v>1</v>
      </c>
      <c r="E7" s="462"/>
      <c r="F7" s="462">
        <f>SUM(H7:K7)</f>
        <v>56</v>
      </c>
      <c r="G7" s="462"/>
      <c r="H7" s="76" t="s">
        <v>230</v>
      </c>
      <c r="I7" s="179">
        <v>18</v>
      </c>
      <c r="J7" s="179">
        <v>13</v>
      </c>
      <c r="K7" s="179">
        <v>25</v>
      </c>
      <c r="L7" s="444">
        <f>SUM(N7:Q7)</f>
        <v>135</v>
      </c>
      <c r="M7" s="444"/>
      <c r="N7" s="179">
        <v>45</v>
      </c>
      <c r="O7" s="179">
        <v>79</v>
      </c>
      <c r="P7" s="463">
        <v>11</v>
      </c>
      <c r="Q7" s="463"/>
      <c r="R7" s="444">
        <f>SUM(T7:U7)</f>
        <v>8</v>
      </c>
      <c r="S7" s="444"/>
      <c r="T7" s="179">
        <v>2</v>
      </c>
      <c r="U7" s="179">
        <v>6</v>
      </c>
    </row>
    <row r="8" spans="1:21" s="41" customFormat="1" ht="21" customHeight="1">
      <c r="A8" s="467" t="s">
        <v>351</v>
      </c>
      <c r="B8" s="467"/>
      <c r="C8" s="470"/>
      <c r="D8" s="461">
        <v>1</v>
      </c>
      <c r="E8" s="462"/>
      <c r="F8" s="462">
        <f>SUM(H8:K8)</f>
        <v>55</v>
      </c>
      <c r="G8" s="462"/>
      <c r="H8" s="76" t="s">
        <v>230</v>
      </c>
      <c r="I8" s="179">
        <v>18</v>
      </c>
      <c r="J8" s="179">
        <v>11</v>
      </c>
      <c r="K8" s="179">
        <v>26</v>
      </c>
      <c r="L8" s="444">
        <f>SUM(N8:Q8)</f>
        <v>135</v>
      </c>
      <c r="M8" s="444"/>
      <c r="N8" s="179">
        <v>42</v>
      </c>
      <c r="O8" s="179">
        <v>82</v>
      </c>
      <c r="P8" s="463">
        <v>11</v>
      </c>
      <c r="Q8" s="463"/>
      <c r="R8" s="444">
        <f>SUM(T8:U8)</f>
        <v>8</v>
      </c>
      <c r="S8" s="444"/>
      <c r="T8" s="179">
        <v>2</v>
      </c>
      <c r="U8" s="179">
        <v>6</v>
      </c>
    </row>
    <row r="9" spans="1:21" s="41" customFormat="1" ht="21" customHeight="1" thickBot="1">
      <c r="A9" s="455" t="s">
        <v>373</v>
      </c>
      <c r="B9" s="455"/>
      <c r="C9" s="456"/>
      <c r="D9" s="457">
        <v>1</v>
      </c>
      <c r="E9" s="458"/>
      <c r="F9" s="458">
        <f>SUM(H9:K9)</f>
        <v>54</v>
      </c>
      <c r="G9" s="458"/>
      <c r="H9" s="260" t="s">
        <v>230</v>
      </c>
      <c r="I9" s="300">
        <v>20</v>
      </c>
      <c r="J9" s="300">
        <v>10</v>
      </c>
      <c r="K9" s="300">
        <v>24</v>
      </c>
      <c r="L9" s="450">
        <f>SUM(N9:Q9)</f>
        <v>125</v>
      </c>
      <c r="M9" s="450"/>
      <c r="N9" s="300">
        <v>37</v>
      </c>
      <c r="O9" s="300">
        <v>78</v>
      </c>
      <c r="P9" s="449">
        <v>10</v>
      </c>
      <c r="Q9" s="449"/>
      <c r="R9" s="450">
        <f>SUM(T9:U9)</f>
        <v>8</v>
      </c>
      <c r="S9" s="450"/>
      <c r="T9" s="300">
        <v>2</v>
      </c>
      <c r="U9" s="300">
        <v>6</v>
      </c>
    </row>
    <row r="10" ht="24" customHeight="1" thickTop="1">
      <c r="A10" s="180"/>
    </row>
    <row r="11" ht="22.5" customHeight="1">
      <c r="A11" s="73" t="s">
        <v>208</v>
      </c>
    </row>
    <row r="12" spans="1:23" ht="15" customHeight="1" thickBot="1">
      <c r="A12" s="73"/>
      <c r="T12" s="42"/>
      <c r="U12" s="42"/>
      <c r="V12" s="42"/>
      <c r="W12" s="63" t="s">
        <v>227</v>
      </c>
    </row>
    <row r="13" spans="1:23" s="41" customFormat="1" ht="21" customHeight="1" thickTop="1">
      <c r="A13" s="397" t="s">
        <v>41</v>
      </c>
      <c r="B13" s="433"/>
      <c r="C13" s="397" t="s">
        <v>42</v>
      </c>
      <c r="D13" s="433"/>
      <c r="E13" s="433"/>
      <c r="F13" s="433" t="s">
        <v>34</v>
      </c>
      <c r="G13" s="433"/>
      <c r="H13" s="433"/>
      <c r="I13" s="433" t="s">
        <v>43</v>
      </c>
      <c r="J13" s="433"/>
      <c r="K13" s="433"/>
      <c r="L13" s="433" t="s">
        <v>44</v>
      </c>
      <c r="M13" s="433"/>
      <c r="N13" s="433"/>
      <c r="O13" s="433" t="s">
        <v>45</v>
      </c>
      <c r="P13" s="433"/>
      <c r="Q13" s="433"/>
      <c r="R13" s="433" t="s">
        <v>46</v>
      </c>
      <c r="S13" s="433"/>
      <c r="T13" s="433"/>
      <c r="U13" s="433" t="s">
        <v>47</v>
      </c>
      <c r="V13" s="433"/>
      <c r="W13" s="430"/>
    </row>
    <row r="14" spans="1:23" s="41" customFormat="1" ht="16.5" customHeight="1">
      <c r="A14" s="401"/>
      <c r="B14" s="400"/>
      <c r="C14" s="114" t="s">
        <v>206</v>
      </c>
      <c r="D14" s="115" t="s">
        <v>20</v>
      </c>
      <c r="E14" s="115" t="s">
        <v>21</v>
      </c>
      <c r="F14" s="115" t="s">
        <v>206</v>
      </c>
      <c r="G14" s="115" t="s">
        <v>20</v>
      </c>
      <c r="H14" s="115" t="s">
        <v>21</v>
      </c>
      <c r="I14" s="115" t="s">
        <v>206</v>
      </c>
      <c r="J14" s="115" t="s">
        <v>20</v>
      </c>
      <c r="K14" s="115" t="s">
        <v>21</v>
      </c>
      <c r="L14" s="115" t="s">
        <v>206</v>
      </c>
      <c r="M14" s="115" t="s">
        <v>20</v>
      </c>
      <c r="N14" s="115" t="s">
        <v>21</v>
      </c>
      <c r="O14" s="115" t="s">
        <v>206</v>
      </c>
      <c r="P14" s="115" t="s">
        <v>20</v>
      </c>
      <c r="Q14" s="115" t="s">
        <v>21</v>
      </c>
      <c r="R14" s="115" t="s">
        <v>206</v>
      </c>
      <c r="S14" s="115" t="s">
        <v>20</v>
      </c>
      <c r="T14" s="115" t="s">
        <v>21</v>
      </c>
      <c r="U14" s="115" t="s">
        <v>206</v>
      </c>
      <c r="V14" s="115" t="s">
        <v>20</v>
      </c>
      <c r="W14" s="119" t="s">
        <v>21</v>
      </c>
    </row>
    <row r="15" spans="1:23" s="41" customFormat="1" ht="21" customHeight="1">
      <c r="A15" s="482" t="s">
        <v>17</v>
      </c>
      <c r="B15" s="157" t="s">
        <v>308</v>
      </c>
      <c r="C15" s="181">
        <v>51</v>
      </c>
      <c r="D15" s="179">
        <v>33</v>
      </c>
      <c r="E15" s="179">
        <v>18</v>
      </c>
      <c r="F15" s="179">
        <v>11</v>
      </c>
      <c r="G15" s="179">
        <v>7</v>
      </c>
      <c r="H15" s="179">
        <v>4</v>
      </c>
      <c r="I15" s="179">
        <v>9</v>
      </c>
      <c r="J15" s="179">
        <v>7</v>
      </c>
      <c r="K15" s="179">
        <v>2</v>
      </c>
      <c r="L15" s="179">
        <v>4</v>
      </c>
      <c r="M15" s="179">
        <v>3</v>
      </c>
      <c r="N15" s="179">
        <v>1</v>
      </c>
      <c r="O15" s="182">
        <v>12</v>
      </c>
      <c r="P15" s="182">
        <v>6</v>
      </c>
      <c r="Q15" s="182">
        <v>6</v>
      </c>
      <c r="R15" s="182">
        <v>9</v>
      </c>
      <c r="S15" s="182">
        <v>5</v>
      </c>
      <c r="T15" s="1">
        <v>4</v>
      </c>
      <c r="U15" s="182">
        <v>6</v>
      </c>
      <c r="V15" s="182">
        <v>5</v>
      </c>
      <c r="W15" s="1">
        <v>1</v>
      </c>
    </row>
    <row r="16" spans="1:23" s="41" customFormat="1" ht="21" customHeight="1">
      <c r="A16" s="482"/>
      <c r="B16" s="157" t="s">
        <v>359</v>
      </c>
      <c r="C16" s="181">
        <f>D16+E16</f>
        <v>58</v>
      </c>
      <c r="D16" s="179">
        <v>39</v>
      </c>
      <c r="E16" s="179">
        <v>19</v>
      </c>
      <c r="F16" s="179">
        <f>G16+H16</f>
        <v>12</v>
      </c>
      <c r="G16" s="179">
        <v>10</v>
      </c>
      <c r="H16" s="179">
        <v>2</v>
      </c>
      <c r="I16" s="179">
        <f>J16+K16</f>
        <v>12</v>
      </c>
      <c r="J16" s="179">
        <v>8</v>
      </c>
      <c r="K16" s="179">
        <v>4</v>
      </c>
      <c r="L16" s="179">
        <f>M16+N16</f>
        <v>9</v>
      </c>
      <c r="M16" s="179">
        <v>7</v>
      </c>
      <c r="N16" s="179">
        <v>2</v>
      </c>
      <c r="O16" s="182">
        <f>P16+Q16</f>
        <v>4</v>
      </c>
      <c r="P16" s="182">
        <v>3</v>
      </c>
      <c r="Q16" s="182">
        <v>1</v>
      </c>
      <c r="R16" s="182">
        <f>S16+T16</f>
        <v>12</v>
      </c>
      <c r="S16" s="182">
        <v>6</v>
      </c>
      <c r="T16" s="1">
        <v>6</v>
      </c>
      <c r="U16" s="182">
        <f>V16+W16</f>
        <v>9</v>
      </c>
      <c r="V16" s="182">
        <v>5</v>
      </c>
      <c r="W16" s="1">
        <v>4</v>
      </c>
    </row>
    <row r="17" spans="1:23" s="41" customFormat="1" ht="21" customHeight="1">
      <c r="A17" s="482"/>
      <c r="B17" s="233" t="s">
        <v>371</v>
      </c>
      <c r="C17" s="301">
        <f>D17+E17</f>
        <v>61</v>
      </c>
      <c r="D17" s="302">
        <v>41</v>
      </c>
      <c r="E17" s="302">
        <v>20</v>
      </c>
      <c r="F17" s="302">
        <f>G17+H17</f>
        <v>12</v>
      </c>
      <c r="G17" s="302">
        <v>8</v>
      </c>
      <c r="H17" s="302">
        <v>4</v>
      </c>
      <c r="I17" s="302">
        <f>J17+K17</f>
        <v>13</v>
      </c>
      <c r="J17" s="302">
        <v>11</v>
      </c>
      <c r="K17" s="302">
        <v>2</v>
      </c>
      <c r="L17" s="302">
        <f>M17+N17</f>
        <v>11</v>
      </c>
      <c r="M17" s="302">
        <v>7</v>
      </c>
      <c r="N17" s="302">
        <v>4</v>
      </c>
      <c r="O17" s="303">
        <f>P17+Q17</f>
        <v>9</v>
      </c>
      <c r="P17" s="303">
        <v>7</v>
      </c>
      <c r="Q17" s="303">
        <v>2</v>
      </c>
      <c r="R17" s="303">
        <f>S17+T17</f>
        <v>5</v>
      </c>
      <c r="S17" s="303">
        <v>3</v>
      </c>
      <c r="T17" s="304">
        <v>2</v>
      </c>
      <c r="U17" s="303">
        <f>V17+W17</f>
        <v>11</v>
      </c>
      <c r="V17" s="303">
        <v>5</v>
      </c>
      <c r="W17" s="304">
        <v>6</v>
      </c>
    </row>
    <row r="18" spans="1:23" s="41" customFormat="1" ht="21" customHeight="1">
      <c r="A18" s="483" t="s">
        <v>16</v>
      </c>
      <c r="B18" s="157" t="s">
        <v>308</v>
      </c>
      <c r="C18" s="179">
        <v>36</v>
      </c>
      <c r="D18" s="179">
        <v>22</v>
      </c>
      <c r="E18" s="179">
        <v>14</v>
      </c>
      <c r="F18" s="179">
        <v>11</v>
      </c>
      <c r="G18" s="179">
        <v>6</v>
      </c>
      <c r="H18" s="179">
        <v>5</v>
      </c>
      <c r="I18" s="179">
        <v>10</v>
      </c>
      <c r="J18" s="179">
        <v>6</v>
      </c>
      <c r="K18" s="179">
        <v>4</v>
      </c>
      <c r="L18" s="179">
        <v>15</v>
      </c>
      <c r="M18" s="179">
        <v>10</v>
      </c>
      <c r="N18" s="179">
        <v>5</v>
      </c>
      <c r="O18" s="76"/>
      <c r="P18" s="76"/>
      <c r="Q18" s="76"/>
      <c r="R18" s="76"/>
      <c r="S18" s="76"/>
      <c r="T18" s="76"/>
      <c r="U18" s="76"/>
      <c r="V18" s="76"/>
      <c r="W18" s="76"/>
    </row>
    <row r="19" spans="1:27" s="41" customFormat="1" ht="19.5" customHeight="1">
      <c r="A19" s="482"/>
      <c r="B19" s="245" t="s">
        <v>359</v>
      </c>
      <c r="C19" s="181">
        <f>D19+E19</f>
        <v>30</v>
      </c>
      <c r="D19" s="179">
        <v>19</v>
      </c>
      <c r="E19" s="179">
        <v>11</v>
      </c>
      <c r="F19" s="179">
        <f>G19+H19</f>
        <v>8</v>
      </c>
      <c r="G19" s="179">
        <v>6</v>
      </c>
      <c r="H19" s="179">
        <v>2</v>
      </c>
      <c r="I19" s="179">
        <f>J19+K19</f>
        <v>11</v>
      </c>
      <c r="J19" s="179">
        <v>6</v>
      </c>
      <c r="K19" s="179">
        <v>5</v>
      </c>
      <c r="L19" s="179">
        <f>M19+N19</f>
        <v>11</v>
      </c>
      <c r="M19" s="179">
        <v>7</v>
      </c>
      <c r="N19" s="179">
        <v>4</v>
      </c>
      <c r="O19" s="76"/>
      <c r="P19" s="76"/>
      <c r="Q19" s="76"/>
      <c r="R19" s="76"/>
      <c r="S19" s="76"/>
      <c r="T19" s="76"/>
      <c r="U19" s="76"/>
      <c r="V19" s="76"/>
      <c r="W19" s="76"/>
      <c r="X19" s="57"/>
      <c r="Y19" s="57"/>
      <c r="Z19" s="57"/>
      <c r="AA19" s="57"/>
    </row>
    <row r="20" spans="1:27" s="41" customFormat="1" ht="19.5" customHeight="1">
      <c r="A20" s="484"/>
      <c r="B20" s="236" t="s">
        <v>371</v>
      </c>
      <c r="C20" s="301">
        <f>D20+E20</f>
        <v>25</v>
      </c>
      <c r="D20" s="302">
        <v>14</v>
      </c>
      <c r="E20" s="302">
        <v>11</v>
      </c>
      <c r="F20" s="302">
        <f>G20+H20</f>
        <v>9</v>
      </c>
      <c r="G20" s="302">
        <v>5</v>
      </c>
      <c r="H20" s="302">
        <v>4</v>
      </c>
      <c r="I20" s="302">
        <f>J20+K20</f>
        <v>6</v>
      </c>
      <c r="J20" s="302">
        <v>4</v>
      </c>
      <c r="K20" s="302">
        <v>2</v>
      </c>
      <c r="L20" s="302">
        <f>M20+N20</f>
        <v>10</v>
      </c>
      <c r="M20" s="302">
        <v>5</v>
      </c>
      <c r="N20" s="302">
        <v>5</v>
      </c>
      <c r="O20" s="76"/>
      <c r="P20" s="76"/>
      <c r="Q20" s="76"/>
      <c r="R20" s="76"/>
      <c r="S20" s="76"/>
      <c r="T20" s="76"/>
      <c r="U20" s="76"/>
      <c r="V20" s="76"/>
      <c r="W20" s="76"/>
      <c r="X20" s="57"/>
      <c r="Y20" s="57"/>
      <c r="Z20" s="57"/>
      <c r="AA20" s="57"/>
    </row>
    <row r="21" spans="1:23" s="41" customFormat="1" ht="21" customHeight="1">
      <c r="A21" s="485" t="s">
        <v>309</v>
      </c>
      <c r="B21" s="244" t="s">
        <v>308</v>
      </c>
      <c r="C21" s="250">
        <v>110</v>
      </c>
      <c r="D21" s="251">
        <v>73</v>
      </c>
      <c r="E21" s="251">
        <v>37</v>
      </c>
      <c r="F21" s="251">
        <v>32</v>
      </c>
      <c r="G21" s="251">
        <v>22</v>
      </c>
      <c r="H21" s="251">
        <v>10</v>
      </c>
      <c r="I21" s="251">
        <v>40</v>
      </c>
      <c r="J21" s="251">
        <v>26</v>
      </c>
      <c r="K21" s="251">
        <v>14</v>
      </c>
      <c r="L21" s="251">
        <v>38</v>
      </c>
      <c r="M21" s="251">
        <v>25</v>
      </c>
      <c r="N21" s="251">
        <v>13</v>
      </c>
      <c r="O21" s="76"/>
      <c r="P21" s="76"/>
      <c r="Q21" s="76"/>
      <c r="R21" s="76"/>
      <c r="S21" s="76"/>
      <c r="T21" s="76"/>
      <c r="U21" s="76"/>
      <c r="V21" s="76"/>
      <c r="W21" s="76"/>
    </row>
    <row r="22" spans="1:23" s="57" customFormat="1" ht="21" customHeight="1">
      <c r="A22" s="485"/>
      <c r="B22" s="157" t="s">
        <v>359</v>
      </c>
      <c r="C22" s="179">
        <f>D22+E22</f>
        <v>115</v>
      </c>
      <c r="D22" s="179">
        <v>76</v>
      </c>
      <c r="E22" s="179">
        <v>39</v>
      </c>
      <c r="F22" s="179">
        <f>G22+H22</f>
        <v>44</v>
      </c>
      <c r="G22" s="179">
        <v>29</v>
      </c>
      <c r="H22" s="179">
        <v>15</v>
      </c>
      <c r="I22" s="179">
        <f>J22+K22</f>
        <v>32</v>
      </c>
      <c r="J22" s="179">
        <v>22</v>
      </c>
      <c r="K22" s="179">
        <v>10</v>
      </c>
      <c r="L22" s="179">
        <f>M22+N22</f>
        <v>39</v>
      </c>
      <c r="M22" s="179">
        <v>25</v>
      </c>
      <c r="N22" s="179">
        <v>14</v>
      </c>
      <c r="O22" s="76"/>
      <c r="P22" s="76"/>
      <c r="Q22" s="76"/>
      <c r="R22" s="76"/>
      <c r="S22" s="76"/>
      <c r="T22" s="76"/>
      <c r="U22" s="76"/>
      <c r="V22" s="76"/>
      <c r="W22" s="76"/>
    </row>
    <row r="23" spans="1:24" s="41" customFormat="1" ht="21" customHeight="1" thickBot="1">
      <c r="A23" s="486"/>
      <c r="B23" s="159" t="s">
        <v>371</v>
      </c>
      <c r="C23" s="300">
        <f>D23+E23</f>
        <v>117</v>
      </c>
      <c r="D23" s="300">
        <v>82</v>
      </c>
      <c r="E23" s="300">
        <v>35</v>
      </c>
      <c r="F23" s="300">
        <f>G23+H23</f>
        <v>40</v>
      </c>
      <c r="G23" s="300">
        <v>30</v>
      </c>
      <c r="H23" s="300">
        <v>10</v>
      </c>
      <c r="I23" s="300">
        <f>J23+K23</f>
        <v>45</v>
      </c>
      <c r="J23" s="300">
        <v>30</v>
      </c>
      <c r="K23" s="300">
        <v>15</v>
      </c>
      <c r="L23" s="300">
        <f>M23+N23</f>
        <v>32</v>
      </c>
      <c r="M23" s="300">
        <v>22</v>
      </c>
      <c r="N23" s="300">
        <v>10</v>
      </c>
      <c r="O23" s="76"/>
      <c r="P23" s="76"/>
      <c r="Q23" s="76"/>
      <c r="R23" s="76"/>
      <c r="S23" s="76"/>
      <c r="T23" s="76"/>
      <c r="U23" s="76"/>
      <c r="V23" s="76"/>
      <c r="W23" s="76"/>
      <c r="X23" s="57"/>
    </row>
    <row r="24" spans="1:2" ht="18.75" customHeight="1" thickTop="1">
      <c r="A24" s="5" t="s">
        <v>375</v>
      </c>
      <c r="B24" s="56"/>
    </row>
    <row r="25" spans="1:2" ht="41.25" customHeight="1">
      <c r="A25" s="20"/>
      <c r="B25" s="56"/>
    </row>
    <row r="26" ht="27" customHeight="1">
      <c r="A26" s="33" t="s">
        <v>403</v>
      </c>
    </row>
    <row r="27" spans="19:22" ht="21" customHeight="1" thickBot="1">
      <c r="S27" s="42"/>
      <c r="U27" s="42"/>
      <c r="V27" s="63" t="s">
        <v>227</v>
      </c>
    </row>
    <row r="28" spans="1:22" ht="27" customHeight="1" thickTop="1">
      <c r="A28" s="475" t="s">
        <v>192</v>
      </c>
      <c r="B28" s="476"/>
      <c r="C28" s="487" t="s">
        <v>205</v>
      </c>
      <c r="D28" s="488"/>
      <c r="E28" s="494" t="s">
        <v>32</v>
      </c>
      <c r="F28" s="495"/>
      <c r="G28" s="495"/>
      <c r="H28" s="495"/>
      <c r="I28" s="495"/>
      <c r="J28" s="495"/>
      <c r="K28" s="495"/>
      <c r="L28" s="495"/>
      <c r="M28" s="495"/>
      <c r="N28" s="496"/>
      <c r="O28" s="487" t="s">
        <v>33</v>
      </c>
      <c r="P28" s="488"/>
      <c r="Q28" s="488"/>
      <c r="R28" s="493"/>
      <c r="S28" s="487" t="s">
        <v>15</v>
      </c>
      <c r="T28" s="488"/>
      <c r="U28" s="488"/>
      <c r="V28" s="488"/>
    </row>
    <row r="29" spans="1:22" ht="27" customHeight="1">
      <c r="A29" s="467"/>
      <c r="B29" s="470"/>
      <c r="C29" s="489"/>
      <c r="D29" s="490"/>
      <c r="E29" s="472" t="s">
        <v>82</v>
      </c>
      <c r="F29" s="473"/>
      <c r="G29" s="473"/>
      <c r="H29" s="474"/>
      <c r="I29" s="472" t="s">
        <v>35</v>
      </c>
      <c r="J29" s="473"/>
      <c r="K29" s="474"/>
      <c r="L29" s="472" t="s">
        <v>36</v>
      </c>
      <c r="M29" s="473"/>
      <c r="N29" s="474"/>
      <c r="O29" s="472"/>
      <c r="P29" s="473"/>
      <c r="Q29" s="473"/>
      <c r="R29" s="474"/>
      <c r="S29" s="472"/>
      <c r="T29" s="473"/>
      <c r="U29" s="473"/>
      <c r="V29" s="473"/>
    </row>
    <row r="30" spans="1:22" ht="27" customHeight="1">
      <c r="A30" s="477"/>
      <c r="B30" s="398"/>
      <c r="C30" s="472"/>
      <c r="D30" s="473"/>
      <c r="E30" s="402" t="s">
        <v>206</v>
      </c>
      <c r="F30" s="401"/>
      <c r="G30" s="115" t="s">
        <v>11</v>
      </c>
      <c r="H30" s="115" t="s">
        <v>12</v>
      </c>
      <c r="I30" s="115" t="s">
        <v>206</v>
      </c>
      <c r="J30" s="115" t="s">
        <v>11</v>
      </c>
      <c r="K30" s="115" t="s">
        <v>12</v>
      </c>
      <c r="L30" s="115" t="s">
        <v>206</v>
      </c>
      <c r="M30" s="115" t="s">
        <v>11</v>
      </c>
      <c r="N30" s="115" t="s">
        <v>12</v>
      </c>
      <c r="O30" s="402" t="s">
        <v>42</v>
      </c>
      <c r="P30" s="401"/>
      <c r="Q30" s="115" t="s">
        <v>11</v>
      </c>
      <c r="R30" s="115" t="s">
        <v>12</v>
      </c>
      <c r="S30" s="400" t="s">
        <v>42</v>
      </c>
      <c r="T30" s="400"/>
      <c r="U30" s="119" t="s">
        <v>11</v>
      </c>
      <c r="V30" s="119" t="s">
        <v>12</v>
      </c>
    </row>
    <row r="31" spans="1:23" s="41" customFormat="1" ht="27" customHeight="1">
      <c r="A31" s="467" t="s">
        <v>346</v>
      </c>
      <c r="B31" s="467"/>
      <c r="C31" s="480">
        <v>2</v>
      </c>
      <c r="D31" s="481"/>
      <c r="E31" s="481">
        <f>SUM(G31:H31)</f>
        <v>146</v>
      </c>
      <c r="F31" s="481"/>
      <c r="G31" s="1">
        <f aca="true" t="shared" si="0" ref="G31:H33">J31+M31</f>
        <v>75</v>
      </c>
      <c r="H31" s="1">
        <f t="shared" si="0"/>
        <v>71</v>
      </c>
      <c r="I31" s="1">
        <f>SUM(J31:K31)</f>
        <v>41</v>
      </c>
      <c r="J31" s="1">
        <v>19</v>
      </c>
      <c r="K31" s="1">
        <v>22</v>
      </c>
      <c r="L31" s="123">
        <f>SUM(M31:N31)</f>
        <v>105</v>
      </c>
      <c r="M31" s="1">
        <v>56</v>
      </c>
      <c r="N31" s="1">
        <v>49</v>
      </c>
      <c r="O31" s="491">
        <f>SUM(Q31:R31)</f>
        <v>13</v>
      </c>
      <c r="P31" s="491"/>
      <c r="Q31" s="1">
        <v>7</v>
      </c>
      <c r="R31" s="1">
        <v>6</v>
      </c>
      <c r="S31" s="481">
        <f>SUM(U31:V31)</f>
        <v>687</v>
      </c>
      <c r="T31" s="481"/>
      <c r="U31" s="125">
        <v>299</v>
      </c>
      <c r="V31" s="125">
        <v>388</v>
      </c>
      <c r="W31" s="57"/>
    </row>
    <row r="32" spans="1:22" s="78" customFormat="1" ht="27" customHeight="1">
      <c r="A32" s="467" t="s">
        <v>360</v>
      </c>
      <c r="B32" s="470"/>
      <c r="C32" s="480">
        <v>2</v>
      </c>
      <c r="D32" s="481"/>
      <c r="E32" s="481">
        <f>SUM(G32:H32)</f>
        <v>165</v>
      </c>
      <c r="F32" s="481"/>
      <c r="G32" s="1">
        <f t="shared" si="0"/>
        <v>85</v>
      </c>
      <c r="H32" s="1">
        <f t="shared" si="0"/>
        <v>80</v>
      </c>
      <c r="I32" s="1">
        <f>SUM(J32:K32)</f>
        <v>40</v>
      </c>
      <c r="J32" s="1">
        <v>20</v>
      </c>
      <c r="K32" s="1">
        <v>20</v>
      </c>
      <c r="L32" s="123">
        <f>SUM(M32:N32)</f>
        <v>125</v>
      </c>
      <c r="M32" s="1">
        <v>65</v>
      </c>
      <c r="N32" s="1">
        <v>60</v>
      </c>
      <c r="O32" s="491">
        <f>SUM(Q32:R32)</f>
        <v>16</v>
      </c>
      <c r="P32" s="491"/>
      <c r="Q32" s="1">
        <v>8</v>
      </c>
      <c r="R32" s="1">
        <v>8</v>
      </c>
      <c r="S32" s="481">
        <f>SUM(U32:V32)</f>
        <v>683</v>
      </c>
      <c r="T32" s="481"/>
      <c r="U32" s="125">
        <v>298</v>
      </c>
      <c r="V32" s="125">
        <v>385</v>
      </c>
    </row>
    <row r="33" spans="1:22" s="77" customFormat="1" ht="27" customHeight="1" thickBot="1">
      <c r="A33" s="455" t="s">
        <v>374</v>
      </c>
      <c r="B33" s="456"/>
      <c r="C33" s="478">
        <v>2</v>
      </c>
      <c r="D33" s="479"/>
      <c r="E33" s="479">
        <f>SUM(G33:H33)</f>
        <v>187</v>
      </c>
      <c r="F33" s="479"/>
      <c r="G33" s="228">
        <f t="shared" si="0"/>
        <v>99</v>
      </c>
      <c r="H33" s="228">
        <f t="shared" si="0"/>
        <v>88</v>
      </c>
      <c r="I33" s="228">
        <f>SUM(J33:K33)</f>
        <v>41</v>
      </c>
      <c r="J33" s="228">
        <v>22</v>
      </c>
      <c r="K33" s="228">
        <v>19</v>
      </c>
      <c r="L33" s="305">
        <f>SUM(M33:N33)</f>
        <v>146</v>
      </c>
      <c r="M33" s="228">
        <v>77</v>
      </c>
      <c r="N33" s="228">
        <v>69</v>
      </c>
      <c r="O33" s="492">
        <f>SUM(Q33:R33)</f>
        <v>16</v>
      </c>
      <c r="P33" s="492"/>
      <c r="Q33" s="228">
        <v>8</v>
      </c>
      <c r="R33" s="228">
        <v>8</v>
      </c>
      <c r="S33" s="479">
        <f>SUM(U33:V33)</f>
        <v>678</v>
      </c>
      <c r="T33" s="479"/>
      <c r="U33" s="237">
        <v>299</v>
      </c>
      <c r="V33" s="237">
        <v>379</v>
      </c>
    </row>
    <row r="34" spans="1:2" ht="19.5" customHeight="1" thickTop="1">
      <c r="A34" s="5" t="s">
        <v>375</v>
      </c>
      <c r="B34" s="56"/>
    </row>
    <row r="35" spans="1:2" ht="27" customHeight="1">
      <c r="A35" s="20"/>
      <c r="B35" s="56"/>
    </row>
    <row r="36" spans="1:2" ht="27" customHeight="1">
      <c r="A36" s="20"/>
      <c r="B36" s="56"/>
    </row>
    <row r="37" spans="1:2" ht="27" customHeight="1">
      <c r="A37" s="20"/>
      <c r="B37" s="56"/>
    </row>
    <row r="38" spans="1:2" ht="27" customHeight="1">
      <c r="A38" s="20"/>
      <c r="B38" s="56"/>
    </row>
    <row r="39" spans="1:2" ht="27" customHeight="1">
      <c r="A39" s="20"/>
      <c r="B39" s="56"/>
    </row>
    <row r="40" spans="1:2" ht="27" customHeight="1">
      <c r="A40" s="20"/>
      <c r="B40" s="56"/>
    </row>
    <row r="41" ht="26.25" customHeight="1"/>
    <row r="42" ht="15" customHeight="1"/>
    <row r="43" ht="15" customHeight="1"/>
    <row r="44" ht="37.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8" customHeight="1"/>
    <row r="55" ht="25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</sheetData>
  <sheetProtection/>
  <mergeCells count="71">
    <mergeCell ref="C32:D32"/>
    <mergeCell ref="E32:F32"/>
    <mergeCell ref="O32:P32"/>
    <mergeCell ref="S32:T32"/>
    <mergeCell ref="L29:N29"/>
    <mergeCell ref="O28:R29"/>
    <mergeCell ref="S28:V29"/>
    <mergeCell ref="E28:N28"/>
    <mergeCell ref="E29:H29"/>
    <mergeCell ref="P7:Q7"/>
    <mergeCell ref="R7:S7"/>
    <mergeCell ref="O13:Q13"/>
    <mergeCell ref="F8:G8"/>
    <mergeCell ref="R13:T13"/>
    <mergeCell ref="I13:K13"/>
    <mergeCell ref="E33:F33"/>
    <mergeCell ref="E31:F31"/>
    <mergeCell ref="S33:T33"/>
    <mergeCell ref="S31:T31"/>
    <mergeCell ref="O31:P31"/>
    <mergeCell ref="O33:P33"/>
    <mergeCell ref="D4:E6"/>
    <mergeCell ref="A8:C8"/>
    <mergeCell ref="D7:E7"/>
    <mergeCell ref="E30:F30"/>
    <mergeCell ref="S30:T30"/>
    <mergeCell ref="O30:P30"/>
    <mergeCell ref="L13:N13"/>
    <mergeCell ref="C13:E13"/>
    <mergeCell ref="F13:H13"/>
    <mergeCell ref="F7:G7"/>
    <mergeCell ref="A33:B33"/>
    <mergeCell ref="A31:B31"/>
    <mergeCell ref="A28:B30"/>
    <mergeCell ref="C33:D33"/>
    <mergeCell ref="A13:B14"/>
    <mergeCell ref="C31:D31"/>
    <mergeCell ref="A15:A17"/>
    <mergeCell ref="A18:A20"/>
    <mergeCell ref="A21:A23"/>
    <mergeCell ref="C28:D30"/>
    <mergeCell ref="A32:B32"/>
    <mergeCell ref="F4:K4"/>
    <mergeCell ref="F5:G6"/>
    <mergeCell ref="K5:K6"/>
    <mergeCell ref="L4:Q4"/>
    <mergeCell ref="N5:O5"/>
    <mergeCell ref="I29:K29"/>
    <mergeCell ref="I5:I6"/>
    <mergeCell ref="J5:J6"/>
    <mergeCell ref="H5:H6"/>
    <mergeCell ref="A9:C9"/>
    <mergeCell ref="D9:E9"/>
    <mergeCell ref="F9:G9"/>
    <mergeCell ref="R9:S9"/>
    <mergeCell ref="U5:U6"/>
    <mergeCell ref="D8:E8"/>
    <mergeCell ref="P8:Q8"/>
    <mergeCell ref="L8:M8"/>
    <mergeCell ref="A4:C6"/>
    <mergeCell ref="A7:C7"/>
    <mergeCell ref="U13:W13"/>
    <mergeCell ref="R8:S8"/>
    <mergeCell ref="T5:T6"/>
    <mergeCell ref="L5:M6"/>
    <mergeCell ref="R5:S6"/>
    <mergeCell ref="R4:U4"/>
    <mergeCell ref="P9:Q9"/>
    <mergeCell ref="L9:M9"/>
    <mergeCell ref="P5:Q6"/>
    <mergeCell ref="L7:M7"/>
  </mergeCells>
  <printOptions/>
  <pageMargins left="0.5905511811023623" right="0.5905511811023623" top="0.8661417322834646" bottom="0.7086614173228347" header="0.3937007874015748" footer="0.4724409448818898"/>
  <pageSetup fitToHeight="0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X3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0.00390625" style="15" customWidth="1"/>
    <col min="2" max="2" width="8.125" style="15" customWidth="1"/>
    <col min="3" max="3" width="3.50390625" style="15" customWidth="1"/>
    <col min="4" max="4" width="6.25390625" style="15" customWidth="1"/>
    <col min="5" max="5" width="4.875" style="15" customWidth="1"/>
    <col min="6" max="6" width="5.375" style="15" customWidth="1"/>
    <col min="7" max="7" width="6.00390625" style="15" bestFit="1" customWidth="1"/>
    <col min="8" max="8" width="4.875" style="15" bestFit="1" customWidth="1"/>
    <col min="9" max="9" width="5.875" style="15" customWidth="1"/>
    <col min="10" max="10" width="6.00390625" style="15" customWidth="1"/>
    <col min="11" max="12" width="4.875" style="15" bestFit="1" customWidth="1"/>
    <col min="13" max="13" width="5.875" style="15" customWidth="1"/>
    <col min="14" max="14" width="5.50390625" style="15" customWidth="1"/>
    <col min="15" max="15" width="4.875" style="15" customWidth="1"/>
    <col min="16" max="16" width="5.00390625" style="15" customWidth="1"/>
    <col min="17" max="17" width="4.875" style="15" customWidth="1"/>
    <col min="18" max="18" width="5.875" style="15" customWidth="1"/>
    <col min="19" max="27" width="5.75390625" style="15" customWidth="1"/>
    <col min="28" max="16384" width="9.00390625" style="15" customWidth="1"/>
  </cols>
  <sheetData>
    <row r="1" ht="27" customHeight="1">
      <c r="A1" s="62" t="s">
        <v>404</v>
      </c>
    </row>
    <row r="2" ht="22.5" customHeight="1">
      <c r="A2" s="73" t="s">
        <v>204</v>
      </c>
    </row>
    <row r="3" spans="1:16" ht="15" customHeight="1" thickBot="1">
      <c r="A3" s="73"/>
      <c r="M3" s="69"/>
      <c r="N3" s="69"/>
      <c r="P3" s="69" t="s">
        <v>227</v>
      </c>
    </row>
    <row r="4" spans="1:16" ht="19.5" customHeight="1" thickTop="1">
      <c r="A4" s="476" t="s">
        <v>192</v>
      </c>
      <c r="B4" s="487" t="s">
        <v>285</v>
      </c>
      <c r="C4" s="518" t="s">
        <v>2</v>
      </c>
      <c r="D4" s="518"/>
      <c r="E4" s="433" t="s">
        <v>14</v>
      </c>
      <c r="F4" s="433"/>
      <c r="G4" s="433"/>
      <c r="H4" s="433"/>
      <c r="I4" s="433"/>
      <c r="J4" s="433"/>
      <c r="K4" s="433"/>
      <c r="L4" s="433"/>
      <c r="M4" s="433"/>
      <c r="N4" s="518" t="s">
        <v>33</v>
      </c>
      <c r="O4" s="518"/>
      <c r="P4" s="494"/>
    </row>
    <row r="5" spans="1:16" ht="24.75" customHeight="1">
      <c r="A5" s="470"/>
      <c r="B5" s="489"/>
      <c r="C5" s="519"/>
      <c r="D5" s="519"/>
      <c r="E5" s="400" t="s">
        <v>219</v>
      </c>
      <c r="F5" s="400"/>
      <c r="G5" s="400"/>
      <c r="H5" s="519" t="s">
        <v>35</v>
      </c>
      <c r="I5" s="519"/>
      <c r="J5" s="519"/>
      <c r="K5" s="519" t="s">
        <v>36</v>
      </c>
      <c r="L5" s="519"/>
      <c r="M5" s="519"/>
      <c r="N5" s="519"/>
      <c r="O5" s="519"/>
      <c r="P5" s="520"/>
    </row>
    <row r="6" spans="1:16" ht="17.25" customHeight="1">
      <c r="A6" s="398"/>
      <c r="B6" s="472"/>
      <c r="C6" s="519"/>
      <c r="D6" s="519"/>
      <c r="E6" s="176" t="s">
        <v>206</v>
      </c>
      <c r="F6" s="176" t="s">
        <v>11</v>
      </c>
      <c r="G6" s="176" t="s">
        <v>12</v>
      </c>
      <c r="H6" s="176" t="s">
        <v>206</v>
      </c>
      <c r="I6" s="176" t="s">
        <v>11</v>
      </c>
      <c r="J6" s="176" t="s">
        <v>12</v>
      </c>
      <c r="K6" s="176" t="s">
        <v>206</v>
      </c>
      <c r="L6" s="176" t="s">
        <v>11</v>
      </c>
      <c r="M6" s="176" t="s">
        <v>12</v>
      </c>
      <c r="N6" s="143" t="s">
        <v>206</v>
      </c>
      <c r="O6" s="176" t="s">
        <v>11</v>
      </c>
      <c r="P6" s="177" t="s">
        <v>12</v>
      </c>
    </row>
    <row r="7" spans="1:16" ht="20.25" customHeight="1">
      <c r="A7" s="16" t="s">
        <v>306</v>
      </c>
      <c r="B7" s="124">
        <v>17</v>
      </c>
      <c r="C7" s="491">
        <v>138</v>
      </c>
      <c r="D7" s="491"/>
      <c r="E7" s="125">
        <f>SUM(F7:G7)</f>
        <v>237</v>
      </c>
      <c r="F7" s="125">
        <f>I7+L7</f>
        <v>16</v>
      </c>
      <c r="G7" s="125">
        <v>221</v>
      </c>
      <c r="H7" s="125">
        <f>SUM(I7:J7)</f>
        <v>197</v>
      </c>
      <c r="I7" s="125">
        <v>15</v>
      </c>
      <c r="J7" s="125">
        <v>182</v>
      </c>
      <c r="K7" s="125">
        <f>SUM(L7:M7)</f>
        <v>40</v>
      </c>
      <c r="L7" s="158">
        <v>1</v>
      </c>
      <c r="M7" s="125">
        <v>39</v>
      </c>
      <c r="N7" s="125">
        <f>SUM(O7:P7)</f>
        <v>20</v>
      </c>
      <c r="O7" s="125">
        <v>11</v>
      </c>
      <c r="P7" s="125">
        <v>9</v>
      </c>
    </row>
    <row r="8" spans="1:16" s="59" customFormat="1" ht="20.25" customHeight="1">
      <c r="A8" s="16" t="s">
        <v>351</v>
      </c>
      <c r="B8" s="124">
        <v>17</v>
      </c>
      <c r="C8" s="491">
        <v>138</v>
      </c>
      <c r="D8" s="491"/>
      <c r="E8" s="125">
        <f>SUM(F8:G8)</f>
        <v>235</v>
      </c>
      <c r="F8" s="125">
        <f>I8+L8</f>
        <v>14</v>
      </c>
      <c r="G8" s="125">
        <f>J8+M8</f>
        <v>221</v>
      </c>
      <c r="H8" s="125">
        <f>SUM(I8:J8)</f>
        <v>200</v>
      </c>
      <c r="I8" s="125">
        <v>13</v>
      </c>
      <c r="J8" s="125">
        <v>187</v>
      </c>
      <c r="K8" s="125">
        <f>SUM(L8:M8)</f>
        <v>35</v>
      </c>
      <c r="L8" s="158">
        <v>1</v>
      </c>
      <c r="M8" s="125">
        <v>34</v>
      </c>
      <c r="N8" s="125">
        <f>SUM(O8:P8)</f>
        <v>22</v>
      </c>
      <c r="O8" s="125">
        <v>11</v>
      </c>
      <c r="P8" s="125">
        <v>11</v>
      </c>
    </row>
    <row r="9" spans="1:16" ht="20.25" customHeight="1" thickBot="1">
      <c r="A9" s="235" t="s">
        <v>373</v>
      </c>
      <c r="B9" s="238">
        <v>17</v>
      </c>
      <c r="C9" s="492">
        <v>136</v>
      </c>
      <c r="D9" s="492"/>
      <c r="E9" s="237">
        <f>SUM(F9:G9)</f>
        <v>273</v>
      </c>
      <c r="F9" s="237">
        <f>I9+L9</f>
        <v>22</v>
      </c>
      <c r="G9" s="237">
        <f>J9+M9</f>
        <v>251</v>
      </c>
      <c r="H9" s="237">
        <f>SUM(I9:J9)</f>
        <v>221</v>
      </c>
      <c r="I9" s="237">
        <v>18</v>
      </c>
      <c r="J9" s="237">
        <v>203</v>
      </c>
      <c r="K9" s="237">
        <f>SUM(L9:M9)</f>
        <v>52</v>
      </c>
      <c r="L9" s="229">
        <v>4</v>
      </c>
      <c r="M9" s="237">
        <v>48</v>
      </c>
      <c r="N9" s="237">
        <f>SUM(O9:P9)</f>
        <v>20</v>
      </c>
      <c r="O9" s="237">
        <v>10</v>
      </c>
      <c r="P9" s="237">
        <v>10</v>
      </c>
    </row>
    <row r="10" spans="1:15" ht="16.5" customHeight="1" thickTop="1">
      <c r="A10" s="68"/>
      <c r="B10" s="4"/>
      <c r="C10" s="4"/>
      <c r="D10" s="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ht="22.5" customHeight="1">
      <c r="A11" s="73" t="s">
        <v>203</v>
      </c>
    </row>
    <row r="12" spans="1:15" ht="15" customHeight="1" thickBot="1">
      <c r="A12" s="73"/>
      <c r="N12" s="63"/>
      <c r="O12" s="63" t="s">
        <v>227</v>
      </c>
    </row>
    <row r="13" spans="1:15" s="41" customFormat="1" ht="21" customHeight="1" thickTop="1">
      <c r="A13" s="397" t="s">
        <v>41</v>
      </c>
      <c r="B13" s="397" t="s">
        <v>133</v>
      </c>
      <c r="C13" s="433"/>
      <c r="D13" s="433"/>
      <c r="E13" s="433"/>
      <c r="F13" s="433"/>
      <c r="G13" s="433" t="s">
        <v>37</v>
      </c>
      <c r="H13" s="521"/>
      <c r="I13" s="521"/>
      <c r="J13" s="430" t="s">
        <v>38</v>
      </c>
      <c r="K13" s="396"/>
      <c r="L13" s="397"/>
      <c r="M13" s="430" t="s">
        <v>39</v>
      </c>
      <c r="N13" s="396"/>
      <c r="O13" s="396"/>
    </row>
    <row r="14" spans="1:16" s="41" customFormat="1" ht="21" customHeight="1">
      <c r="A14" s="401"/>
      <c r="B14" s="114" t="s">
        <v>206</v>
      </c>
      <c r="C14" s="400" t="s">
        <v>11</v>
      </c>
      <c r="D14" s="400"/>
      <c r="E14" s="400" t="s">
        <v>12</v>
      </c>
      <c r="F14" s="400"/>
      <c r="G14" s="115" t="s">
        <v>206</v>
      </c>
      <c r="H14" s="115" t="s">
        <v>11</v>
      </c>
      <c r="I14" s="115" t="s">
        <v>12</v>
      </c>
      <c r="J14" s="119" t="s">
        <v>206</v>
      </c>
      <c r="K14" s="115" t="s">
        <v>256</v>
      </c>
      <c r="L14" s="115" t="s">
        <v>257</v>
      </c>
      <c r="M14" s="115" t="s">
        <v>206</v>
      </c>
      <c r="N14" s="114" t="s">
        <v>256</v>
      </c>
      <c r="O14" s="119" t="s">
        <v>257</v>
      </c>
      <c r="P14" s="57"/>
    </row>
    <row r="15" spans="1:15" s="41" customFormat="1" ht="20.25" customHeight="1">
      <c r="A15" s="118" t="s">
        <v>306</v>
      </c>
      <c r="B15" s="1">
        <f>SUM(C15:F15)</f>
        <v>3659</v>
      </c>
      <c r="C15" s="481">
        <v>1783</v>
      </c>
      <c r="D15" s="481"/>
      <c r="E15" s="481">
        <v>1876</v>
      </c>
      <c r="F15" s="481"/>
      <c r="G15" s="1">
        <f>SUM(H15:I15)</f>
        <v>1021</v>
      </c>
      <c r="H15" s="1">
        <v>504</v>
      </c>
      <c r="I15" s="1">
        <v>517</v>
      </c>
      <c r="J15" s="1">
        <f>SUM(K15:L15)</f>
        <v>1277</v>
      </c>
      <c r="K15" s="1">
        <v>601</v>
      </c>
      <c r="L15" s="1">
        <v>676</v>
      </c>
      <c r="M15" s="1">
        <f>SUM(N15:O15)</f>
        <v>1361</v>
      </c>
      <c r="N15" s="1">
        <v>678</v>
      </c>
      <c r="O15" s="1">
        <v>683</v>
      </c>
    </row>
    <row r="16" spans="1:15" s="57" customFormat="1" ht="20.25" customHeight="1">
      <c r="A16" s="118" t="s">
        <v>351</v>
      </c>
      <c r="B16" s="1">
        <f>SUM(C16:F16)</f>
        <v>3577</v>
      </c>
      <c r="C16" s="481">
        <f>H16+K16+N16</f>
        <v>1780</v>
      </c>
      <c r="D16" s="481"/>
      <c r="E16" s="481">
        <f>I16+L16+O16</f>
        <v>1797</v>
      </c>
      <c r="F16" s="481"/>
      <c r="G16" s="1">
        <f>SUM(H16:I16)</f>
        <v>981</v>
      </c>
      <c r="H16" s="1">
        <v>521</v>
      </c>
      <c r="I16" s="1">
        <v>460</v>
      </c>
      <c r="J16" s="1">
        <f>SUM(K16:L16)</f>
        <v>1295</v>
      </c>
      <c r="K16" s="1">
        <v>639</v>
      </c>
      <c r="L16" s="1">
        <v>656</v>
      </c>
      <c r="M16" s="1">
        <f>SUM(N16:O16)</f>
        <v>1301</v>
      </c>
      <c r="N16" s="1">
        <v>620</v>
      </c>
      <c r="O16" s="1">
        <v>681</v>
      </c>
    </row>
    <row r="17" spans="1:15" s="41" customFormat="1" ht="20.25" customHeight="1" thickBot="1">
      <c r="A17" s="232" t="s">
        <v>373</v>
      </c>
      <c r="B17" s="262">
        <f>SUM(C17:F17)</f>
        <v>3556</v>
      </c>
      <c r="C17" s="479">
        <v>1797</v>
      </c>
      <c r="D17" s="479"/>
      <c r="E17" s="479">
        <v>1759</v>
      </c>
      <c r="F17" s="479"/>
      <c r="G17" s="228">
        <f>SUM(H17:I17)</f>
        <v>1007</v>
      </c>
      <c r="H17" s="228">
        <v>503</v>
      </c>
      <c r="I17" s="228">
        <v>504</v>
      </c>
      <c r="J17" s="228">
        <f>SUM(K17:L17)</f>
        <v>1239</v>
      </c>
      <c r="K17" s="228">
        <v>644</v>
      </c>
      <c r="L17" s="228">
        <v>595</v>
      </c>
      <c r="M17" s="228">
        <f>SUM(N17:O17)</f>
        <v>1310</v>
      </c>
      <c r="N17" s="228">
        <v>650</v>
      </c>
      <c r="O17" s="228">
        <v>660</v>
      </c>
    </row>
    <row r="18" ht="18" customHeight="1" thickTop="1">
      <c r="A18" s="5" t="s">
        <v>375</v>
      </c>
    </row>
    <row r="19" spans="6:11" ht="23.25" customHeight="1">
      <c r="F19" s="57"/>
      <c r="G19" s="41"/>
      <c r="H19" s="41"/>
      <c r="I19" s="41"/>
      <c r="J19" s="41"/>
      <c r="K19" s="41"/>
    </row>
    <row r="20" ht="27" customHeight="1">
      <c r="A20" s="33" t="s">
        <v>405</v>
      </c>
    </row>
    <row r="21" spans="13:24" ht="15" customHeight="1" thickBot="1">
      <c r="M21" s="523" t="s">
        <v>227</v>
      </c>
      <c r="N21" s="523"/>
      <c r="O21" s="523"/>
      <c r="P21" s="523"/>
      <c r="R21" s="70"/>
      <c r="S21" s="70"/>
      <c r="T21" s="70"/>
      <c r="U21" s="70"/>
      <c r="V21" s="70"/>
      <c r="W21" s="70"/>
      <c r="X21" s="71"/>
    </row>
    <row r="22" spans="1:16" ht="20.25" customHeight="1" thickTop="1">
      <c r="A22" s="511" t="s">
        <v>192</v>
      </c>
      <c r="B22" s="512"/>
      <c r="C22" s="500" t="s">
        <v>215</v>
      </c>
      <c r="D22" s="500"/>
      <c r="E22" s="500"/>
      <c r="F22" s="501"/>
      <c r="G22" s="499" t="s">
        <v>216</v>
      </c>
      <c r="H22" s="500"/>
      <c r="I22" s="500"/>
      <c r="J22" s="501"/>
      <c r="K22" s="499" t="s">
        <v>209</v>
      </c>
      <c r="L22" s="500"/>
      <c r="M22" s="500"/>
      <c r="N22" s="500"/>
      <c r="O22" s="500"/>
      <c r="P22" s="500"/>
    </row>
    <row r="23" spans="1:16" ht="20.25" customHeight="1">
      <c r="A23" s="513"/>
      <c r="B23" s="514"/>
      <c r="C23" s="517" t="s">
        <v>275</v>
      </c>
      <c r="D23" s="507"/>
      <c r="E23" s="506" t="s">
        <v>226</v>
      </c>
      <c r="F23" s="507"/>
      <c r="G23" s="506" t="s">
        <v>276</v>
      </c>
      <c r="H23" s="507"/>
      <c r="I23" s="504" t="s">
        <v>226</v>
      </c>
      <c r="J23" s="505"/>
      <c r="K23" s="502" t="s">
        <v>276</v>
      </c>
      <c r="L23" s="503"/>
      <c r="M23" s="503"/>
      <c r="N23" s="503"/>
      <c r="O23" s="503"/>
      <c r="P23" s="503"/>
    </row>
    <row r="24" spans="1:16" ht="20.25" customHeight="1">
      <c r="A24" s="515"/>
      <c r="B24" s="509"/>
      <c r="C24" s="515"/>
      <c r="D24" s="509"/>
      <c r="E24" s="508"/>
      <c r="F24" s="509"/>
      <c r="G24" s="508"/>
      <c r="H24" s="509"/>
      <c r="I24" s="412"/>
      <c r="J24" s="413"/>
      <c r="K24" s="502" t="s">
        <v>82</v>
      </c>
      <c r="L24" s="524"/>
      <c r="M24" s="502" t="s">
        <v>224</v>
      </c>
      <c r="N24" s="524"/>
      <c r="O24" s="502" t="s">
        <v>225</v>
      </c>
      <c r="P24" s="503"/>
    </row>
    <row r="25" spans="1:16" s="41" customFormat="1" ht="20.25" customHeight="1">
      <c r="A25" s="467" t="s">
        <v>306</v>
      </c>
      <c r="B25" s="467"/>
      <c r="C25" s="480">
        <v>13</v>
      </c>
      <c r="D25" s="481"/>
      <c r="E25" s="481">
        <v>19</v>
      </c>
      <c r="F25" s="481"/>
      <c r="G25" s="491">
        <v>3</v>
      </c>
      <c r="H25" s="491"/>
      <c r="I25" s="481">
        <v>11</v>
      </c>
      <c r="J25" s="481"/>
      <c r="K25" s="481">
        <f>SUM(M25:P25)</f>
        <v>24</v>
      </c>
      <c r="L25" s="481"/>
      <c r="M25" s="481">
        <v>24</v>
      </c>
      <c r="N25" s="481"/>
      <c r="O25" s="516">
        <v>0</v>
      </c>
      <c r="P25" s="516"/>
    </row>
    <row r="26" spans="1:16" s="57" customFormat="1" ht="20.25" customHeight="1">
      <c r="A26" s="467" t="s">
        <v>351</v>
      </c>
      <c r="B26" s="470"/>
      <c r="C26" s="481">
        <v>13</v>
      </c>
      <c r="D26" s="481"/>
      <c r="E26" s="481">
        <v>22</v>
      </c>
      <c r="F26" s="481"/>
      <c r="G26" s="491">
        <v>2</v>
      </c>
      <c r="H26" s="491"/>
      <c r="I26" s="481">
        <v>11</v>
      </c>
      <c r="J26" s="481"/>
      <c r="K26" s="481">
        <f>SUM(M26:P26)</f>
        <v>8</v>
      </c>
      <c r="L26" s="481"/>
      <c r="M26" s="481">
        <v>8</v>
      </c>
      <c r="N26" s="481"/>
      <c r="O26" s="510" t="s">
        <v>350</v>
      </c>
      <c r="P26" s="510"/>
    </row>
    <row r="27" spans="1:16" s="41" customFormat="1" ht="20.25" customHeight="1" thickBot="1">
      <c r="A27" s="455" t="s">
        <v>373</v>
      </c>
      <c r="B27" s="456"/>
      <c r="C27" s="479">
        <v>12</v>
      </c>
      <c r="D27" s="479"/>
      <c r="E27" s="479">
        <v>19</v>
      </c>
      <c r="F27" s="479"/>
      <c r="G27" s="492">
        <v>7</v>
      </c>
      <c r="H27" s="492"/>
      <c r="I27" s="479">
        <v>8</v>
      </c>
      <c r="J27" s="479"/>
      <c r="K27" s="479">
        <f>SUM(M27:P27)</f>
        <v>18</v>
      </c>
      <c r="L27" s="479"/>
      <c r="M27" s="479">
        <v>17</v>
      </c>
      <c r="N27" s="479"/>
      <c r="O27" s="522">
        <v>1</v>
      </c>
      <c r="P27" s="522"/>
    </row>
    <row r="28" s="41" customFormat="1" ht="18" customHeight="1" thickTop="1">
      <c r="A28" s="20" t="s">
        <v>375</v>
      </c>
    </row>
    <row r="29" spans="1:16" ht="18" customHeight="1">
      <c r="A29" s="498" t="s">
        <v>364</v>
      </c>
      <c r="B29" s="498"/>
      <c r="C29" s="498"/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498"/>
    </row>
    <row r="30" spans="1:16" ht="18" customHeight="1">
      <c r="A30" s="497" t="s">
        <v>365</v>
      </c>
      <c r="B30" s="497"/>
      <c r="C30" s="497"/>
      <c r="D30" s="497"/>
      <c r="E30" s="497"/>
      <c r="F30" s="497"/>
      <c r="G30" s="497"/>
      <c r="H30" s="497"/>
      <c r="I30" s="497"/>
      <c r="J30" s="497"/>
      <c r="K30" s="497"/>
      <c r="L30" s="497"/>
      <c r="M30" s="497"/>
      <c r="N30" s="497"/>
      <c r="O30" s="497"/>
      <c r="P30" s="497"/>
    </row>
    <row r="31" ht="17.25" customHeight="1">
      <c r="A31" s="72"/>
    </row>
    <row r="32" ht="8.25" customHeight="1"/>
    <row r="33" ht="12" customHeight="1"/>
    <row r="34" ht="12" customHeight="1"/>
    <row r="35" ht="12" customHeight="1"/>
  </sheetData>
  <sheetProtection/>
  <mergeCells count="63">
    <mergeCell ref="O27:P27"/>
    <mergeCell ref="M21:P21"/>
    <mergeCell ref="K25:L25"/>
    <mergeCell ref="K27:L27"/>
    <mergeCell ref="M25:N25"/>
    <mergeCell ref="M27:N27"/>
    <mergeCell ref="K26:L26"/>
    <mergeCell ref="M24:N24"/>
    <mergeCell ref="K24:L24"/>
    <mergeCell ref="K23:P23"/>
    <mergeCell ref="I27:J27"/>
    <mergeCell ref="E27:F27"/>
    <mergeCell ref="G25:H25"/>
    <mergeCell ref="G27:H27"/>
    <mergeCell ref="I26:J26"/>
    <mergeCell ref="C16:D16"/>
    <mergeCell ref="C26:D26"/>
    <mergeCell ref="E26:F26"/>
    <mergeCell ref="G26:H26"/>
    <mergeCell ref="E25:F25"/>
    <mergeCell ref="N4:P5"/>
    <mergeCell ref="C7:D7"/>
    <mergeCell ref="C9:D9"/>
    <mergeCell ref="K5:M5"/>
    <mergeCell ref="C14:D14"/>
    <mergeCell ref="E14:F14"/>
    <mergeCell ref="C8:D8"/>
    <mergeCell ref="G13:I13"/>
    <mergeCell ref="B13:F13"/>
    <mergeCell ref="A4:A6"/>
    <mergeCell ref="C4:D6"/>
    <mergeCell ref="E4:M4"/>
    <mergeCell ref="E5:G5"/>
    <mergeCell ref="H5:J5"/>
    <mergeCell ref="B4:B6"/>
    <mergeCell ref="E16:F16"/>
    <mergeCell ref="A13:A14"/>
    <mergeCell ref="C15:D15"/>
    <mergeCell ref="A25:B25"/>
    <mergeCell ref="C27:D27"/>
    <mergeCell ref="C25:D25"/>
    <mergeCell ref="C17:D17"/>
    <mergeCell ref="E15:F15"/>
    <mergeCell ref="E17:F17"/>
    <mergeCell ref="A26:B26"/>
    <mergeCell ref="I23:J24"/>
    <mergeCell ref="G23:H24"/>
    <mergeCell ref="E23:F24"/>
    <mergeCell ref="O26:P26"/>
    <mergeCell ref="A22:B24"/>
    <mergeCell ref="O25:P25"/>
    <mergeCell ref="I25:J25"/>
    <mergeCell ref="C23:D24"/>
    <mergeCell ref="A30:P30"/>
    <mergeCell ref="A29:P29"/>
    <mergeCell ref="M13:O13"/>
    <mergeCell ref="J13:L13"/>
    <mergeCell ref="M26:N26"/>
    <mergeCell ref="K22:P22"/>
    <mergeCell ref="G22:J22"/>
    <mergeCell ref="C22:F22"/>
    <mergeCell ref="O24:P24"/>
    <mergeCell ref="A27:B27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渡辺　麻衣</cp:lastModifiedBy>
  <cp:lastPrinted>2017-04-18T06:21:51Z</cp:lastPrinted>
  <dcterms:created xsi:type="dcterms:W3CDTF">2000-02-22T05:18:34Z</dcterms:created>
  <dcterms:modified xsi:type="dcterms:W3CDTF">2017-05-10T05:52:20Z</dcterms:modified>
  <cp:category/>
  <cp:version/>
  <cp:contentType/>
  <cp:contentStatus/>
</cp:coreProperties>
</file>