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30" tabRatio="879" activeTab="0"/>
  </bookViews>
  <sheets>
    <sheet name="仕切" sheetId="1" r:id="rId1"/>
    <sheet name="グラフ181" sheetId="2" r:id="rId2"/>
    <sheet name="182" sheetId="3" r:id="rId3"/>
    <sheet name="183" sheetId="4" r:id="rId4"/>
    <sheet name="184" sheetId="5" r:id="rId5"/>
    <sheet name="185" sheetId="6" r:id="rId6"/>
    <sheet name="186" sheetId="7" r:id="rId7"/>
    <sheet name="187" sheetId="8" r:id="rId8"/>
    <sheet name="188" sheetId="9" r:id="rId9"/>
    <sheet name="189" sheetId="10" r:id="rId10"/>
    <sheet name="190" sheetId="11" r:id="rId11"/>
    <sheet name="データー" sheetId="12" state="hidden" r:id="rId12"/>
  </sheets>
  <definedNames/>
  <calcPr fullCalcOnLoad="1"/>
</workbook>
</file>

<file path=xl/sharedStrings.xml><?xml version="1.0" encoding="utf-8"?>
<sst xmlns="http://schemas.openxmlformats.org/spreadsheetml/2006/main" count="458" uniqueCount="245">
  <si>
    <t>固定資産税</t>
  </si>
  <si>
    <t>軽自動車税</t>
  </si>
  <si>
    <t>市たばこ税</t>
  </si>
  <si>
    <t>特別土地保有税</t>
  </si>
  <si>
    <t>都市計画税</t>
  </si>
  <si>
    <t>自動車取得税交付金</t>
  </si>
  <si>
    <t>分担金及び負担金</t>
  </si>
  <si>
    <t>使用料及び手数料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</si>
  <si>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</si>
  <si>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</si>
  <si>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</si>
  <si>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</si>
  <si>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</si>
  <si>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</si>
  <si>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</si>
  <si>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</si>
  <si>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</si>
  <si>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</si>
  <si>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</si>
  <si>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収入済額</t>
  </si>
  <si>
    <t>調定額</t>
  </si>
  <si>
    <t>収入未済額</t>
  </si>
  <si>
    <t>予算額（円）</t>
  </si>
  <si>
    <t>調定額（円）</t>
  </si>
  <si>
    <t>件数</t>
  </si>
  <si>
    <t>税額（円）</t>
  </si>
  <si>
    <t>区分</t>
  </si>
  <si>
    <t>　　 (単位 円)</t>
  </si>
  <si>
    <t>（各年4月1日現在）</t>
  </si>
  <si>
    <t>　　 (単位 円)</t>
  </si>
  <si>
    <t xml:space="preserve">     （単位　円）</t>
  </si>
  <si>
    <t>-</t>
  </si>
  <si>
    <t>市税</t>
  </si>
  <si>
    <t>地方譲与税</t>
  </si>
  <si>
    <t>利子割交付金</t>
  </si>
  <si>
    <t>地方消費税交付金</t>
  </si>
  <si>
    <t>ｺﾞﾙﾌ場利用税交付金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</si>
  <si>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</si>
  <si>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</si>
  <si>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</si>
  <si>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</si>
  <si>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</si>
  <si>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</si>
  <si>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</si>
  <si>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</si>
  <si>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</si>
  <si>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款項別</t>
  </si>
  <si>
    <t>決算額</t>
  </si>
  <si>
    <t>総額</t>
  </si>
  <si>
    <t>平成15年度</t>
  </si>
  <si>
    <t>平成16年度</t>
  </si>
  <si>
    <t>予算現額</t>
  </si>
  <si>
    <t>配当割交付金</t>
  </si>
  <si>
    <t>株式等譲渡所得割交付金</t>
  </si>
  <si>
    <t>地方特例交付税</t>
  </si>
  <si>
    <r>
      <t>交通安全対策特別</t>
    </r>
    <r>
      <rPr>
        <sz val="10"/>
        <rFont val="ＭＳ Ｐ明朝"/>
        <family val="1"/>
      </rPr>
      <t>交付金</t>
    </r>
  </si>
  <si>
    <t>議会費</t>
  </si>
  <si>
    <t>総務費</t>
  </si>
  <si>
    <t>（各年１月１日現在）</t>
  </si>
  <si>
    <t>総数</t>
  </si>
  <si>
    <t>法定免税点未満のもの</t>
  </si>
  <si>
    <t>法定免税点以上のもの</t>
  </si>
  <si>
    <t>木造小計</t>
  </si>
  <si>
    <t>木造以外小計</t>
  </si>
  <si>
    <t>非課税家屋</t>
  </si>
  <si>
    <t>棟数</t>
  </si>
  <si>
    <t>床面積（㎡）</t>
  </si>
  <si>
    <t>単位当たり価格（円）</t>
  </si>
  <si>
    <t>提示平均価格（円）</t>
  </si>
  <si>
    <t>予算現額</t>
  </si>
  <si>
    <t>市民税</t>
  </si>
  <si>
    <t>自動車重量譲与税</t>
  </si>
  <si>
    <t>配当割交付金</t>
  </si>
  <si>
    <t>株式等譲渡所得割交付金</t>
  </si>
  <si>
    <t>交通安全対策特別交付金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</si>
  <si>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</si>
  <si>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</si>
  <si>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</si>
  <si>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</si>
  <si>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</si>
  <si>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</si>
  <si>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</si>
  <si>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</si>
  <si>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</si>
  <si>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</si>
  <si>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</si>
  <si>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基金繰入金</t>
  </si>
  <si>
    <t>延滞金加算金及び過料</t>
  </si>
  <si>
    <t>市預金利子</t>
  </si>
  <si>
    <t>受託事業収入</t>
  </si>
  <si>
    <t>雑入</t>
  </si>
  <si>
    <t>資料：財政課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</si>
  <si>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</si>
  <si>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</si>
  <si>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</si>
  <si>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</si>
  <si>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</si>
  <si>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</si>
  <si>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</si>
  <si>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</si>
  <si>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</si>
  <si>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</si>
  <si>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</si>
  <si>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</si>
  <si>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</si>
  <si>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</si>
  <si>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</si>
  <si>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</si>
  <si>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</si>
  <si>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</si>
  <si>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水産業費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</si>
  <si>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</si>
  <si>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</si>
  <si>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</si>
  <si>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</si>
  <si>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</si>
  <si>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</si>
  <si>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</si>
  <si>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</si>
  <si>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</si>
  <si>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</si>
  <si>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</si>
  <si>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学校給食費</t>
  </si>
  <si>
    <t>社会教育費</t>
  </si>
  <si>
    <t>災害復旧費</t>
  </si>
  <si>
    <t>土木施設災害復旧費</t>
  </si>
  <si>
    <t>公債費</t>
  </si>
  <si>
    <t>予備費</t>
  </si>
  <si>
    <t>（単位　円）</t>
  </si>
  <si>
    <t>区分</t>
  </si>
  <si>
    <t>収入済額</t>
  </si>
  <si>
    <t>支出済額</t>
  </si>
  <si>
    <t>合計</t>
  </si>
  <si>
    <t>一般会計</t>
  </si>
  <si>
    <t>特別会計　</t>
  </si>
  <si>
    <t>国民健康保険事業特別会計</t>
  </si>
  <si>
    <t>介護保険事業特別会計</t>
  </si>
  <si>
    <t>公共用地先行取得事業特別会計</t>
  </si>
  <si>
    <t>予算額</t>
  </si>
  <si>
    <t>調定額</t>
  </si>
  <si>
    <t>不納欠損額</t>
  </si>
  <si>
    <t>収入未済額</t>
  </si>
  <si>
    <t>市税計</t>
  </si>
  <si>
    <t>現年度分</t>
  </si>
  <si>
    <t>個人</t>
  </si>
  <si>
    <t>法人</t>
  </si>
  <si>
    <t>土地・家屋</t>
  </si>
  <si>
    <t>償却資産</t>
  </si>
  <si>
    <t>交納付金</t>
  </si>
  <si>
    <t>滞納繰越分</t>
  </si>
  <si>
    <t>普通徴収</t>
  </si>
  <si>
    <t>特別徴収</t>
  </si>
  <si>
    <t>当初予算額（千円）</t>
  </si>
  <si>
    <t>構成比(%)</t>
  </si>
  <si>
    <t>市税総額</t>
  </si>
  <si>
    <t>計</t>
  </si>
  <si>
    <t>その他の税</t>
  </si>
  <si>
    <t>納税義務者数（人）</t>
  </si>
  <si>
    <t>納税義務者１人当たり負担額（円）
（現年課税分）</t>
  </si>
  <si>
    <t>台数(台)</t>
  </si>
  <si>
    <t>調定額(円)</t>
  </si>
  <si>
    <t>原動機付自転車</t>
  </si>
  <si>
    <t>50㏄以下</t>
  </si>
  <si>
    <t>90㏄以下</t>
  </si>
  <si>
    <t>125㏄以下</t>
  </si>
  <si>
    <t>ミニカー</t>
  </si>
  <si>
    <t>軽自動車</t>
  </si>
  <si>
    <t>二輪車</t>
  </si>
  <si>
    <t>三輪車</t>
  </si>
  <si>
    <t>四輪乗用</t>
  </si>
  <si>
    <t>営業用</t>
  </si>
  <si>
    <t>自家用</t>
  </si>
  <si>
    <t>四輪貨物</t>
  </si>
  <si>
    <t>小型特殊自動車</t>
  </si>
  <si>
    <t>農耕作業用</t>
  </si>
  <si>
    <t>その他</t>
  </si>
  <si>
    <t>その他（電気）</t>
  </si>
  <si>
    <t>二輪の小型自動車</t>
  </si>
  <si>
    <t>収入</t>
  </si>
  <si>
    <t>支出</t>
  </si>
  <si>
    <t>資料：資産税課</t>
  </si>
  <si>
    <t>決定価格（円）</t>
  </si>
  <si>
    <t>交付金</t>
  </si>
  <si>
    <t>後期高齢者医療事業特別会計</t>
  </si>
  <si>
    <t>資料：収納課</t>
  </si>
  <si>
    <t>資料：収納課</t>
  </si>
  <si>
    <t>（注）　１　法定免税点とは法律により定められた課税の最低限度額です。法定免税点未満の評価の土地建物については
　　　　　　課税が免除されます。</t>
  </si>
  <si>
    <t>　2　 提示平均価格とは、総評価見込みに基づき県より提示される数値で、概要調書作成の際に基礎資料として用います。</t>
  </si>
  <si>
    <t>平成24年</t>
  </si>
  <si>
    <t>棟数</t>
  </si>
  <si>
    <t>床面積（㎡）</t>
  </si>
  <si>
    <t>決定価格（円）</t>
  </si>
  <si>
    <t>単位当たり価格（円）</t>
  </si>
  <si>
    <t>提示平均価格（円）</t>
  </si>
  <si>
    <t>提示なし(経過措置)</t>
  </si>
  <si>
    <t>１９４　一般会計歳入予算及び決算</t>
  </si>
  <si>
    <t>１９５　一般会計歳出予算及び決算</t>
  </si>
  <si>
    <t>１９９　市民税（現年課税分）の推移</t>
  </si>
  <si>
    <t>２００　固定資産税・都市計画税（現年課税分）の推移</t>
  </si>
  <si>
    <t>２０１　市税負担の状況</t>
  </si>
  <si>
    <t>２０２　軽自動車税調定額の推移</t>
  </si>
  <si>
    <t>２０３　課税家屋の概況</t>
  </si>
  <si>
    <t>平成25年</t>
  </si>
  <si>
    <t>資料：下水道河川総務課・市立病院医事課</t>
  </si>
  <si>
    <t>病院事業会計</t>
  </si>
  <si>
    <t>公共下水道事業会計</t>
  </si>
  <si>
    <t>平成24年度</t>
  </si>
  <si>
    <t>平成25年度</t>
  </si>
  <si>
    <t>地方揮発油譲与税</t>
  </si>
  <si>
    <t>地方道路譲与税</t>
  </si>
  <si>
    <t>-</t>
  </si>
  <si>
    <t>地方特例交付金</t>
  </si>
  <si>
    <t>平成24年度</t>
  </si>
  <si>
    <t>平成25年度</t>
  </si>
  <si>
    <t>貸付金元金収入</t>
  </si>
  <si>
    <t>土木管理費</t>
  </si>
  <si>
    <t>-</t>
  </si>
  <si>
    <t>平成26年</t>
  </si>
  <si>
    <t>１９６　平成２５年度　茅ヶ崎市一般会計・特別会計決算総括表</t>
  </si>
  <si>
    <t>収益的収入及び支出</t>
  </si>
  <si>
    <t>資本的収入及び支出</t>
  </si>
  <si>
    <t>１９７　平成２５年度　茅ヶ崎市公営企業会計決算総括表</t>
  </si>
  <si>
    <t>収益的収入及び支出</t>
  </si>
  <si>
    <t>資本的収入及び支出</t>
  </si>
  <si>
    <t>１９８　平成２５年度　市税決算状況</t>
  </si>
  <si>
    <t>年</t>
  </si>
  <si>
    <t>度</t>
  </si>
  <si>
    <t>24年度</t>
  </si>
  <si>
    <t>25年度</t>
  </si>
  <si>
    <t>26年度</t>
  </si>
  <si>
    <t>滞納
繰越分</t>
  </si>
  <si>
    <t>交付金</t>
  </si>
  <si>
    <t>軽自動
車税</t>
  </si>
  <si>
    <t>市たばこ
税</t>
  </si>
  <si>
    <t>特別土地
保有税</t>
  </si>
  <si>
    <t>都市
計画税</t>
  </si>
  <si>
    <t>平成23年度</t>
  </si>
  <si>
    <t>平成24年度</t>
  </si>
  <si>
    <t>平成25年度</t>
  </si>
  <si>
    <t>台数(台)</t>
  </si>
  <si>
    <t>調定額(円)</t>
  </si>
  <si>
    <t>-</t>
  </si>
  <si>
    <t>-</t>
  </si>
  <si>
    <t>-</t>
  </si>
  <si>
    <r>
      <t>決定価格</t>
    </r>
    <r>
      <rPr>
        <sz val="10"/>
        <rFont val="ＭＳ Ｐゴシック"/>
        <family val="3"/>
      </rPr>
      <t>（円）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</si>
</sst>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_ ;[Red]\-#,##0\ "/>
    <numFmt numFmtId="191" formatCode="#,###&quot;円&quot;"/>
    <numFmt numFmtId="192" formatCode="0.0_);[Red]\(0.0\)"/>
    <numFmt numFmtId="193" formatCode="#,##0.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#,##0.00_);[Red]\(#,##0.00\)"/>
    <numFmt numFmtId="200" formatCode="##,###,###,###,##0;&quot;-&quot;#,###,###,###,##0"/>
    <numFmt numFmtId="201" formatCode="##,###,###,##0;&quot;-&quot;#,###,###,##0"/>
    <numFmt numFmtId="202" formatCode="\ ###,###,###,###,##0;&quot;-&quot;###,###,###,###,##0"/>
    <numFmt numFmtId="203" formatCode="###,###,###,##0;&quot;-&quot;##,###,###,##0"/>
    <numFmt numFmtId="204" formatCode="0.000%"/>
    <numFmt numFmtId="205" formatCode="0.00_);[Red]\(0.00\)"/>
  </numFmts>
  <fonts count="8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HGS創英角ﾎﾟｯﾌﾟ体"/>
      <family val="3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b/>
      <sz val="14"/>
      <name val="Cambria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6" fillId="0" borderId="0" xfId="64">
      <alignment vertical="center"/>
      <protection/>
    </xf>
    <xf numFmtId="0" fontId="1" fillId="0" borderId="0" xfId="63">
      <alignment/>
      <protection/>
    </xf>
    <xf numFmtId="0" fontId="16" fillId="33" borderId="0" xfId="64" applyFill="1">
      <alignment vertical="center"/>
      <protection/>
    </xf>
    <xf numFmtId="0" fontId="16" fillId="0" borderId="10" xfId="64" applyBorder="1">
      <alignment vertical="center"/>
      <protection/>
    </xf>
    <xf numFmtId="0" fontId="16" fillId="33" borderId="10" xfId="64" applyFill="1" applyBorder="1">
      <alignment vertical="center"/>
      <protection/>
    </xf>
    <xf numFmtId="0" fontId="16" fillId="0" borderId="0" xfId="64" applyBorder="1">
      <alignment vertical="center"/>
      <protection/>
    </xf>
    <xf numFmtId="0" fontId="16" fillId="33" borderId="0" xfId="64" applyFill="1" applyBorder="1">
      <alignment vertical="center"/>
      <protection/>
    </xf>
    <xf numFmtId="0" fontId="16" fillId="0" borderId="11" xfId="64" applyBorder="1">
      <alignment vertical="center"/>
      <protection/>
    </xf>
    <xf numFmtId="0" fontId="16" fillId="33" borderId="11" xfId="64" applyFill="1" applyBorder="1">
      <alignment vertical="center"/>
      <protection/>
    </xf>
    <xf numFmtId="3" fontId="1" fillId="0" borderId="0" xfId="63" applyNumberFormat="1">
      <alignment/>
      <protection/>
    </xf>
    <xf numFmtId="0" fontId="1" fillId="0" borderId="0" xfId="65" applyFill="1">
      <alignment/>
      <protection/>
    </xf>
    <xf numFmtId="0" fontId="4" fillId="0" borderId="0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0" fontId="4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1" fillId="0" borderId="0" xfId="66" applyFont="1" applyFill="1" applyBorder="1">
      <alignment/>
      <protection/>
    </xf>
    <xf numFmtId="0" fontId="1" fillId="0" borderId="0" xfId="66" applyFill="1">
      <alignment/>
      <protection/>
    </xf>
    <xf numFmtId="0" fontId="1" fillId="0" borderId="0" xfId="66" applyFont="1" applyFill="1">
      <alignment/>
      <protection/>
    </xf>
    <xf numFmtId="176" fontId="1" fillId="0" borderId="0" xfId="66" applyNumberFormat="1" applyFont="1" applyFill="1">
      <alignment/>
      <protection/>
    </xf>
    <xf numFmtId="192" fontId="1" fillId="0" borderId="0" xfId="66" applyNumberFormat="1" applyFont="1" applyFill="1">
      <alignment/>
      <protection/>
    </xf>
    <xf numFmtId="41" fontId="1" fillId="0" borderId="0" xfId="66" applyNumberFormat="1" applyFill="1">
      <alignment/>
      <protection/>
    </xf>
    <xf numFmtId="3" fontId="1" fillId="7" borderId="0" xfId="63" applyNumberFormat="1" applyFill="1">
      <alignment/>
      <protection/>
    </xf>
    <xf numFmtId="41" fontId="1" fillId="7" borderId="0" xfId="63" applyNumberFormat="1" applyFill="1">
      <alignment/>
      <protection/>
    </xf>
    <xf numFmtId="0" fontId="66" fillId="0" borderId="0" xfId="65" applyFont="1" applyFill="1" applyAlignment="1">
      <alignment vertical="center"/>
      <protection/>
    </xf>
    <xf numFmtId="0" fontId="67" fillId="0" borderId="0" xfId="62" applyFont="1" applyFill="1" applyAlignment="1">
      <alignment vertical="center"/>
      <protection/>
    </xf>
    <xf numFmtId="0" fontId="68" fillId="0" borderId="0" xfId="65" applyFont="1" applyFill="1">
      <alignment/>
      <protection/>
    </xf>
    <xf numFmtId="0" fontId="5" fillId="0" borderId="0" xfId="65" applyFont="1" applyFill="1">
      <alignment/>
      <protection/>
    </xf>
    <xf numFmtId="177" fontId="5" fillId="0" borderId="0" xfId="65" applyNumberFormat="1" applyFont="1" applyFill="1">
      <alignment/>
      <protection/>
    </xf>
    <xf numFmtId="0" fontId="5" fillId="0" borderId="0" xfId="65" applyFont="1" applyFill="1" applyAlignment="1">
      <alignment horizontal="right"/>
      <protection/>
    </xf>
    <xf numFmtId="3" fontId="1" fillId="0" borderId="0" xfId="65" applyNumberFormat="1" applyFill="1">
      <alignment/>
      <protection/>
    </xf>
    <xf numFmtId="0" fontId="13" fillId="0" borderId="0" xfId="65" applyFont="1" applyFill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69" fillId="0" borderId="0" xfId="62" applyFont="1" applyFill="1" applyAlignment="1">
      <alignment horizontal="center" vertical="center"/>
      <protection/>
    </xf>
    <xf numFmtId="0" fontId="11" fillId="0" borderId="0" xfId="65" applyFont="1" applyFill="1">
      <alignment/>
      <protection/>
    </xf>
    <xf numFmtId="0" fontId="14" fillId="0" borderId="0" xfId="65" applyFont="1" applyFill="1">
      <alignment/>
      <protection/>
    </xf>
    <xf numFmtId="0" fontId="1" fillId="0" borderId="0" xfId="65" applyFont="1" applyFill="1">
      <alignment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70" fillId="0" borderId="0" xfId="66" applyFont="1" applyFill="1">
      <alignment/>
      <protection/>
    </xf>
    <xf numFmtId="0" fontId="68" fillId="0" borderId="0" xfId="66" applyFont="1" applyFill="1" applyBorder="1">
      <alignment/>
      <protection/>
    </xf>
    <xf numFmtId="0" fontId="13" fillId="0" borderId="0" xfId="66" applyFont="1" applyFill="1" applyAlignment="1">
      <alignment vertical="center"/>
      <protection/>
    </xf>
    <xf numFmtId="176" fontId="1" fillId="0" borderId="0" xfId="66" applyNumberFormat="1" applyFill="1">
      <alignment/>
      <protection/>
    </xf>
    <xf numFmtId="0" fontId="71" fillId="0" borderId="0" xfId="61" applyFont="1" applyFill="1" applyAlignment="1">
      <alignment vertical="center"/>
      <protection/>
    </xf>
    <xf numFmtId="0" fontId="72" fillId="0" borderId="0" xfId="61" applyFont="1" applyFill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distributed" vertical="center" wrapText="1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vertical="center"/>
      <protection/>
    </xf>
    <xf numFmtId="179" fontId="6" fillId="0" borderId="10" xfId="61" applyNumberFormat="1" applyFont="1" applyFill="1" applyBorder="1" applyAlignment="1">
      <alignment vertical="center" shrinkToFit="1"/>
      <protection/>
    </xf>
    <xf numFmtId="41" fontId="6" fillId="0" borderId="10" xfId="61" applyNumberFormat="1" applyFont="1" applyFill="1" applyBorder="1" applyAlignment="1">
      <alignment horizontal="right" vertical="center" shrinkToFit="1"/>
      <protection/>
    </xf>
    <xf numFmtId="0" fontId="66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0" fillId="0" borderId="0" xfId="65" applyFont="1" applyFill="1">
      <alignment/>
      <protection/>
    </xf>
    <xf numFmtId="0" fontId="5" fillId="0" borderId="0" xfId="65" applyFont="1" applyFill="1" applyBorder="1" applyAlignment="1">
      <alignment horizontal="right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3" fontId="5" fillId="0" borderId="15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8" fillId="0" borderId="15" xfId="65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horizontal="distributed" vertical="center"/>
      <protection/>
    </xf>
    <xf numFmtId="0" fontId="5" fillId="0" borderId="0" xfId="65" applyFont="1" applyFill="1" applyBorder="1">
      <alignment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6" fillId="0" borderId="14" xfId="65" applyFont="1" applyFill="1" applyBorder="1" applyAlignment="1">
      <alignment horizontal="distributed" vertical="center"/>
      <protection/>
    </xf>
    <xf numFmtId="3" fontId="6" fillId="0" borderId="15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" fontId="11" fillId="0" borderId="15" xfId="65" applyNumberFormat="1" applyFont="1" applyFill="1" applyBorder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186" fontId="6" fillId="0" borderId="15" xfId="65" applyNumberFormat="1" applyFont="1" applyFill="1" applyBorder="1" applyAlignment="1">
      <alignment horizontal="right" vertical="center"/>
      <protection/>
    </xf>
    <xf numFmtId="41" fontId="6" fillId="0" borderId="0" xfId="65" applyNumberFormat="1" applyFont="1" applyFill="1" applyBorder="1" applyAlignment="1">
      <alignment vertical="center"/>
      <protection/>
    </xf>
    <xf numFmtId="186" fontId="11" fillId="0" borderId="15" xfId="65" applyNumberFormat="1" applyFont="1" applyFill="1" applyBorder="1" applyAlignment="1">
      <alignment horizontal="right" vertical="center"/>
      <protection/>
    </xf>
    <xf numFmtId="41" fontId="8" fillId="0" borderId="0" xfId="65" applyNumberFormat="1" applyFont="1" applyFill="1" applyBorder="1" applyAlignment="1">
      <alignment vertical="center"/>
      <protection/>
    </xf>
    <xf numFmtId="3" fontId="11" fillId="0" borderId="0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horizontal="distributed" vertical="distributed"/>
      <protection/>
    </xf>
    <xf numFmtId="0" fontId="5" fillId="0" borderId="11" xfId="65" applyFont="1" applyFill="1" applyBorder="1">
      <alignment/>
      <protection/>
    </xf>
    <xf numFmtId="0" fontId="6" fillId="0" borderId="11" xfId="65" applyFont="1" applyFill="1" applyBorder="1" applyAlignment="1">
      <alignment horizontal="distributed" vertical="center"/>
      <protection/>
    </xf>
    <xf numFmtId="0" fontId="6" fillId="0" borderId="16" xfId="65" applyFont="1" applyFill="1" applyBorder="1" applyAlignment="1">
      <alignment horizontal="distributed" vertical="center"/>
      <protection/>
    </xf>
    <xf numFmtId="3" fontId="6" fillId="0" borderId="17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vertical="center"/>
      <protection/>
    </xf>
    <xf numFmtId="3" fontId="11" fillId="0" borderId="17" xfId="65" applyNumberFormat="1" applyFont="1" applyFill="1" applyBorder="1" applyAlignment="1">
      <alignment vertical="center"/>
      <protection/>
    </xf>
    <xf numFmtId="3" fontId="11" fillId="0" borderId="11" xfId="65" applyNumberFormat="1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vertical="center"/>
      <protection/>
    </xf>
    <xf numFmtId="179" fontId="6" fillId="0" borderId="15" xfId="0" applyNumberFormat="1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>
      <alignment vertical="center" shrinkToFit="1"/>
    </xf>
    <xf numFmtId="42" fontId="6" fillId="0" borderId="0" xfId="0" applyNumberFormat="1" applyFont="1" applyFill="1" applyBorder="1" applyAlignment="1">
      <alignment horizontal="right" vertical="center" shrinkToFit="1"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distributed" vertical="center"/>
      <protection/>
    </xf>
    <xf numFmtId="179" fontId="6" fillId="0" borderId="17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42" fontId="6" fillId="0" borderId="11" xfId="0" applyNumberFormat="1" applyFont="1" applyFill="1" applyBorder="1" applyAlignment="1">
      <alignment horizontal="right" vertical="center" shrinkToFit="1"/>
    </xf>
    <xf numFmtId="0" fontId="5" fillId="0" borderId="11" xfId="61" applyFont="1" applyFill="1" applyBorder="1" applyAlignment="1">
      <alignment vertical="center"/>
      <protection/>
    </xf>
    <xf numFmtId="0" fontId="72" fillId="0" borderId="12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0" borderId="0" xfId="61" applyFont="1" applyFill="1" applyBorder="1" applyAlignment="1">
      <alignment vertical="center"/>
      <protection/>
    </xf>
    <xf numFmtId="179" fontId="74" fillId="0" borderId="15" xfId="0" applyNumberFormat="1" applyFont="1" applyFill="1" applyBorder="1" applyAlignment="1">
      <alignment vertical="center" shrinkToFit="1"/>
    </xf>
    <xf numFmtId="179" fontId="74" fillId="0" borderId="0" xfId="0" applyNumberFormat="1" applyFont="1" applyFill="1" applyBorder="1" applyAlignment="1">
      <alignment vertical="center" shrinkToFit="1"/>
    </xf>
    <xf numFmtId="42" fontId="11" fillId="0" borderId="0" xfId="0" applyNumberFormat="1" applyFont="1" applyFill="1" applyBorder="1" applyAlignment="1">
      <alignment horizontal="right" vertical="center" shrinkToFit="1"/>
    </xf>
    <xf numFmtId="0" fontId="72" fillId="0" borderId="0" xfId="61" applyFont="1" applyFill="1" applyBorder="1" applyAlignment="1">
      <alignment horizontal="distributed" vertical="center"/>
      <protection/>
    </xf>
    <xf numFmtId="0" fontId="72" fillId="0" borderId="0" xfId="61" applyFont="1" applyFill="1" applyBorder="1" applyAlignment="1">
      <alignment horizontal="distributed" vertical="center" wrapText="1"/>
      <protection/>
    </xf>
    <xf numFmtId="179" fontId="11" fillId="0" borderId="0" xfId="0" applyNumberFormat="1" applyFont="1" applyFill="1" applyBorder="1" applyAlignment="1">
      <alignment vertical="center" shrinkToFit="1"/>
    </xf>
    <xf numFmtId="0" fontId="70" fillId="0" borderId="0" xfId="61" applyFont="1" applyFill="1" applyBorder="1" applyAlignment="1">
      <alignment horizontal="distributed" vertical="center"/>
      <protection/>
    </xf>
    <xf numFmtId="0" fontId="73" fillId="0" borderId="11" xfId="61" applyFont="1" applyFill="1" applyBorder="1" applyAlignment="1">
      <alignment vertical="center"/>
      <protection/>
    </xf>
    <xf numFmtId="179" fontId="74" fillId="0" borderId="17" xfId="0" applyNumberFormat="1" applyFont="1" applyFill="1" applyBorder="1" applyAlignment="1">
      <alignment vertical="center" shrinkToFit="1"/>
    </xf>
    <xf numFmtId="179" fontId="74" fillId="0" borderId="11" xfId="0" applyNumberFormat="1" applyFont="1" applyFill="1" applyBorder="1" applyAlignment="1">
      <alignment vertical="center" shrinkToFit="1"/>
    </xf>
    <xf numFmtId="42" fontId="11" fillId="0" borderId="11" xfId="0" applyNumberFormat="1" applyFont="1" applyFill="1" applyBorder="1" applyAlignment="1">
      <alignment horizontal="right" vertical="center" shrinkToFit="1"/>
    </xf>
    <xf numFmtId="0" fontId="75" fillId="0" borderId="12" xfId="66" applyFont="1" applyFill="1" applyBorder="1" applyAlignment="1">
      <alignment horizontal="center" vertical="center"/>
      <protection/>
    </xf>
    <xf numFmtId="0" fontId="76" fillId="0" borderId="19" xfId="66" applyFont="1" applyFill="1" applyBorder="1" applyAlignment="1">
      <alignment horizontal="center" vertical="center"/>
      <protection/>
    </xf>
    <xf numFmtId="0" fontId="76" fillId="0" borderId="18" xfId="66" applyFont="1" applyFill="1" applyBorder="1" applyAlignment="1">
      <alignment horizontal="center" vertical="center"/>
      <protection/>
    </xf>
    <xf numFmtId="176" fontId="75" fillId="0" borderId="18" xfId="66" applyNumberFormat="1" applyFont="1" applyFill="1" applyBorder="1" applyAlignment="1">
      <alignment vertical="center"/>
      <protection/>
    </xf>
    <xf numFmtId="176" fontId="75" fillId="0" borderId="19" xfId="66" applyNumberFormat="1" applyFont="1" applyFill="1" applyBorder="1" applyAlignment="1">
      <alignment vertical="center"/>
      <protection/>
    </xf>
    <xf numFmtId="176" fontId="76" fillId="0" borderId="13" xfId="66" applyNumberFormat="1" applyFont="1" applyFill="1" applyBorder="1" applyAlignment="1">
      <alignment vertical="center"/>
      <protection/>
    </xf>
    <xf numFmtId="176" fontId="75" fillId="0" borderId="15" xfId="66" applyNumberFormat="1" applyFont="1" applyFill="1" applyBorder="1" applyAlignment="1">
      <alignment vertical="center"/>
      <protection/>
    </xf>
    <xf numFmtId="176" fontId="75" fillId="0" borderId="14" xfId="66" applyNumberFormat="1" applyFont="1" applyFill="1" applyBorder="1" applyAlignment="1">
      <alignment vertical="center"/>
      <protection/>
    </xf>
    <xf numFmtId="176" fontId="75" fillId="0" borderId="20" xfId="66" applyNumberFormat="1" applyFont="1" applyFill="1" applyBorder="1" applyAlignment="1">
      <alignment vertical="center"/>
      <protection/>
    </xf>
    <xf numFmtId="176" fontId="76" fillId="0" borderId="0" xfId="66" applyNumberFormat="1" applyFont="1" applyFill="1" applyBorder="1" applyAlignment="1">
      <alignment vertical="center"/>
      <protection/>
    </xf>
    <xf numFmtId="176" fontId="75" fillId="0" borderId="21" xfId="66" applyNumberFormat="1" applyFont="1" applyFill="1" applyBorder="1" applyAlignment="1">
      <alignment vertical="center"/>
      <protection/>
    </xf>
    <xf numFmtId="176" fontId="76" fillId="0" borderId="22" xfId="66" applyNumberFormat="1" applyFont="1" applyFill="1" applyBorder="1" applyAlignment="1">
      <alignment vertical="center"/>
      <protection/>
    </xf>
    <xf numFmtId="0" fontId="75" fillId="0" borderId="23" xfId="66" applyFont="1" applyFill="1" applyBorder="1" applyAlignment="1">
      <alignment horizontal="distributed" vertical="center"/>
      <protection/>
    </xf>
    <xf numFmtId="41" fontId="75" fillId="0" borderId="15" xfId="66" applyNumberFormat="1" applyFont="1" applyFill="1" applyBorder="1" applyAlignment="1">
      <alignment horizontal="right" vertical="center"/>
      <protection/>
    </xf>
    <xf numFmtId="41" fontId="75" fillId="0" borderId="14" xfId="66" applyNumberFormat="1" applyFont="1" applyFill="1" applyBorder="1" applyAlignment="1">
      <alignment horizontal="right" vertical="center"/>
      <protection/>
    </xf>
    <xf numFmtId="41" fontId="76" fillId="0" borderId="0" xfId="66" applyNumberFormat="1" applyFont="1" applyFill="1" applyBorder="1" applyAlignment="1">
      <alignment horizontal="right" vertical="center"/>
      <protection/>
    </xf>
    <xf numFmtId="0" fontId="75" fillId="0" borderId="12" xfId="66" applyFont="1" applyFill="1" applyBorder="1" applyAlignment="1">
      <alignment horizontal="distributed" vertical="center"/>
      <protection/>
    </xf>
    <xf numFmtId="0" fontId="75" fillId="0" borderId="24" xfId="66" applyFont="1" applyFill="1" applyBorder="1" applyAlignment="1">
      <alignment horizontal="distributed" vertical="center"/>
      <protection/>
    </xf>
    <xf numFmtId="176" fontId="75" fillId="0" borderId="25" xfId="66" applyNumberFormat="1" applyFont="1" applyFill="1" applyBorder="1" applyAlignment="1">
      <alignment vertical="center"/>
      <protection/>
    </xf>
    <xf numFmtId="176" fontId="75" fillId="0" borderId="26" xfId="66" applyNumberFormat="1" applyFont="1" applyFill="1" applyBorder="1" applyAlignment="1">
      <alignment vertical="center"/>
      <protection/>
    </xf>
    <xf numFmtId="176" fontId="76" fillId="0" borderId="27" xfId="66" applyNumberFormat="1" applyFont="1" applyFill="1" applyBorder="1" applyAlignment="1">
      <alignment vertical="center"/>
      <protection/>
    </xf>
    <xf numFmtId="176" fontId="75" fillId="0" borderId="28" xfId="66" applyNumberFormat="1" applyFont="1" applyFill="1" applyBorder="1" applyAlignment="1">
      <alignment vertical="center"/>
      <protection/>
    </xf>
    <xf numFmtId="176" fontId="75" fillId="0" borderId="29" xfId="66" applyNumberFormat="1" applyFont="1" applyFill="1" applyBorder="1" applyAlignment="1">
      <alignment vertical="center"/>
      <protection/>
    </xf>
    <xf numFmtId="176" fontId="76" fillId="0" borderId="30" xfId="66" applyNumberFormat="1" applyFont="1" applyFill="1" applyBorder="1" applyAlignment="1">
      <alignment vertical="center"/>
      <protection/>
    </xf>
    <xf numFmtId="176" fontId="77" fillId="0" borderId="27" xfId="66" applyNumberFormat="1" applyFont="1" applyFill="1" applyBorder="1" applyAlignment="1">
      <alignment vertical="center"/>
      <protection/>
    </xf>
    <xf numFmtId="0" fontId="78" fillId="0" borderId="18" xfId="66" applyFont="1" applyFill="1" applyBorder="1" applyAlignment="1">
      <alignment horizontal="center" vertical="center" shrinkToFit="1"/>
      <protection/>
    </xf>
    <xf numFmtId="0" fontId="79" fillId="0" borderId="12" xfId="66" applyFont="1" applyFill="1" applyBorder="1" applyAlignment="1">
      <alignment horizontal="center" vertical="center" shrinkToFit="1"/>
      <protection/>
    </xf>
    <xf numFmtId="0" fontId="78" fillId="0" borderId="12" xfId="66" applyFont="1" applyFill="1" applyBorder="1" applyAlignment="1">
      <alignment horizontal="center" vertical="center" shrinkToFit="1"/>
      <protection/>
    </xf>
    <xf numFmtId="0" fontId="79" fillId="0" borderId="18" xfId="66" applyFont="1" applyFill="1" applyBorder="1" applyAlignment="1">
      <alignment horizontal="center" vertical="center" shrinkToFit="1"/>
      <protection/>
    </xf>
    <xf numFmtId="176" fontId="80" fillId="0" borderId="26" xfId="66" applyNumberFormat="1" applyFont="1" applyFill="1" applyBorder="1" applyAlignment="1">
      <alignment vertical="center"/>
      <protection/>
    </xf>
    <xf numFmtId="183" fontId="77" fillId="0" borderId="13" xfId="66" applyNumberFormat="1" applyFont="1" applyFill="1" applyBorder="1" applyAlignment="1">
      <alignment vertical="center"/>
      <protection/>
    </xf>
    <xf numFmtId="183" fontId="77" fillId="0" borderId="27" xfId="66" applyNumberFormat="1" applyFont="1" applyFill="1" applyBorder="1" applyAlignment="1">
      <alignment vertical="center"/>
      <protection/>
    </xf>
    <xf numFmtId="183" fontId="80" fillId="0" borderId="19" xfId="66" applyNumberFormat="1" applyFont="1" applyFill="1" applyBorder="1" applyAlignment="1">
      <alignment vertical="center"/>
      <protection/>
    </xf>
    <xf numFmtId="176" fontId="80" fillId="0" borderId="19" xfId="66" applyNumberFormat="1" applyFont="1" applyFill="1" applyBorder="1" applyAlignment="1">
      <alignment vertical="center"/>
      <protection/>
    </xf>
    <xf numFmtId="176" fontId="80" fillId="0" borderId="27" xfId="66" applyNumberFormat="1" applyFont="1" applyFill="1" applyBorder="1" applyAlignment="1">
      <alignment vertical="center"/>
      <protection/>
    </xf>
    <xf numFmtId="0" fontId="76" fillId="0" borderId="24" xfId="66" applyFont="1" applyFill="1" applyBorder="1" applyAlignment="1">
      <alignment horizontal="center" vertical="center"/>
      <protection/>
    </xf>
    <xf numFmtId="176" fontId="77" fillId="0" borderId="0" xfId="66" applyNumberFormat="1" applyFont="1" applyFill="1" applyBorder="1" applyAlignment="1">
      <alignment vertical="center"/>
      <protection/>
    </xf>
    <xf numFmtId="176" fontId="80" fillId="0" borderId="14" xfId="66" applyNumberFormat="1" applyFont="1" applyFill="1" applyBorder="1" applyAlignment="1">
      <alignment vertical="center"/>
      <protection/>
    </xf>
    <xf numFmtId="183" fontId="77" fillId="0" borderId="0" xfId="66" applyNumberFormat="1" applyFont="1" applyFill="1" applyBorder="1" applyAlignment="1">
      <alignment vertical="center"/>
      <protection/>
    </xf>
    <xf numFmtId="183" fontId="80" fillId="0" borderId="14" xfId="66" applyNumberFormat="1" applyFont="1" applyFill="1" applyBorder="1" applyAlignment="1">
      <alignment vertical="center"/>
      <protection/>
    </xf>
    <xf numFmtId="176" fontId="80" fillId="0" borderId="0" xfId="66" applyNumberFormat="1" applyFont="1" applyFill="1" applyBorder="1" applyAlignment="1">
      <alignment vertical="center"/>
      <protection/>
    </xf>
    <xf numFmtId="0" fontId="78" fillId="0" borderId="12" xfId="66" applyFont="1" applyFill="1" applyBorder="1" applyAlignment="1">
      <alignment horizontal="distributed" vertical="center"/>
      <protection/>
    </xf>
    <xf numFmtId="192" fontId="77" fillId="0" borderId="0" xfId="66" applyNumberFormat="1" applyFont="1" applyFill="1" applyBorder="1" applyAlignment="1">
      <alignment vertical="center"/>
      <protection/>
    </xf>
    <xf numFmtId="192" fontId="80" fillId="0" borderId="14" xfId="66" applyNumberFormat="1" applyFont="1" applyFill="1" applyBorder="1" applyAlignment="1">
      <alignment vertical="center"/>
      <protection/>
    </xf>
    <xf numFmtId="0" fontId="78" fillId="0" borderId="12" xfId="66" applyFont="1" applyFill="1" applyBorder="1" applyAlignment="1">
      <alignment horizontal="center" vertical="center" wrapText="1"/>
      <protection/>
    </xf>
    <xf numFmtId="192" fontId="77" fillId="0" borderId="27" xfId="66" applyNumberFormat="1" applyFont="1" applyFill="1" applyBorder="1" applyAlignment="1">
      <alignment vertical="center"/>
      <protection/>
    </xf>
    <xf numFmtId="192" fontId="80" fillId="0" borderId="26" xfId="66" applyNumberFormat="1" applyFont="1" applyFill="1" applyBorder="1" applyAlignment="1">
      <alignment vertical="center"/>
      <protection/>
    </xf>
    <xf numFmtId="41" fontId="77" fillId="0" borderId="0" xfId="66" applyNumberFormat="1" applyFont="1" applyFill="1" applyBorder="1" applyAlignment="1">
      <alignment horizontal="right" vertical="center"/>
      <protection/>
    </xf>
    <xf numFmtId="41" fontId="80" fillId="0" borderId="14" xfId="66" applyNumberFormat="1" applyFont="1" applyFill="1" applyBorder="1" applyAlignment="1">
      <alignment horizontal="right" vertical="center"/>
      <protection/>
    </xf>
    <xf numFmtId="41" fontId="80" fillId="0" borderId="0" xfId="66" applyNumberFormat="1" applyFont="1" applyFill="1" applyBorder="1" applyAlignment="1">
      <alignment horizontal="right" vertical="center"/>
      <protection/>
    </xf>
    <xf numFmtId="0" fontId="76" fillId="0" borderId="12" xfId="66" applyFont="1" applyFill="1" applyBorder="1" applyAlignment="1">
      <alignment horizontal="center" vertical="center"/>
      <protection/>
    </xf>
    <xf numFmtId="176" fontId="77" fillId="0" borderId="22" xfId="66" applyNumberFormat="1" applyFont="1" applyFill="1" applyBorder="1" applyAlignment="1">
      <alignment vertical="center"/>
      <protection/>
    </xf>
    <xf numFmtId="176" fontId="80" fillId="0" borderId="21" xfId="66" applyNumberFormat="1" applyFont="1" applyFill="1" applyBorder="1" applyAlignment="1">
      <alignment vertical="center"/>
      <protection/>
    </xf>
    <xf numFmtId="183" fontId="77" fillId="0" borderId="22" xfId="66" applyNumberFormat="1" applyFont="1" applyFill="1" applyBorder="1" applyAlignment="1">
      <alignment vertical="center"/>
      <protection/>
    </xf>
    <xf numFmtId="176" fontId="80" fillId="0" borderId="22" xfId="66" applyNumberFormat="1" applyFont="1" applyFill="1" applyBorder="1" applyAlignment="1">
      <alignment vertical="center"/>
      <protection/>
    </xf>
    <xf numFmtId="0" fontId="78" fillId="0" borderId="12" xfId="66" applyFont="1" applyFill="1" applyBorder="1" applyAlignment="1">
      <alignment horizontal="center" vertical="center"/>
      <protection/>
    </xf>
    <xf numFmtId="41" fontId="77" fillId="0" borderId="27" xfId="66" applyNumberFormat="1" applyFont="1" applyFill="1" applyBorder="1" applyAlignment="1">
      <alignment horizontal="right" vertical="center"/>
      <protection/>
    </xf>
    <xf numFmtId="41" fontId="80" fillId="0" borderId="26" xfId="66" applyNumberFormat="1" applyFont="1" applyFill="1" applyBorder="1" applyAlignment="1">
      <alignment horizontal="right" vertical="center"/>
      <protection/>
    </xf>
    <xf numFmtId="41" fontId="80" fillId="0" borderId="27" xfId="66" applyNumberFormat="1" applyFont="1" applyFill="1" applyBorder="1" applyAlignment="1">
      <alignment horizontal="right" vertical="center"/>
      <protection/>
    </xf>
    <xf numFmtId="0" fontId="78" fillId="0" borderId="12" xfId="66" applyFont="1" applyFill="1" applyBorder="1" applyAlignment="1">
      <alignment horizontal="center" vertical="center" wrapText="1" shrinkToFit="1"/>
      <protection/>
    </xf>
    <xf numFmtId="0" fontId="78" fillId="0" borderId="23" xfId="66" applyFont="1" applyFill="1" applyBorder="1" applyAlignment="1">
      <alignment horizontal="center" vertical="center" wrapText="1"/>
      <protection/>
    </xf>
    <xf numFmtId="176" fontId="77" fillId="0" borderId="0" xfId="66" applyNumberFormat="1" applyFont="1" applyFill="1" applyBorder="1" applyAlignment="1">
      <alignment horizontal="right" vertical="center"/>
      <protection/>
    </xf>
    <xf numFmtId="176" fontId="80" fillId="0" borderId="14" xfId="66" applyNumberFormat="1" applyFont="1" applyFill="1" applyBorder="1" applyAlignment="1">
      <alignment horizontal="right" vertical="center"/>
      <protection/>
    </xf>
    <xf numFmtId="192" fontId="77" fillId="0" borderId="0" xfId="66" applyNumberFormat="1" applyFont="1" applyFill="1" applyBorder="1" applyAlignment="1">
      <alignment horizontal="right" vertical="center"/>
      <protection/>
    </xf>
    <xf numFmtId="176" fontId="77" fillId="0" borderId="0" xfId="66" applyNumberFormat="1" applyFont="1" applyFill="1" applyBorder="1" applyAlignment="1">
      <alignment horizontal="right" vertical="center" wrapText="1"/>
      <protection/>
    </xf>
    <xf numFmtId="176" fontId="80" fillId="0" borderId="0" xfId="66" applyNumberFormat="1" applyFont="1" applyFill="1" applyBorder="1" applyAlignment="1">
      <alignment horizontal="right" vertical="center" wrapText="1"/>
      <protection/>
    </xf>
    <xf numFmtId="0" fontId="78" fillId="0" borderId="23" xfId="66" applyFont="1" applyFill="1" applyBorder="1" applyAlignment="1">
      <alignment horizontal="center" vertical="center" wrapText="1" shrinkToFit="1"/>
      <protection/>
    </xf>
    <xf numFmtId="41" fontId="77" fillId="0" borderId="0" xfId="66" applyNumberFormat="1" applyFont="1" applyFill="1" applyBorder="1" applyAlignment="1">
      <alignment horizontal="right" vertical="center" wrapText="1"/>
      <protection/>
    </xf>
    <xf numFmtId="41" fontId="80" fillId="0" borderId="0" xfId="66" applyNumberFormat="1" applyFont="1" applyFill="1" applyBorder="1" applyAlignment="1">
      <alignment horizontal="right" vertical="center" wrapText="1"/>
      <protection/>
    </xf>
    <xf numFmtId="0" fontId="78" fillId="0" borderId="31" xfId="66" applyFont="1" applyFill="1" applyBorder="1" applyAlignment="1">
      <alignment horizontal="center" vertical="center" wrapText="1"/>
      <protection/>
    </xf>
    <xf numFmtId="176" fontId="77" fillId="0" borderId="11" xfId="66" applyNumberFormat="1" applyFont="1" applyFill="1" applyBorder="1" applyAlignment="1">
      <alignment vertical="center"/>
      <protection/>
    </xf>
    <xf numFmtId="176" fontId="80" fillId="0" borderId="16" xfId="66" applyNumberFormat="1" applyFont="1" applyFill="1" applyBorder="1" applyAlignment="1">
      <alignment vertical="center"/>
      <protection/>
    </xf>
    <xf numFmtId="192" fontId="77" fillId="0" borderId="11" xfId="66" applyNumberFormat="1" applyFont="1" applyFill="1" applyBorder="1" applyAlignment="1">
      <alignment vertical="center"/>
      <protection/>
    </xf>
    <xf numFmtId="192" fontId="80" fillId="0" borderId="16" xfId="66" applyNumberFormat="1" applyFont="1" applyFill="1" applyBorder="1" applyAlignment="1">
      <alignment vertical="center"/>
      <protection/>
    </xf>
    <xf numFmtId="41" fontId="77" fillId="0" borderId="11" xfId="66" applyNumberFormat="1" applyFont="1" applyFill="1" applyBorder="1" applyAlignment="1">
      <alignment horizontal="right" vertical="center"/>
      <protection/>
    </xf>
    <xf numFmtId="41" fontId="80" fillId="0" borderId="16" xfId="66" applyNumberFormat="1" applyFont="1" applyFill="1" applyBorder="1" applyAlignment="1">
      <alignment horizontal="right" vertical="center"/>
      <protection/>
    </xf>
    <xf numFmtId="41" fontId="80" fillId="0" borderId="11" xfId="66" applyNumberFormat="1" applyFont="1" applyFill="1" applyBorder="1" applyAlignment="1">
      <alignment horizontal="right" vertical="center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176" fontId="6" fillId="0" borderId="22" xfId="66" applyNumberFormat="1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right"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176" fontId="6" fillId="0" borderId="27" xfId="66" applyNumberFormat="1" applyFont="1" applyFill="1" applyBorder="1" applyAlignment="1">
      <alignment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72" fillId="0" borderId="14" xfId="66" applyFont="1" applyFill="1" applyBorder="1" applyAlignment="1">
      <alignment horizontal="center" vertical="center"/>
      <protection/>
    </xf>
    <xf numFmtId="176" fontId="81" fillId="0" borderId="0" xfId="66" applyNumberFormat="1" applyFont="1" applyFill="1" applyBorder="1" applyAlignment="1">
      <alignment vertical="center"/>
      <protection/>
    </xf>
    <xf numFmtId="0" fontId="72" fillId="0" borderId="0" xfId="66" applyFont="1" applyFill="1" applyBorder="1" applyAlignment="1">
      <alignment horizontal="center" vertical="center"/>
      <protection/>
    </xf>
    <xf numFmtId="41" fontId="81" fillId="0" borderId="0" xfId="66" applyNumberFormat="1" applyFont="1" applyFill="1" applyBorder="1" applyAlignment="1">
      <alignment horizontal="right" vertical="center"/>
      <protection/>
    </xf>
    <xf numFmtId="0" fontId="72" fillId="0" borderId="16" xfId="66" applyFont="1" applyFill="1" applyBorder="1" applyAlignment="1">
      <alignment horizontal="center" vertical="center"/>
      <protection/>
    </xf>
    <xf numFmtId="176" fontId="81" fillId="0" borderId="11" xfId="66" applyNumberFormat="1" applyFont="1" applyFill="1" applyBorder="1" applyAlignment="1">
      <alignment vertical="center"/>
      <protection/>
    </xf>
    <xf numFmtId="0" fontId="75" fillId="0" borderId="18" xfId="66" applyFont="1" applyFill="1" applyBorder="1" applyAlignment="1">
      <alignment horizontal="center" vertical="center"/>
      <protection/>
    </xf>
    <xf numFmtId="0" fontId="78" fillId="0" borderId="21" xfId="66" applyFont="1" applyFill="1" applyBorder="1" applyAlignment="1">
      <alignment horizontal="center" vertical="center"/>
      <protection/>
    </xf>
    <xf numFmtId="176" fontId="78" fillId="0" borderId="22" xfId="66" applyNumberFormat="1" applyFont="1" applyFill="1" applyBorder="1" applyAlignment="1">
      <alignment vertical="center"/>
      <protection/>
    </xf>
    <xf numFmtId="0" fontId="78" fillId="0" borderId="14" xfId="66" applyFont="1" applyFill="1" applyBorder="1" applyAlignment="1">
      <alignment horizontal="center" vertical="center"/>
      <protection/>
    </xf>
    <xf numFmtId="0" fontId="78" fillId="0" borderId="0" xfId="66" applyFont="1" applyFill="1" applyBorder="1" applyAlignment="1">
      <alignment horizontal="center" vertical="center"/>
      <protection/>
    </xf>
    <xf numFmtId="176" fontId="78" fillId="0" borderId="0" xfId="66" applyNumberFormat="1" applyFont="1" applyFill="1" applyBorder="1" applyAlignment="1">
      <alignment vertical="center"/>
      <protection/>
    </xf>
    <xf numFmtId="41" fontId="78" fillId="0" borderId="0" xfId="66" applyNumberFormat="1" applyFont="1" applyFill="1" applyBorder="1" applyAlignment="1">
      <alignment horizontal="right" vertical="center"/>
      <protection/>
    </xf>
    <xf numFmtId="0" fontId="78" fillId="0" borderId="26" xfId="66" applyFont="1" applyFill="1" applyBorder="1" applyAlignment="1">
      <alignment horizontal="center" vertical="center"/>
      <protection/>
    </xf>
    <xf numFmtId="176" fontId="78" fillId="0" borderId="27" xfId="66" applyNumberFormat="1" applyFont="1" applyFill="1" applyBorder="1" applyAlignment="1">
      <alignment vertical="center"/>
      <protection/>
    </xf>
    <xf numFmtId="0" fontId="79" fillId="0" borderId="14" xfId="66" applyFont="1" applyFill="1" applyBorder="1" applyAlignment="1">
      <alignment horizontal="center" vertical="center"/>
      <protection/>
    </xf>
    <xf numFmtId="176" fontId="79" fillId="0" borderId="0" xfId="66" applyNumberFormat="1" applyFont="1" applyFill="1" applyBorder="1" applyAlignment="1">
      <alignment vertical="center"/>
      <protection/>
    </xf>
    <xf numFmtId="0" fontId="79" fillId="0" borderId="0" xfId="66" applyFont="1" applyFill="1" applyBorder="1" applyAlignment="1">
      <alignment horizontal="center" vertical="center"/>
      <protection/>
    </xf>
    <xf numFmtId="41" fontId="79" fillId="0" borderId="0" xfId="66" applyNumberFormat="1" applyFont="1" applyFill="1" applyBorder="1" applyAlignment="1">
      <alignment horizontal="right" vertical="center"/>
      <protection/>
    </xf>
    <xf numFmtId="0" fontId="79" fillId="0" borderId="16" xfId="66" applyFont="1" applyFill="1" applyBorder="1" applyAlignment="1">
      <alignment horizontal="center" vertical="center"/>
      <protection/>
    </xf>
    <xf numFmtId="176" fontId="79" fillId="0" borderId="11" xfId="66" applyNumberFormat="1" applyFont="1" applyFill="1" applyBorder="1" applyAlignment="1">
      <alignment vertical="center"/>
      <protection/>
    </xf>
    <xf numFmtId="176" fontId="76" fillId="0" borderId="15" xfId="66" applyNumberFormat="1" applyFont="1" applyFill="1" applyBorder="1" applyAlignment="1">
      <alignment vertical="center"/>
      <protection/>
    </xf>
    <xf numFmtId="176" fontId="79" fillId="0" borderId="15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176" fontId="78" fillId="0" borderId="15" xfId="66" applyNumberFormat="1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41" fontId="78" fillId="0" borderId="15" xfId="66" applyNumberFormat="1" applyFont="1" applyFill="1" applyBorder="1" applyAlignment="1">
      <alignment horizontal="right" vertical="center"/>
      <protection/>
    </xf>
    <xf numFmtId="176" fontId="79" fillId="0" borderId="20" xfId="66" applyNumberFormat="1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distributed" vertical="center"/>
      <protection/>
    </xf>
    <xf numFmtId="176" fontId="78" fillId="0" borderId="17" xfId="66" applyNumberFormat="1" applyFont="1" applyFill="1" applyBorder="1" applyAlignment="1">
      <alignment vertical="center"/>
      <protection/>
    </xf>
    <xf numFmtId="41" fontId="5" fillId="0" borderId="0" xfId="65" applyNumberFormat="1" applyFont="1" applyFill="1" applyBorder="1" applyAlignment="1">
      <alignment horizontal="right" vertical="center"/>
      <protection/>
    </xf>
    <xf numFmtId="41" fontId="5" fillId="0" borderId="15" xfId="65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41" fontId="5" fillId="0" borderId="17" xfId="65" applyNumberFormat="1" applyFont="1" applyFill="1" applyBorder="1" applyAlignment="1">
      <alignment horizontal="right" vertical="center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26" xfId="65" applyFont="1" applyFill="1" applyBorder="1" applyAlignment="1">
      <alignment horizontal="center" vertical="center"/>
      <protection/>
    </xf>
    <xf numFmtId="176" fontId="5" fillId="0" borderId="20" xfId="65" applyNumberFormat="1" applyFont="1" applyFill="1" applyBorder="1" applyAlignment="1">
      <alignment horizontal="center" vertical="center" shrinkToFit="1"/>
      <protection/>
    </xf>
    <xf numFmtId="176" fontId="5" fillId="0" borderId="25" xfId="65" applyNumberFormat="1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distributed" vertical="center"/>
      <protection/>
    </xf>
    <xf numFmtId="0" fontId="5" fillId="0" borderId="27" xfId="65" applyFont="1" applyFill="1" applyBorder="1" applyAlignment="1">
      <alignment horizontal="distributed" vertical="center"/>
      <protection/>
    </xf>
    <xf numFmtId="0" fontId="72" fillId="0" borderId="12" xfId="65" applyFont="1" applyFill="1" applyBorder="1" applyAlignment="1">
      <alignment horizontal="center" vertical="center"/>
      <protection/>
    </xf>
    <xf numFmtId="3" fontId="72" fillId="0" borderId="15" xfId="65" applyNumberFormat="1" applyFont="1" applyFill="1" applyBorder="1" applyAlignment="1">
      <alignment vertical="center"/>
      <protection/>
    </xf>
    <xf numFmtId="3" fontId="72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3" fontId="74" fillId="0" borderId="15" xfId="65" applyNumberFormat="1" applyFont="1" applyFill="1" applyBorder="1" applyAlignment="1">
      <alignment vertical="center"/>
      <protection/>
    </xf>
    <xf numFmtId="3" fontId="74" fillId="0" borderId="0" xfId="65" applyNumberFormat="1" applyFont="1" applyFill="1" applyBorder="1" applyAlignment="1">
      <alignment vertical="center"/>
      <protection/>
    </xf>
    <xf numFmtId="0" fontId="6" fillId="0" borderId="0" xfId="65" applyNumberFormat="1" applyFont="1" applyFill="1" applyBorder="1" applyAlignment="1">
      <alignment horizontal="right" vertical="center"/>
      <protection/>
    </xf>
    <xf numFmtId="0" fontId="74" fillId="0" borderId="0" xfId="65" applyNumberFormat="1" applyFont="1" applyFill="1" applyBorder="1" applyAlignment="1">
      <alignment horizontal="right" vertical="center"/>
      <protection/>
    </xf>
    <xf numFmtId="0" fontId="5" fillId="0" borderId="0" xfId="65" applyNumberFormat="1" applyFont="1" applyFill="1" applyBorder="1" applyAlignment="1">
      <alignment horizontal="right" vertical="center"/>
      <protection/>
    </xf>
    <xf numFmtId="38" fontId="72" fillId="0" borderId="0" xfId="49" applyFont="1" applyFill="1" applyBorder="1" applyAlignment="1">
      <alignment horizontal="right" vertical="center"/>
    </xf>
    <xf numFmtId="38" fontId="74" fillId="0" borderId="0" xfId="49" applyFont="1" applyFill="1" applyBorder="1" applyAlignment="1">
      <alignment horizontal="right" vertical="center"/>
    </xf>
    <xf numFmtId="3" fontId="5" fillId="0" borderId="17" xfId="65" applyNumberFormat="1" applyFont="1" applyFill="1" applyBorder="1" applyAlignment="1">
      <alignment vertical="center"/>
      <protection/>
    </xf>
    <xf numFmtId="0" fontId="5" fillId="0" borderId="11" xfId="65" applyNumberFormat="1" applyFont="1" applyFill="1" applyBorder="1" applyAlignment="1">
      <alignment horizontal="right" vertical="center"/>
      <protection/>
    </xf>
    <xf numFmtId="3" fontId="72" fillId="0" borderId="17" xfId="65" applyNumberFormat="1" applyFont="1" applyFill="1" applyBorder="1" applyAlignment="1">
      <alignment vertical="center"/>
      <protection/>
    </xf>
    <xf numFmtId="0" fontId="72" fillId="0" borderId="11" xfId="65" applyNumberFormat="1" applyFont="1" applyFill="1" applyBorder="1" applyAlignment="1">
      <alignment horizontal="right" vertical="center"/>
      <protection/>
    </xf>
    <xf numFmtId="41" fontId="8" fillId="0" borderId="15" xfId="65" applyNumberFormat="1" applyFont="1" applyFill="1" applyBorder="1" applyAlignment="1">
      <alignment horizontal="right" vertical="center"/>
      <protection/>
    </xf>
    <xf numFmtId="41" fontId="8" fillId="0" borderId="0" xfId="65" applyNumberFormat="1" applyFont="1" applyFill="1" applyBorder="1" applyAlignment="1">
      <alignment horizontal="right" vertical="center"/>
      <protection/>
    </xf>
    <xf numFmtId="41" fontId="6" fillId="0" borderId="15" xfId="65" applyNumberFormat="1" applyFont="1" applyFill="1" applyBorder="1" applyAlignment="1">
      <alignment horizontal="right" vertical="center"/>
      <protection/>
    </xf>
    <xf numFmtId="41" fontId="6" fillId="0" borderId="0" xfId="65" applyNumberFormat="1" applyFont="1" applyFill="1" applyBorder="1" applyAlignment="1">
      <alignment horizontal="right" vertical="center"/>
      <protection/>
    </xf>
    <xf numFmtId="41" fontId="11" fillId="0" borderId="15" xfId="65" applyNumberFormat="1" applyFont="1" applyFill="1" applyBorder="1" applyAlignment="1">
      <alignment horizontal="right" vertical="center"/>
      <protection/>
    </xf>
    <xf numFmtId="41" fontId="11" fillId="0" borderId="0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distributed" vertical="center" shrinkToFit="1"/>
      <protection/>
    </xf>
    <xf numFmtId="0" fontId="6" fillId="0" borderId="14" xfId="65" applyFont="1" applyFill="1" applyBorder="1" applyAlignment="1">
      <alignment horizontal="distributed" vertical="center" shrinkToFit="1"/>
      <protection/>
    </xf>
    <xf numFmtId="41" fontId="8" fillId="0" borderId="17" xfId="65" applyNumberFormat="1" applyFont="1" applyFill="1" applyBorder="1" applyAlignment="1">
      <alignment horizontal="right" vertical="center"/>
      <protection/>
    </xf>
    <xf numFmtId="41" fontId="8" fillId="0" borderId="11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horizontal="distributed" vertical="distributed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8" fillId="0" borderId="34" xfId="65" applyFont="1" applyFill="1" applyBorder="1" applyAlignment="1">
      <alignment horizontal="center" vertical="center"/>
      <protection/>
    </xf>
    <xf numFmtId="0" fontId="8" fillId="0" borderId="35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35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72" fillId="0" borderId="32" xfId="65" applyFont="1" applyFill="1" applyBorder="1" applyAlignment="1">
      <alignment horizontal="center" vertical="center"/>
      <protection/>
    </xf>
    <xf numFmtId="0" fontId="5" fillId="0" borderId="32" xfId="65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/>
      <protection/>
    </xf>
    <xf numFmtId="41" fontId="5" fillId="0" borderId="0" xfId="65" applyNumberFormat="1" applyFont="1" applyFill="1" applyBorder="1" applyAlignment="1">
      <alignment horizontal="right" vertical="center"/>
      <protection/>
    </xf>
    <xf numFmtId="41" fontId="0" fillId="0" borderId="0" xfId="62" applyNumberFormat="1" applyFont="1" applyFill="1" applyAlignment="1">
      <alignment horizontal="right"/>
      <protection/>
    </xf>
    <xf numFmtId="0" fontId="72" fillId="0" borderId="22" xfId="65" applyFont="1" applyFill="1" applyBorder="1" applyAlignment="1">
      <alignment horizontal="distributed" vertical="center"/>
      <protection/>
    </xf>
    <xf numFmtId="0" fontId="72" fillId="0" borderId="21" xfId="65" applyFont="1" applyFill="1" applyBorder="1" applyAlignment="1">
      <alignment horizontal="distributed" vertical="center"/>
      <protection/>
    </xf>
    <xf numFmtId="41" fontId="72" fillId="0" borderId="22" xfId="65" applyNumberFormat="1" applyFont="1" applyFill="1" applyBorder="1" applyAlignment="1">
      <alignment horizontal="right" vertical="center"/>
      <protection/>
    </xf>
    <xf numFmtId="0" fontId="5" fillId="0" borderId="11" xfId="65" applyFont="1" applyFill="1" applyBorder="1" applyAlignment="1">
      <alignment horizontal="right"/>
      <protection/>
    </xf>
    <xf numFmtId="41" fontId="5" fillId="0" borderId="15" xfId="65" applyNumberFormat="1" applyFont="1" applyFill="1" applyBorder="1" applyAlignment="1">
      <alignment horizontal="right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41" fontId="5" fillId="0" borderId="17" xfId="65" applyNumberFormat="1" applyFont="1" applyFill="1" applyBorder="1" applyAlignment="1">
      <alignment horizontal="right" vertical="center"/>
      <protection/>
    </xf>
    <xf numFmtId="0" fontId="5" fillId="0" borderId="36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distributed" vertical="center"/>
      <protection/>
    </xf>
    <xf numFmtId="41" fontId="0" fillId="0" borderId="0" xfId="62" applyNumberFormat="1" applyFont="1" applyFill="1" applyBorder="1" applyAlignment="1">
      <alignment horizontal="right"/>
      <protection/>
    </xf>
    <xf numFmtId="41" fontId="72" fillId="0" borderId="20" xfId="65" applyNumberFormat="1" applyFont="1" applyFill="1" applyBorder="1" applyAlignment="1">
      <alignment horizontal="right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176" fontId="5" fillId="0" borderId="20" xfId="65" applyNumberFormat="1" applyFont="1" applyFill="1" applyBorder="1" applyAlignment="1">
      <alignment vertical="center"/>
      <protection/>
    </xf>
    <xf numFmtId="176" fontId="5" fillId="0" borderId="22" xfId="65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horizontal="right"/>
      <protection/>
    </xf>
    <xf numFmtId="176" fontId="5" fillId="0" borderId="27" xfId="65" applyNumberFormat="1" applyFont="1" applyFill="1" applyBorder="1" applyAlignment="1">
      <alignment vertical="center"/>
      <protection/>
    </xf>
    <xf numFmtId="0" fontId="5" fillId="0" borderId="22" xfId="65" applyFont="1" applyFill="1" applyBorder="1" applyAlignment="1">
      <alignment horizontal="distributed" vertical="center" wrapText="1"/>
      <protection/>
    </xf>
    <xf numFmtId="0" fontId="5" fillId="0" borderId="21" xfId="65" applyFont="1" applyFill="1" applyBorder="1" applyAlignment="1">
      <alignment horizontal="distributed" vertical="center" wrapText="1"/>
      <protection/>
    </xf>
    <xf numFmtId="0" fontId="5" fillId="0" borderId="27" xfId="65" applyFont="1" applyFill="1" applyBorder="1" applyAlignment="1">
      <alignment horizontal="distributed" vertical="center" wrapText="1"/>
      <protection/>
    </xf>
    <xf numFmtId="0" fontId="5" fillId="0" borderId="26" xfId="65" applyFont="1" applyFill="1" applyBorder="1" applyAlignment="1">
      <alignment horizontal="distributed" vertical="center" wrapText="1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26" xfId="65" applyFont="1" applyFill="1" applyBorder="1" applyAlignment="1">
      <alignment horizontal="center" vertical="center"/>
      <protection/>
    </xf>
    <xf numFmtId="176" fontId="5" fillId="0" borderId="25" xfId="65" applyNumberFormat="1" applyFont="1" applyFill="1" applyBorder="1" applyAlignment="1">
      <alignment vertical="center"/>
      <protection/>
    </xf>
    <xf numFmtId="176" fontId="78" fillId="0" borderId="11" xfId="66" applyNumberFormat="1" applyFont="1" applyFill="1" applyBorder="1" applyAlignment="1">
      <alignment vertical="center"/>
      <protection/>
    </xf>
    <xf numFmtId="0" fontId="82" fillId="0" borderId="11" xfId="62" applyFont="1" applyFill="1" applyBorder="1" applyAlignment="1">
      <alignment/>
      <protection/>
    </xf>
    <xf numFmtId="176" fontId="78" fillId="0" borderId="0" xfId="66" applyNumberFormat="1" applyFont="1" applyFill="1" applyBorder="1" applyAlignment="1">
      <alignment vertical="center"/>
      <protection/>
    </xf>
    <xf numFmtId="0" fontId="82" fillId="0" borderId="0" xfId="62" applyFont="1" applyFill="1" applyBorder="1" applyAlignment="1">
      <alignment/>
      <protection/>
    </xf>
    <xf numFmtId="41" fontId="78" fillId="0" borderId="0" xfId="66" applyNumberFormat="1" applyFont="1" applyFill="1" applyBorder="1" applyAlignment="1">
      <alignment horizontal="right" vertical="center"/>
      <protection/>
    </xf>
    <xf numFmtId="0" fontId="78" fillId="0" borderId="0" xfId="62" applyFont="1" applyFill="1" applyBorder="1" applyAlignment="1">
      <alignment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176" fontId="79" fillId="0" borderId="22" xfId="66" applyNumberFormat="1" applyFont="1" applyFill="1" applyBorder="1" applyAlignment="1">
      <alignment vertical="center"/>
      <protection/>
    </xf>
    <xf numFmtId="41" fontId="75" fillId="0" borderId="0" xfId="66" applyNumberFormat="1" applyFont="1" applyFill="1" applyBorder="1" applyAlignment="1">
      <alignment horizontal="right" vertical="center"/>
      <protection/>
    </xf>
    <xf numFmtId="41" fontId="76" fillId="0" borderId="0" xfId="66" applyNumberFormat="1" applyFont="1" applyFill="1" applyBorder="1" applyAlignment="1">
      <alignment vertical="center"/>
      <protection/>
    </xf>
    <xf numFmtId="176" fontId="76" fillId="0" borderId="0" xfId="66" applyNumberFormat="1" applyFont="1" applyFill="1" applyBorder="1" applyAlignment="1">
      <alignment vertical="center"/>
      <protection/>
    </xf>
    <xf numFmtId="0" fontId="83" fillId="0" borderId="0" xfId="62" applyFont="1" applyFill="1" applyBorder="1" applyAlignment="1">
      <alignment/>
      <protection/>
    </xf>
    <xf numFmtId="176" fontId="79" fillId="0" borderId="0" xfId="66" applyNumberFormat="1" applyFont="1" applyFill="1" applyBorder="1" applyAlignment="1">
      <alignment vertical="center"/>
      <protection/>
    </xf>
    <xf numFmtId="41" fontId="79" fillId="0" borderId="0" xfId="66" applyNumberFormat="1" applyFont="1" applyFill="1" applyBorder="1" applyAlignment="1">
      <alignment horizontal="right" vertical="center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/>
      <protection/>
    </xf>
    <xf numFmtId="0" fontId="5" fillId="0" borderId="34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/>
      <protection/>
    </xf>
    <xf numFmtId="0" fontId="5" fillId="0" borderId="36" xfId="66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0" fontId="5" fillId="0" borderId="34" xfId="62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/>
      <protection/>
    </xf>
    <xf numFmtId="0" fontId="5" fillId="0" borderId="11" xfId="66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/>
      <protection/>
    </xf>
    <xf numFmtId="0" fontId="8" fillId="0" borderId="22" xfId="66" applyFont="1" applyFill="1" applyBorder="1" applyAlignment="1">
      <alignment horizontal="distributed" vertical="center"/>
      <protection/>
    </xf>
    <xf numFmtId="0" fontId="1" fillId="0" borderId="22" xfId="62" applyFont="1" applyFill="1" applyBorder="1" applyAlignment="1">
      <alignment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72" fillId="0" borderId="11" xfId="66" applyFont="1" applyFill="1" applyBorder="1" applyAlignment="1">
      <alignment horizontal="distributed" vertical="center"/>
      <protection/>
    </xf>
    <xf numFmtId="0" fontId="72" fillId="0" borderId="16" xfId="66" applyFont="1" applyFill="1" applyBorder="1" applyAlignment="1">
      <alignment horizontal="distributed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5" fillId="0" borderId="27" xfId="66" applyFont="1" applyFill="1" applyBorder="1" applyAlignment="1">
      <alignment horizontal="distributed" vertical="center"/>
      <protection/>
    </xf>
    <xf numFmtId="0" fontId="5" fillId="0" borderId="26" xfId="66" applyFont="1" applyFill="1" applyBorder="1" applyAlignment="1">
      <alignment horizontal="distributed" vertical="center"/>
      <protection/>
    </xf>
    <xf numFmtId="0" fontId="72" fillId="0" borderId="0" xfId="66" applyFont="1" applyFill="1" applyBorder="1" applyAlignment="1">
      <alignment horizontal="distributed" vertical="center"/>
      <protection/>
    </xf>
    <xf numFmtId="0" fontId="72" fillId="0" borderId="14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0" fontId="75" fillId="0" borderId="32" xfId="66" applyFont="1" applyFill="1" applyBorder="1" applyAlignment="1">
      <alignment horizontal="center" vertical="center"/>
      <protection/>
    </xf>
    <xf numFmtId="0" fontId="75" fillId="0" borderId="34" xfId="66" applyFont="1" applyFill="1" applyBorder="1" applyAlignment="1">
      <alignment horizontal="center" vertical="center"/>
      <protection/>
    </xf>
    <xf numFmtId="0" fontId="78" fillId="0" borderId="22" xfId="66" applyFont="1" applyFill="1" applyBorder="1" applyAlignment="1">
      <alignment horizontal="distributed" vertical="center"/>
      <protection/>
    </xf>
    <xf numFmtId="0" fontId="78" fillId="0" borderId="21" xfId="66" applyFont="1" applyFill="1" applyBorder="1" applyAlignment="1">
      <alignment horizontal="distributed" vertical="center"/>
      <protection/>
    </xf>
    <xf numFmtId="0" fontId="78" fillId="0" borderId="0" xfId="66" applyFont="1" applyFill="1" applyBorder="1" applyAlignment="1">
      <alignment horizontal="distributed" vertical="center"/>
      <protection/>
    </xf>
    <xf numFmtId="0" fontId="78" fillId="0" borderId="14" xfId="66" applyFont="1" applyFill="1" applyBorder="1" applyAlignment="1">
      <alignment horizontal="distributed" vertical="center"/>
      <protection/>
    </xf>
    <xf numFmtId="0" fontId="6" fillId="0" borderId="27" xfId="66" applyFont="1" applyFill="1" applyBorder="1" applyAlignment="1">
      <alignment horizontal="distributed" vertical="center"/>
      <protection/>
    </xf>
    <xf numFmtId="0" fontId="6" fillId="0" borderId="26" xfId="66" applyFont="1" applyFill="1" applyBorder="1" applyAlignment="1">
      <alignment horizontal="distributed" vertical="center"/>
      <protection/>
    </xf>
    <xf numFmtId="0" fontId="78" fillId="0" borderId="27" xfId="66" applyFont="1" applyFill="1" applyBorder="1" applyAlignment="1">
      <alignment horizontal="distributed" vertical="center"/>
      <protection/>
    </xf>
    <xf numFmtId="0" fontId="78" fillId="0" borderId="26" xfId="66" applyFont="1" applyFill="1" applyBorder="1" applyAlignment="1">
      <alignment horizontal="distributed" vertical="center"/>
      <protection/>
    </xf>
    <xf numFmtId="0" fontId="75" fillId="0" borderId="36" xfId="66" applyFont="1" applyFill="1" applyBorder="1" applyAlignment="1">
      <alignment horizontal="center" vertical="center"/>
      <protection/>
    </xf>
    <xf numFmtId="0" fontId="75" fillId="0" borderId="19" xfId="66" applyFont="1" applyFill="1" applyBorder="1" applyAlignment="1">
      <alignment horizontal="center" vertical="center"/>
      <protection/>
    </xf>
    <xf numFmtId="0" fontId="79" fillId="0" borderId="0" xfId="66" applyFont="1" applyFill="1" applyBorder="1" applyAlignment="1">
      <alignment horizontal="distributed" vertical="center"/>
      <protection/>
    </xf>
    <xf numFmtId="0" fontId="79" fillId="0" borderId="14" xfId="66" applyFont="1" applyFill="1" applyBorder="1" applyAlignment="1">
      <alignment horizontal="distributed" vertical="center"/>
      <protection/>
    </xf>
    <xf numFmtId="0" fontId="79" fillId="0" borderId="11" xfId="66" applyFont="1" applyFill="1" applyBorder="1" applyAlignment="1">
      <alignment horizontal="distributed" vertical="center"/>
      <protection/>
    </xf>
    <xf numFmtId="0" fontId="79" fillId="0" borderId="16" xfId="66" applyFont="1" applyFill="1" applyBorder="1" applyAlignment="1">
      <alignment horizontal="distributed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82" fillId="0" borderId="32" xfId="62" applyFont="1" applyFill="1" applyBorder="1" applyAlignment="1">
      <alignment horizontal="center" vertical="center"/>
      <protection/>
    </xf>
    <xf numFmtId="0" fontId="82" fillId="0" borderId="12" xfId="62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distributed" vertical="center"/>
      <protection/>
    </xf>
    <xf numFmtId="0" fontId="5" fillId="0" borderId="21" xfId="66" applyFont="1" applyFill="1" applyBorder="1" applyAlignment="1">
      <alignment horizontal="distributed" vertical="center"/>
      <protection/>
    </xf>
    <xf numFmtId="0" fontId="5" fillId="0" borderId="11" xfId="66" applyFont="1" applyFill="1" applyBorder="1" applyAlignment="1">
      <alignment horizontal="right"/>
      <protection/>
    </xf>
    <xf numFmtId="0" fontId="78" fillId="0" borderId="32" xfId="66" applyFont="1" applyFill="1" applyBorder="1" applyAlignment="1">
      <alignment horizontal="center" vertical="center" wrapText="1"/>
      <protection/>
    </xf>
    <xf numFmtId="0" fontId="78" fillId="0" borderId="10" xfId="66" applyFont="1" applyFill="1" applyBorder="1" applyAlignment="1">
      <alignment horizontal="center" vertical="center" wrapText="1"/>
      <protection/>
    </xf>
    <xf numFmtId="0" fontId="78" fillId="0" borderId="21" xfId="66" applyFont="1" applyFill="1" applyBorder="1" applyAlignment="1">
      <alignment horizontal="center" vertical="center" textRotation="255"/>
      <protection/>
    </xf>
    <xf numFmtId="0" fontId="78" fillId="0" borderId="14" xfId="66" applyFont="1" applyFill="1" applyBorder="1" applyAlignment="1">
      <alignment horizontal="center" vertical="center" textRotation="255"/>
      <protection/>
    </xf>
    <xf numFmtId="0" fontId="78" fillId="0" borderId="26" xfId="66" applyFont="1" applyFill="1" applyBorder="1" applyAlignment="1">
      <alignment horizontal="center" vertical="center" textRotation="255"/>
      <protection/>
    </xf>
    <xf numFmtId="0" fontId="84" fillId="0" borderId="14" xfId="62" applyFont="1" applyFill="1" applyBorder="1" applyAlignment="1">
      <alignment horizontal="center" vertical="center" textRotation="255"/>
      <protection/>
    </xf>
    <xf numFmtId="0" fontId="84" fillId="0" borderId="16" xfId="62" applyFont="1" applyFill="1" applyBorder="1" applyAlignment="1">
      <alignment horizontal="center" vertical="center" textRotation="255"/>
      <protection/>
    </xf>
    <xf numFmtId="0" fontId="75" fillId="0" borderId="33" xfId="66" applyFont="1" applyFill="1" applyBorder="1" applyAlignment="1">
      <alignment horizontal="center" vertical="center"/>
      <protection/>
    </xf>
    <xf numFmtId="0" fontId="84" fillId="0" borderId="37" xfId="62" applyFont="1" applyFill="1" applyBorder="1" applyAlignment="1">
      <alignment horizontal="center" vertical="center"/>
      <protection/>
    </xf>
    <xf numFmtId="0" fontId="84" fillId="0" borderId="26" xfId="62" applyFont="1" applyFill="1" applyBorder="1" applyAlignment="1">
      <alignment horizontal="center" vertical="center"/>
      <protection/>
    </xf>
    <xf numFmtId="0" fontId="84" fillId="0" borderId="24" xfId="62" applyFont="1" applyFill="1" applyBorder="1" applyAlignment="1">
      <alignment horizontal="center" vertical="center"/>
      <protection/>
    </xf>
    <xf numFmtId="0" fontId="76" fillId="0" borderId="26" xfId="66" applyFont="1" applyFill="1" applyBorder="1" applyAlignment="1">
      <alignment horizontal="center" vertical="center"/>
      <protection/>
    </xf>
    <xf numFmtId="0" fontId="85" fillId="0" borderId="24" xfId="62" applyFont="1" applyFill="1" applyBorder="1" applyAlignment="1">
      <alignment horizontal="center" vertical="center"/>
      <protection/>
    </xf>
    <xf numFmtId="0" fontId="75" fillId="0" borderId="14" xfId="66" applyFont="1" applyFill="1" applyBorder="1" applyAlignment="1">
      <alignment horizontal="center" vertical="center" textRotation="255"/>
      <protection/>
    </xf>
    <xf numFmtId="0" fontId="75" fillId="0" borderId="21" xfId="66" applyFont="1" applyFill="1" applyBorder="1" applyAlignment="1">
      <alignment horizontal="center" vertical="center" textRotation="255"/>
      <protection/>
    </xf>
    <xf numFmtId="0" fontId="75" fillId="0" borderId="26" xfId="66" applyFont="1" applyFill="1" applyBorder="1" applyAlignment="1">
      <alignment horizontal="center" vertical="center" textRotation="255"/>
      <protection/>
    </xf>
    <xf numFmtId="0" fontId="75" fillId="0" borderId="38" xfId="66" applyFont="1" applyFill="1" applyBorder="1" applyAlignment="1">
      <alignment horizontal="center" vertical="center" textRotation="255"/>
      <protection/>
    </xf>
    <xf numFmtId="0" fontId="75" fillId="0" borderId="24" xfId="66" applyFont="1" applyFill="1" applyBorder="1" applyAlignment="1">
      <alignment horizontal="center" vertical="center" textRotation="255"/>
      <protection/>
    </xf>
    <xf numFmtId="0" fontId="75" fillId="0" borderId="23" xfId="66" applyFont="1" applyFill="1" applyBorder="1" applyAlignment="1">
      <alignment horizontal="center" vertical="center" textRotation="255"/>
      <protection/>
    </xf>
    <xf numFmtId="0" fontId="75" fillId="0" borderId="23" xfId="66" applyFont="1" applyFill="1" applyBorder="1" applyAlignment="1">
      <alignment horizontal="distributed" vertical="center"/>
      <protection/>
    </xf>
    <xf numFmtId="0" fontId="75" fillId="0" borderId="38" xfId="66" applyFont="1" applyFill="1" applyBorder="1" applyAlignment="1">
      <alignment horizontal="distributed" vertical="center"/>
      <protection/>
    </xf>
    <xf numFmtId="0" fontId="75" fillId="0" borderId="24" xfId="66" applyFont="1" applyFill="1" applyBorder="1" applyAlignment="1">
      <alignment horizontal="distributed" vertical="center"/>
      <protection/>
    </xf>
    <xf numFmtId="0" fontId="75" fillId="0" borderId="32" xfId="62" applyFont="1" applyFill="1" applyBorder="1" applyAlignment="1">
      <alignment horizontal="center" vertical="center"/>
      <protection/>
    </xf>
    <xf numFmtId="0" fontId="75" fillId="0" borderId="19" xfId="62" applyFont="1" applyFill="1" applyBorder="1" applyAlignment="1">
      <alignment horizontal="center" vertical="center"/>
      <protection/>
    </xf>
    <xf numFmtId="0" fontId="75" fillId="0" borderId="12" xfId="62" applyFont="1" applyFill="1" applyBorder="1" applyAlignment="1">
      <alignment horizontal="center" vertical="center"/>
      <protection/>
    </xf>
    <xf numFmtId="0" fontId="76" fillId="0" borderId="36" xfId="66" applyFont="1" applyFill="1" applyBorder="1" applyAlignment="1">
      <alignment horizontal="center" vertical="center"/>
      <protection/>
    </xf>
    <xf numFmtId="0" fontId="76" fillId="0" borderId="34" xfId="66" applyFont="1" applyFill="1" applyBorder="1" applyAlignment="1">
      <alignment horizontal="center" vertical="center"/>
      <protection/>
    </xf>
    <xf numFmtId="0" fontId="75" fillId="0" borderId="29" xfId="66" applyFont="1" applyFill="1" applyBorder="1" applyAlignment="1">
      <alignment horizontal="distributed" vertical="center"/>
      <protection/>
    </xf>
    <xf numFmtId="0" fontId="75" fillId="0" borderId="31" xfId="66" applyFont="1" applyFill="1" applyBorder="1" applyAlignment="1">
      <alignment horizontal="distributed" vertical="center"/>
      <protection/>
    </xf>
    <xf numFmtId="0" fontId="75" fillId="0" borderId="19" xfId="66" applyFont="1" applyFill="1" applyBorder="1" applyAlignment="1">
      <alignment horizontal="distributed" vertical="center"/>
      <protection/>
    </xf>
    <xf numFmtId="0" fontId="75" fillId="0" borderId="12" xfId="66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72" fillId="0" borderId="22" xfId="61" applyFont="1" applyFill="1" applyBorder="1" applyAlignment="1">
      <alignment horizontal="distributed" vertical="center" wrapText="1"/>
      <protection/>
    </xf>
    <xf numFmtId="0" fontId="72" fillId="0" borderId="11" xfId="61" applyFont="1" applyFill="1" applyBorder="1" applyAlignment="1">
      <alignment horizontal="distributed" vertical="center" wrapText="1"/>
      <protection/>
    </xf>
    <xf numFmtId="0" fontId="72" fillId="0" borderId="0" xfId="61" applyFont="1" applyFill="1" applyBorder="1" applyAlignment="1">
      <alignment horizontal="distributed" vertical="center" wrapText="1"/>
      <protection/>
    </xf>
    <xf numFmtId="0" fontId="72" fillId="0" borderId="34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72" fillId="0" borderId="10" xfId="61" applyFont="1" applyFill="1" applyBorder="1" applyAlignment="1">
      <alignment horizontal="center" vertical="center"/>
      <protection/>
    </xf>
    <xf numFmtId="0" fontId="72" fillId="0" borderId="33" xfId="61" applyFont="1" applyFill="1" applyBorder="1" applyAlignment="1">
      <alignment horizontal="center" vertical="center"/>
      <protection/>
    </xf>
    <xf numFmtId="0" fontId="72" fillId="0" borderId="27" xfId="61" applyFont="1" applyFill="1" applyBorder="1" applyAlignment="1">
      <alignment horizontal="center" vertical="center"/>
      <protection/>
    </xf>
    <xf numFmtId="0" fontId="72" fillId="0" borderId="2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11" xfId="61" applyFont="1" applyFill="1" applyBorder="1" applyAlignment="1">
      <alignment horizontal="distributed" vertical="center" wrapText="1"/>
      <protection/>
    </xf>
    <xf numFmtId="0" fontId="5" fillId="0" borderId="22" xfId="61" applyFont="1" applyFill="1" applyBorder="1" applyAlignment="1">
      <alignment horizontal="distributed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61" applyFont="1" applyFill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Ｌ　住宅・土木建築" xfId="61"/>
    <cellStyle name="標準_Ｏ　財政" xfId="62"/>
    <cellStyle name="標準_新規Microsoft Excel ワークシート (3)" xfId="63"/>
    <cellStyle name="標準_中表紙" xfId="64"/>
    <cellStyle name="標準_統計年報集計１０８～" xfId="65"/>
    <cellStyle name="標準_納税課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一般会計歳入決算（平成２５年度）</a:t>
            </a:r>
          </a:p>
        </c:rich>
      </c:tx>
      <c:layout>
        <c:manualLayout>
          <c:xMode val="factor"/>
          <c:yMode val="factor"/>
          <c:x val="-0.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575"/>
          <c:y val="0.121"/>
          <c:w val="0.456"/>
          <c:h val="0.57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地方譲与税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利子割交付金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配当割交付金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株式等譲渡所得割交付金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地方消費税交付金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ｺﾞﾙﾌ場利用税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自動車取得税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交通安全対策特別交付金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財産収入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寄附金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繰入金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繰越金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諸収入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データー!$A$4:$A$24</c:f>
              <c:strCache>
                <c:ptCount val="21"/>
                <c:pt idx="0">
                  <c:v>市税</c:v>
                </c:pt>
                <c:pt idx="1">
                  <c:v>地方譲与税</c:v>
                </c:pt>
                <c:pt idx="2">
                  <c:v>利子割交付金</c:v>
                </c:pt>
                <c:pt idx="3">
                  <c:v>配当割交付金</c:v>
                </c:pt>
                <c:pt idx="4">
                  <c:v>株式等譲渡所得割交付金</c:v>
                </c:pt>
                <c:pt idx="5">
                  <c:v>地方消費税交付金</c:v>
                </c:pt>
                <c:pt idx="6">
                  <c:v>ｺﾞﾙﾌ場利用税交付金</c:v>
                </c:pt>
                <c:pt idx="7">
                  <c:v>自動車取得税交付金</c:v>
                </c:pt>
                <c:pt idx="8">
                  <c:v>地方特例交付税</c:v>
                </c:pt>
                <c:pt idx="9">
                  <c:v>地方交付税</c:v>
                </c:pt>
                <c:pt idx="10">
                  <c:v>交通安全対策特別交付金</c:v>
                </c:pt>
                <c:pt idx="11">
                  <c:v>分担金及び負担金</c:v>
                </c:pt>
                <c:pt idx="12">
                  <c:v>使用料及び手数料</c:v>
                </c:pt>
                <c:pt idx="13">
                  <c:v>国庫支出金</c:v>
                </c:pt>
                <c:pt idx="14">
                  <c:v>県支出金</c:v>
                </c:pt>
                <c:pt idx="15">
                  <c:v>財産収入</c:v>
                </c:pt>
                <c:pt idx="16">
                  <c:v>寄附金</c:v>
                </c:pt>
                <c:pt idx="17">
                  <c:v>繰入金</c:v>
                </c:pt>
                <c:pt idx="18">
                  <c:v>繰越金</c:v>
                </c:pt>
                <c:pt idx="19">
                  <c:v>諸収入</c:v>
                </c:pt>
                <c:pt idx="20">
                  <c:v>市債</c:v>
                </c:pt>
              </c:strCache>
            </c:strRef>
          </c:cat>
          <c:val>
            <c:numRef>
              <c:f>データー!$B$4:$B$24</c:f>
              <c:numCache>
                <c:ptCount val="21"/>
                <c:pt idx="0">
                  <c:v>34874534958</c:v>
                </c:pt>
                <c:pt idx="1">
                  <c:v>372913003</c:v>
                </c:pt>
                <c:pt idx="2">
                  <c:v>74390000</c:v>
                </c:pt>
                <c:pt idx="3">
                  <c:v>165211000</c:v>
                </c:pt>
                <c:pt idx="4">
                  <c:v>291055000</c:v>
                </c:pt>
                <c:pt idx="5">
                  <c:v>1738695000</c:v>
                </c:pt>
                <c:pt idx="6">
                  <c:v>50631976</c:v>
                </c:pt>
                <c:pt idx="7">
                  <c:v>190357000</c:v>
                </c:pt>
                <c:pt idx="8">
                  <c:v>254648000</c:v>
                </c:pt>
                <c:pt idx="9">
                  <c:v>2128643000</c:v>
                </c:pt>
                <c:pt idx="10">
                  <c:v>29381000</c:v>
                </c:pt>
                <c:pt idx="11">
                  <c:v>800460428</c:v>
                </c:pt>
                <c:pt idx="12">
                  <c:v>798180392</c:v>
                </c:pt>
                <c:pt idx="13">
                  <c:v>9176998099</c:v>
                </c:pt>
                <c:pt idx="14">
                  <c:v>3735211323</c:v>
                </c:pt>
                <c:pt idx="15">
                  <c:v>90764632</c:v>
                </c:pt>
                <c:pt idx="16">
                  <c:v>24465599</c:v>
                </c:pt>
                <c:pt idx="17">
                  <c:v>12783947</c:v>
                </c:pt>
                <c:pt idx="18">
                  <c:v>3211418866</c:v>
                </c:pt>
                <c:pt idx="19">
                  <c:v>2918380510</c:v>
                </c:pt>
                <c:pt idx="20">
                  <c:v>4754937000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一般会計歳出決算（平成２５年度）</a:t>
            </a:r>
          </a:p>
        </c:rich>
      </c:tx>
      <c:layout>
        <c:manualLayout>
          <c:xMode val="factor"/>
          <c:yMode val="factor"/>
          <c:x val="-0.01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7"/>
          <c:w val="0.4665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議会費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商工費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消防費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災害復旧費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予備費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データー!$A$31:$A$43</c:f>
              <c:strCache>
                <c:ptCount val="13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  <c:pt idx="12">
                  <c:v>予備費</c:v>
                </c:pt>
              </c:strCache>
            </c:strRef>
          </c:cat>
          <c:val>
            <c:numRef>
              <c:f>データー!$B$31:$B$43</c:f>
              <c:numCache>
                <c:ptCount val="13"/>
                <c:pt idx="0">
                  <c:v>415567373</c:v>
                </c:pt>
                <c:pt idx="1">
                  <c:v>8691473721</c:v>
                </c:pt>
                <c:pt idx="2">
                  <c:v>26069205923</c:v>
                </c:pt>
                <c:pt idx="3">
                  <c:v>6809395140</c:v>
                </c:pt>
                <c:pt idx="4">
                  <c:v>271273537</c:v>
                </c:pt>
                <c:pt idx="5">
                  <c:v>262013493</c:v>
                </c:pt>
                <c:pt idx="6">
                  <c:v>1375556773</c:v>
                </c:pt>
                <c:pt idx="7">
                  <c:v>6189843741</c:v>
                </c:pt>
                <c:pt idx="8">
                  <c:v>2226806492</c:v>
                </c:pt>
                <c:pt idx="9">
                  <c:v>5216026340</c:v>
                </c:pt>
                <c:pt idx="10">
                  <c:v>2988300</c:v>
                </c:pt>
                <c:pt idx="11">
                  <c:v>4326142287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一般会計歳入決算（平成２５年度）</a:t>
            </a:r>
          </a:p>
        </c:rich>
      </c:tx>
      <c:layout>
        <c:manualLayout>
          <c:xMode val="factor"/>
          <c:yMode val="factor"/>
          <c:x val="0.017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075"/>
          <c:y val="0.111"/>
          <c:w val="0.47975"/>
          <c:h val="0.57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データー!$A$4:$A$24</c:f>
              <c:strCache/>
            </c:strRef>
          </c:cat>
          <c:val>
            <c:numRef>
              <c:f>データー!$B$4:$B$24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一般会計歳出決算（平成２５年度）</a:t>
            </a:r>
          </a:p>
        </c:rich>
      </c:tx>
      <c:layout>
        <c:manualLayout>
          <c:xMode val="factor"/>
          <c:yMode val="factor"/>
          <c:x val="-0.035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75"/>
          <c:y val="0.17"/>
          <c:w val="0.67225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データー!$A$31:$A$43</c:f>
              <c:strCache/>
            </c:strRef>
          </c:cat>
          <c:val>
            <c:numRef>
              <c:f>データー!$B$31:$B$43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Ｐ　財政</a:t>
          </a:r>
        </a:p>
      </xdr:txBody>
    </xdr:sp>
    <xdr:clientData/>
  </xdr:twoCellAnchor>
  <xdr:twoCellAnchor editAs="oneCell">
    <xdr:from>
      <xdr:col>5</xdr:col>
      <xdr:colOff>790575</xdr:colOff>
      <xdr:row>46</xdr:row>
      <xdr:rowOff>19050</xdr:rowOff>
    </xdr:from>
    <xdr:to>
      <xdr:col>7</xdr:col>
      <xdr:colOff>257175</xdr:colOff>
      <xdr:row>53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143750"/>
          <a:ext cx="1314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31</xdr:row>
      <xdr:rowOff>152400</xdr:rowOff>
    </xdr:from>
    <xdr:to>
      <xdr:col>5</xdr:col>
      <xdr:colOff>47625</xdr:colOff>
      <xdr:row>38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4914900"/>
          <a:ext cx="1314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9</xdr:col>
      <xdr:colOff>581025</xdr:colOff>
      <xdr:row>32</xdr:row>
      <xdr:rowOff>0</xdr:rowOff>
    </xdr:to>
    <xdr:graphicFrame>
      <xdr:nvGraphicFramePr>
        <xdr:cNvPr id="1" name="グラフ 3"/>
        <xdr:cNvGraphicFramePr/>
      </xdr:nvGraphicFramePr>
      <xdr:xfrm>
        <a:off x="38100" y="190500"/>
        <a:ext cx="80867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35</xdr:row>
      <xdr:rowOff>28575</xdr:rowOff>
    </xdr:from>
    <xdr:to>
      <xdr:col>9</xdr:col>
      <xdr:colOff>609600</xdr:colOff>
      <xdr:row>59</xdr:row>
      <xdr:rowOff>104775</xdr:rowOff>
    </xdr:to>
    <xdr:graphicFrame>
      <xdr:nvGraphicFramePr>
        <xdr:cNvPr id="2" name="グラフ 4"/>
        <xdr:cNvGraphicFramePr/>
      </xdr:nvGraphicFramePr>
      <xdr:xfrm>
        <a:off x="57150" y="6362700"/>
        <a:ext cx="80962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13</xdr:col>
      <xdr:colOff>390525</xdr:colOff>
      <xdr:row>29</xdr:row>
      <xdr:rowOff>95250</xdr:rowOff>
    </xdr:to>
    <xdr:graphicFrame>
      <xdr:nvGraphicFramePr>
        <xdr:cNvPr id="1" name="グラフ 3"/>
        <xdr:cNvGraphicFramePr/>
      </xdr:nvGraphicFramePr>
      <xdr:xfrm>
        <a:off x="4086225" y="0"/>
        <a:ext cx="75057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30</xdr:row>
      <xdr:rowOff>133350</xdr:rowOff>
    </xdr:from>
    <xdr:to>
      <xdr:col>11</xdr:col>
      <xdr:colOff>200025</xdr:colOff>
      <xdr:row>55</xdr:row>
      <xdr:rowOff>28575</xdr:rowOff>
    </xdr:to>
    <xdr:graphicFrame>
      <xdr:nvGraphicFramePr>
        <xdr:cNvPr id="2" name="グラフ 4"/>
        <xdr:cNvGraphicFramePr/>
      </xdr:nvGraphicFramePr>
      <xdr:xfrm>
        <a:off x="3924300" y="5324475"/>
        <a:ext cx="57626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22">
      <selection activeCell="A22" sqref="A22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3"/>
    </row>
    <row r="2" ht="12">
      <c r="B2" s="3"/>
    </row>
    <row r="3" ht="12">
      <c r="B3" s="3"/>
    </row>
    <row r="4" ht="12">
      <c r="B4" s="3"/>
    </row>
    <row r="5" ht="12">
      <c r="B5" s="3"/>
    </row>
    <row r="6" ht="12">
      <c r="B6" s="3"/>
    </row>
    <row r="7" ht="12">
      <c r="B7" s="3"/>
    </row>
    <row r="8" ht="12">
      <c r="B8" s="3"/>
    </row>
    <row r="9" ht="12">
      <c r="B9" s="3"/>
    </row>
    <row r="10" ht="12">
      <c r="B10" s="3"/>
    </row>
    <row r="11" ht="12">
      <c r="B11" s="3"/>
    </row>
    <row r="12" ht="12">
      <c r="B12" s="3"/>
    </row>
    <row r="13" ht="12">
      <c r="B13" s="3"/>
    </row>
    <row r="14" ht="12">
      <c r="B14" s="3"/>
    </row>
    <row r="15" ht="12">
      <c r="B15" s="3"/>
    </row>
    <row r="16" ht="12">
      <c r="B16" s="3"/>
    </row>
    <row r="17" ht="12">
      <c r="B17" s="3"/>
    </row>
    <row r="18" ht="12">
      <c r="B18" s="3"/>
    </row>
    <row r="19" ht="12">
      <c r="B19" s="3"/>
    </row>
    <row r="20" ht="12">
      <c r="B20" s="3"/>
    </row>
    <row r="21" ht="12">
      <c r="B21" s="3"/>
    </row>
    <row r="22" ht="12.75" thickBot="1">
      <c r="B22" s="3"/>
    </row>
    <row r="23" spans="1:8" ht="12.75" thickTop="1">
      <c r="A23" s="4"/>
      <c r="B23" s="5"/>
      <c r="C23" s="4"/>
      <c r="D23" s="4"/>
      <c r="E23" s="4"/>
      <c r="F23" s="4"/>
      <c r="G23" s="4"/>
      <c r="H23" s="4"/>
    </row>
    <row r="24" spans="1:8" ht="12">
      <c r="A24" s="6"/>
      <c r="B24" s="7"/>
      <c r="C24" s="6"/>
      <c r="D24" s="6"/>
      <c r="E24" s="6"/>
      <c r="F24" s="6"/>
      <c r="G24" s="6"/>
      <c r="H24" s="6"/>
    </row>
    <row r="25" spans="1:8" ht="12">
      <c r="A25" s="6"/>
      <c r="B25" s="7"/>
      <c r="C25" s="6"/>
      <c r="D25" s="6"/>
      <c r="E25" s="6"/>
      <c r="F25" s="6"/>
      <c r="G25" s="6"/>
      <c r="H25" s="6"/>
    </row>
    <row r="26" spans="1:8" ht="12.75" thickBot="1">
      <c r="A26" s="8"/>
      <c r="B26" s="9"/>
      <c r="C26" s="8"/>
      <c r="D26" s="8"/>
      <c r="E26" s="8"/>
      <c r="F26" s="8"/>
      <c r="G26" s="8"/>
      <c r="H26" s="8"/>
    </row>
    <row r="27" ht="12.75" thickTop="1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">
      <c r="B40" s="3"/>
    </row>
    <row r="41" ht="12">
      <c r="B41" s="3"/>
    </row>
    <row r="42" ht="12">
      <c r="B42" s="3"/>
    </row>
    <row r="43" ht="12">
      <c r="B43" s="3"/>
    </row>
    <row r="44" ht="12">
      <c r="B44" s="3"/>
    </row>
    <row r="45" ht="12">
      <c r="B45" s="3"/>
    </row>
    <row r="46" ht="12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">
      <c r="B55" s="3"/>
    </row>
    <row r="56" ht="12">
      <c r="B56" s="3"/>
    </row>
    <row r="57" ht="12">
      <c r="B57" s="3"/>
    </row>
    <row r="58" ht="12">
      <c r="B58" s="3"/>
    </row>
    <row r="59" ht="12">
      <c r="B59" s="3"/>
    </row>
    <row r="60" ht="12">
      <c r="B60" s="3"/>
    </row>
    <row r="61" ht="12">
      <c r="B61" s="3"/>
    </row>
    <row r="62" ht="12">
      <c r="B62" s="3"/>
    </row>
    <row r="63" ht="12">
      <c r="B63" s="3"/>
    </row>
    <row r="64" ht="12">
      <c r="B64" s="3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V1"/>
    </sheetView>
  </sheetViews>
  <sheetFormatPr defaultColWidth="8.796875" defaultRowHeight="14.25"/>
  <cols>
    <col min="1" max="1" width="5.8984375" style="17" customWidth="1"/>
    <col min="2" max="2" width="6.5" style="17" customWidth="1"/>
    <col min="3" max="4" width="9" style="17" customWidth="1"/>
    <col min="5" max="5" width="14.19921875" style="17" customWidth="1"/>
    <col min="6" max="6" width="9" style="17" customWidth="1"/>
    <col min="7" max="7" width="14.19921875" style="17" customWidth="1"/>
    <col min="8" max="8" width="9" style="17" customWidth="1"/>
    <col min="9" max="9" width="14.19921875" style="17" customWidth="1"/>
    <col min="10" max="16384" width="9" style="17" customWidth="1"/>
  </cols>
  <sheetData>
    <row r="1" s="39" customFormat="1" ht="26.25" customHeight="1" thickBot="1">
      <c r="A1" s="38" t="s">
        <v>200</v>
      </c>
    </row>
    <row r="2" spans="1:9" ht="27.75" customHeight="1" thickTop="1">
      <c r="A2" s="372" t="s">
        <v>129</v>
      </c>
      <c r="B2" s="407"/>
      <c r="C2" s="407"/>
      <c r="D2" s="362" t="s">
        <v>236</v>
      </c>
      <c r="E2" s="362"/>
      <c r="F2" s="362" t="s">
        <v>237</v>
      </c>
      <c r="G2" s="362"/>
      <c r="H2" s="410" t="s">
        <v>238</v>
      </c>
      <c r="I2" s="411"/>
    </row>
    <row r="3" spans="1:9" ht="27.75" customHeight="1">
      <c r="A3" s="408"/>
      <c r="B3" s="409"/>
      <c r="C3" s="409"/>
      <c r="D3" s="119" t="s">
        <v>159</v>
      </c>
      <c r="E3" s="119" t="s">
        <v>160</v>
      </c>
      <c r="F3" s="119" t="s">
        <v>239</v>
      </c>
      <c r="G3" s="119" t="s">
        <v>240</v>
      </c>
      <c r="H3" s="120" t="s">
        <v>239</v>
      </c>
      <c r="I3" s="121" t="s">
        <v>240</v>
      </c>
    </row>
    <row r="4" spans="1:9" ht="34.5" customHeight="1">
      <c r="A4" s="414" t="s">
        <v>48</v>
      </c>
      <c r="B4" s="415"/>
      <c r="C4" s="415"/>
      <c r="D4" s="122">
        <v>50417</v>
      </c>
      <c r="E4" s="123">
        <v>181783600</v>
      </c>
      <c r="F4" s="122">
        <f>SUM(F5:F18)</f>
        <v>50954</v>
      </c>
      <c r="G4" s="123">
        <f>SUM(G5:G18)</f>
        <v>186408100</v>
      </c>
      <c r="H4" s="124">
        <f>SUM(H5:H18)</f>
        <v>51585</v>
      </c>
      <c r="I4" s="124">
        <f>SUM(I5:I18)</f>
        <v>191835400</v>
      </c>
    </row>
    <row r="5" spans="1:9" ht="33.75" customHeight="1">
      <c r="A5" s="398" t="s">
        <v>161</v>
      </c>
      <c r="B5" s="404" t="s">
        <v>162</v>
      </c>
      <c r="C5" s="404"/>
      <c r="D5" s="125">
        <v>16500</v>
      </c>
      <c r="E5" s="126">
        <v>16500000</v>
      </c>
      <c r="F5" s="127">
        <v>16153</v>
      </c>
      <c r="G5" s="126">
        <v>16153000</v>
      </c>
      <c r="H5" s="128">
        <v>15727</v>
      </c>
      <c r="I5" s="128">
        <v>15727000</v>
      </c>
    </row>
    <row r="6" spans="1:9" ht="33.75" customHeight="1">
      <c r="A6" s="398"/>
      <c r="B6" s="405" t="s">
        <v>163</v>
      </c>
      <c r="C6" s="405"/>
      <c r="D6" s="125">
        <v>1250</v>
      </c>
      <c r="E6" s="126">
        <v>1500000</v>
      </c>
      <c r="F6" s="125">
        <v>1180</v>
      </c>
      <c r="G6" s="126">
        <v>1416000</v>
      </c>
      <c r="H6" s="128">
        <v>1159</v>
      </c>
      <c r="I6" s="128">
        <v>1390800</v>
      </c>
    </row>
    <row r="7" spans="1:9" ht="33.75" customHeight="1">
      <c r="A7" s="398"/>
      <c r="B7" s="405" t="s">
        <v>164</v>
      </c>
      <c r="C7" s="405"/>
      <c r="D7" s="125">
        <v>3580</v>
      </c>
      <c r="E7" s="126">
        <v>5728000</v>
      </c>
      <c r="F7" s="125">
        <v>3974</v>
      </c>
      <c r="G7" s="126">
        <v>6358400</v>
      </c>
      <c r="H7" s="128">
        <v>4252</v>
      </c>
      <c r="I7" s="128">
        <v>6803200</v>
      </c>
    </row>
    <row r="8" spans="1:9" ht="33.75" customHeight="1">
      <c r="A8" s="398"/>
      <c r="B8" s="406" t="s">
        <v>165</v>
      </c>
      <c r="C8" s="406"/>
      <c r="D8" s="125">
        <v>205</v>
      </c>
      <c r="E8" s="126">
        <v>512500</v>
      </c>
      <c r="F8" s="125">
        <v>213</v>
      </c>
      <c r="G8" s="126">
        <v>532500</v>
      </c>
      <c r="H8" s="128">
        <v>213</v>
      </c>
      <c r="I8" s="128">
        <v>532500</v>
      </c>
    </row>
    <row r="9" spans="1:9" ht="33.75" customHeight="1">
      <c r="A9" s="399" t="s">
        <v>166</v>
      </c>
      <c r="B9" s="404" t="s">
        <v>167</v>
      </c>
      <c r="C9" s="404"/>
      <c r="D9" s="127">
        <v>3660</v>
      </c>
      <c r="E9" s="129">
        <v>8784000</v>
      </c>
      <c r="F9" s="127">
        <v>3564</v>
      </c>
      <c r="G9" s="129">
        <v>8553600</v>
      </c>
      <c r="H9" s="130">
        <v>3628</v>
      </c>
      <c r="I9" s="130">
        <v>8707200</v>
      </c>
    </row>
    <row r="10" spans="1:9" ht="33.75" customHeight="1">
      <c r="A10" s="398"/>
      <c r="B10" s="406" t="s">
        <v>168</v>
      </c>
      <c r="C10" s="406"/>
      <c r="D10" s="125">
        <v>4</v>
      </c>
      <c r="E10" s="126">
        <v>12400</v>
      </c>
      <c r="F10" s="125">
        <v>4</v>
      </c>
      <c r="G10" s="126">
        <v>12400</v>
      </c>
      <c r="H10" s="128">
        <v>4</v>
      </c>
      <c r="I10" s="128">
        <v>12400</v>
      </c>
    </row>
    <row r="11" spans="1:9" ht="33.75" customHeight="1">
      <c r="A11" s="398"/>
      <c r="B11" s="403" t="s">
        <v>169</v>
      </c>
      <c r="C11" s="131" t="s">
        <v>170</v>
      </c>
      <c r="D11" s="132">
        <v>0</v>
      </c>
      <c r="E11" s="133">
        <v>0</v>
      </c>
      <c r="F11" s="132">
        <v>0</v>
      </c>
      <c r="G11" s="133">
        <v>0</v>
      </c>
      <c r="H11" s="134">
        <v>0</v>
      </c>
      <c r="I11" s="134">
        <v>0</v>
      </c>
    </row>
    <row r="12" spans="1:9" ht="33.75" customHeight="1">
      <c r="A12" s="398"/>
      <c r="B12" s="402"/>
      <c r="C12" s="135" t="s">
        <v>171</v>
      </c>
      <c r="D12" s="125">
        <v>15352</v>
      </c>
      <c r="E12" s="126">
        <v>110534400</v>
      </c>
      <c r="F12" s="125">
        <v>15986</v>
      </c>
      <c r="G12" s="126">
        <v>115099200</v>
      </c>
      <c r="H12" s="128">
        <v>16714</v>
      </c>
      <c r="I12" s="128">
        <v>120340800</v>
      </c>
    </row>
    <row r="13" spans="1:9" ht="33.75" customHeight="1">
      <c r="A13" s="398"/>
      <c r="B13" s="401" t="s">
        <v>172</v>
      </c>
      <c r="C13" s="136" t="s">
        <v>170</v>
      </c>
      <c r="D13" s="125">
        <v>327</v>
      </c>
      <c r="E13" s="126">
        <v>981000</v>
      </c>
      <c r="F13" s="125">
        <v>325</v>
      </c>
      <c r="G13" s="126">
        <v>975000</v>
      </c>
      <c r="H13" s="128">
        <v>327</v>
      </c>
      <c r="I13" s="128">
        <v>981000</v>
      </c>
    </row>
    <row r="14" spans="1:9" ht="33.75" customHeight="1">
      <c r="A14" s="400"/>
      <c r="B14" s="402"/>
      <c r="C14" s="136" t="s">
        <v>171</v>
      </c>
      <c r="D14" s="137">
        <v>5497</v>
      </c>
      <c r="E14" s="138">
        <v>21988000</v>
      </c>
      <c r="F14" s="137">
        <v>5476</v>
      </c>
      <c r="G14" s="138">
        <v>21904000</v>
      </c>
      <c r="H14" s="139">
        <v>5447</v>
      </c>
      <c r="I14" s="139">
        <v>21788000</v>
      </c>
    </row>
    <row r="15" spans="1:9" ht="33.75" customHeight="1">
      <c r="A15" s="398" t="s">
        <v>173</v>
      </c>
      <c r="B15" s="405" t="s">
        <v>174</v>
      </c>
      <c r="C15" s="405"/>
      <c r="D15" s="125">
        <v>497</v>
      </c>
      <c r="E15" s="126">
        <v>795200</v>
      </c>
      <c r="F15" s="125">
        <v>492</v>
      </c>
      <c r="G15" s="126">
        <v>787200</v>
      </c>
      <c r="H15" s="128">
        <v>487</v>
      </c>
      <c r="I15" s="128">
        <v>779200</v>
      </c>
    </row>
    <row r="16" spans="1:9" ht="33.75" customHeight="1">
      <c r="A16" s="398"/>
      <c r="B16" s="405" t="s">
        <v>175</v>
      </c>
      <c r="C16" s="405"/>
      <c r="D16" s="125">
        <v>383</v>
      </c>
      <c r="E16" s="126">
        <v>1800100</v>
      </c>
      <c r="F16" s="125">
        <v>384</v>
      </c>
      <c r="G16" s="126">
        <v>1804800</v>
      </c>
      <c r="H16" s="128">
        <v>379</v>
      </c>
      <c r="I16" s="128">
        <v>1781300</v>
      </c>
    </row>
    <row r="17" spans="1:9" ht="33.75" customHeight="1">
      <c r="A17" s="398"/>
      <c r="B17" s="405" t="s">
        <v>176</v>
      </c>
      <c r="C17" s="405"/>
      <c r="D17" s="132">
        <v>0</v>
      </c>
      <c r="E17" s="133" t="s">
        <v>31</v>
      </c>
      <c r="F17" s="132">
        <v>0</v>
      </c>
      <c r="G17" s="133">
        <v>0</v>
      </c>
      <c r="H17" s="134">
        <v>0</v>
      </c>
      <c r="I17" s="134">
        <v>0</v>
      </c>
    </row>
    <row r="18" spans="1:9" ht="33.75" customHeight="1" thickBot="1">
      <c r="A18" s="412" t="s">
        <v>177</v>
      </c>
      <c r="B18" s="413"/>
      <c r="C18" s="413"/>
      <c r="D18" s="140">
        <v>3162</v>
      </c>
      <c r="E18" s="141">
        <v>12648000</v>
      </c>
      <c r="F18" s="140">
        <v>3203</v>
      </c>
      <c r="G18" s="141">
        <v>12812000</v>
      </c>
      <c r="H18" s="142">
        <v>3248</v>
      </c>
      <c r="I18" s="142">
        <v>12992000</v>
      </c>
    </row>
    <row r="19" ht="18" customHeight="1" thickTop="1">
      <c r="A19" s="33" t="s">
        <v>184</v>
      </c>
    </row>
  </sheetData>
  <sheetProtection/>
  <mergeCells count="20">
    <mergeCell ref="A2:C3"/>
    <mergeCell ref="H2:I2"/>
    <mergeCell ref="A18:C18"/>
    <mergeCell ref="A4:C4"/>
    <mergeCell ref="D2:E2"/>
    <mergeCell ref="F2:G2"/>
    <mergeCell ref="B10:C10"/>
    <mergeCell ref="B15:C15"/>
    <mergeCell ref="B16:C16"/>
    <mergeCell ref="B17:C17"/>
    <mergeCell ref="A5:A8"/>
    <mergeCell ref="A9:A14"/>
    <mergeCell ref="A15:A17"/>
    <mergeCell ref="B13:B14"/>
    <mergeCell ref="B11:B12"/>
    <mergeCell ref="B9:C9"/>
    <mergeCell ref="B5:C5"/>
    <mergeCell ref="B6:C6"/>
    <mergeCell ref="B7:C7"/>
    <mergeCell ref="B8:C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&amp;C&amp;"-,標準"- &amp;P+188 -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V1"/>
    </sheetView>
  </sheetViews>
  <sheetFormatPr defaultColWidth="8.796875" defaultRowHeight="14.25"/>
  <cols>
    <col min="1" max="1" width="3.3984375" style="48" customWidth="1"/>
    <col min="2" max="2" width="2.69921875" style="48" customWidth="1"/>
    <col min="3" max="3" width="20.5" style="48" customWidth="1"/>
    <col min="4" max="4" width="1.203125" style="48" customWidth="1"/>
    <col min="5" max="8" width="13" style="48" customWidth="1"/>
    <col min="9" max="9" width="12.5" style="48" customWidth="1"/>
    <col min="10" max="10" width="4.3984375" style="48" customWidth="1"/>
    <col min="11" max="13" width="3.5" style="48" customWidth="1"/>
    <col min="14" max="17" width="2.8984375" style="48" customWidth="1"/>
    <col min="18" max="19" width="4.3984375" style="48" customWidth="1"/>
    <col min="20" max="21" width="3.59765625" style="48" customWidth="1"/>
    <col min="22" max="38" width="2.69921875" style="48" customWidth="1"/>
    <col min="39" max="16384" width="9" style="48" customWidth="1"/>
  </cols>
  <sheetData>
    <row r="1" spans="1:2" s="46" customFormat="1" ht="15.75" customHeight="1">
      <c r="A1" s="45" t="s">
        <v>201</v>
      </c>
      <c r="B1" s="45"/>
    </row>
    <row r="2" spans="1:9" ht="15" customHeight="1" thickBot="1">
      <c r="A2" s="47"/>
      <c r="B2" s="47"/>
      <c r="G2" s="436" t="s">
        <v>58</v>
      </c>
      <c r="H2" s="436"/>
      <c r="I2" s="436"/>
    </row>
    <row r="3" spans="1:9" ht="19.5" customHeight="1" thickTop="1">
      <c r="A3" s="423" t="s">
        <v>26</v>
      </c>
      <c r="B3" s="423"/>
      <c r="C3" s="423"/>
      <c r="D3" s="424"/>
      <c r="E3" s="434" t="s">
        <v>188</v>
      </c>
      <c r="F3" s="435"/>
      <c r="G3" s="435"/>
      <c r="H3" s="435"/>
      <c r="I3" s="435"/>
    </row>
    <row r="4" spans="1:9" ht="30" customHeight="1">
      <c r="A4" s="425"/>
      <c r="B4" s="425"/>
      <c r="C4" s="425"/>
      <c r="D4" s="426"/>
      <c r="E4" s="92" t="s">
        <v>65</v>
      </c>
      <c r="F4" s="92" t="s">
        <v>66</v>
      </c>
      <c r="G4" s="92" t="s">
        <v>181</v>
      </c>
      <c r="H4" s="92" t="s">
        <v>67</v>
      </c>
      <c r="I4" s="93" t="s">
        <v>68</v>
      </c>
    </row>
    <row r="5" spans="1:9" ht="19.5" customHeight="1">
      <c r="A5" s="433" t="s">
        <v>59</v>
      </c>
      <c r="B5" s="433"/>
      <c r="C5" s="433"/>
      <c r="D5" s="94"/>
      <c r="E5" s="95">
        <v>66270</v>
      </c>
      <c r="F5" s="96">
        <v>10140129</v>
      </c>
      <c r="G5" s="96">
        <v>363974506</v>
      </c>
      <c r="H5" s="96">
        <v>35894</v>
      </c>
      <c r="I5" s="97" t="s">
        <v>31</v>
      </c>
    </row>
    <row r="6" spans="1:9" ht="18" customHeight="1">
      <c r="A6" s="98"/>
      <c r="B6" s="98"/>
      <c r="C6" s="99" t="s">
        <v>60</v>
      </c>
      <c r="D6" s="94"/>
      <c r="E6" s="95">
        <v>903</v>
      </c>
      <c r="F6" s="96">
        <v>30292</v>
      </c>
      <c r="G6" s="96">
        <v>59237</v>
      </c>
      <c r="H6" s="96">
        <v>1956</v>
      </c>
      <c r="I6" s="97" t="s">
        <v>31</v>
      </c>
    </row>
    <row r="7" spans="1:9" ht="18" customHeight="1">
      <c r="A7" s="98"/>
      <c r="B7" s="98"/>
      <c r="C7" s="99" t="s">
        <v>61</v>
      </c>
      <c r="D7" s="94"/>
      <c r="E7" s="95">
        <v>65367</v>
      </c>
      <c r="F7" s="96">
        <v>10109837</v>
      </c>
      <c r="G7" s="96">
        <v>363915269</v>
      </c>
      <c r="H7" s="96">
        <v>35996</v>
      </c>
      <c r="I7" s="97" t="s">
        <v>31</v>
      </c>
    </row>
    <row r="8" spans="2:9" ht="19.5" customHeight="1">
      <c r="B8" s="431" t="s">
        <v>62</v>
      </c>
      <c r="C8" s="431"/>
      <c r="D8" s="94"/>
      <c r="E8" s="95">
        <v>54307</v>
      </c>
      <c r="F8" s="96">
        <v>5549693</v>
      </c>
      <c r="G8" s="96">
        <v>154300062</v>
      </c>
      <c r="H8" s="96">
        <v>27803</v>
      </c>
      <c r="I8" s="96" t="s">
        <v>194</v>
      </c>
    </row>
    <row r="9" spans="2:9" ht="18" customHeight="1">
      <c r="B9" s="100"/>
      <c r="C9" s="99" t="s">
        <v>60</v>
      </c>
      <c r="D9" s="94"/>
      <c r="E9" s="95">
        <v>845</v>
      </c>
      <c r="F9" s="96">
        <v>29254</v>
      </c>
      <c r="G9" s="96">
        <v>52451</v>
      </c>
      <c r="H9" s="96">
        <v>1793</v>
      </c>
      <c r="I9" s="97" t="s">
        <v>31</v>
      </c>
    </row>
    <row r="10" spans="2:9" ht="18" customHeight="1">
      <c r="B10" s="100"/>
      <c r="C10" s="99" t="s">
        <v>61</v>
      </c>
      <c r="D10" s="94"/>
      <c r="E10" s="95">
        <v>53462</v>
      </c>
      <c r="F10" s="96">
        <v>5520439</v>
      </c>
      <c r="G10" s="96">
        <v>154247611</v>
      </c>
      <c r="H10" s="96">
        <v>27941</v>
      </c>
      <c r="I10" s="97" t="s">
        <v>31</v>
      </c>
    </row>
    <row r="11" spans="2:9" ht="19.5" customHeight="1">
      <c r="B11" s="431" t="s">
        <v>63</v>
      </c>
      <c r="C11" s="431"/>
      <c r="D11" s="94"/>
      <c r="E11" s="95">
        <v>11963</v>
      </c>
      <c r="F11" s="96">
        <v>4590436</v>
      </c>
      <c r="G11" s="96">
        <v>209674444</v>
      </c>
      <c r="H11" s="96">
        <v>45676</v>
      </c>
      <c r="I11" s="96" t="s">
        <v>194</v>
      </c>
    </row>
    <row r="12" spans="1:9" ht="18" customHeight="1">
      <c r="A12" s="98"/>
      <c r="B12" s="98"/>
      <c r="C12" s="99" t="s">
        <v>60</v>
      </c>
      <c r="D12" s="94"/>
      <c r="E12" s="95">
        <v>58</v>
      </c>
      <c r="F12" s="96">
        <v>1038</v>
      </c>
      <c r="G12" s="96">
        <v>6786</v>
      </c>
      <c r="H12" s="96">
        <v>6538</v>
      </c>
      <c r="I12" s="97" t="s">
        <v>31</v>
      </c>
    </row>
    <row r="13" spans="1:9" ht="18" customHeight="1">
      <c r="A13" s="98"/>
      <c r="B13" s="98"/>
      <c r="C13" s="99" t="s">
        <v>61</v>
      </c>
      <c r="D13" s="94"/>
      <c r="E13" s="95">
        <v>11905</v>
      </c>
      <c r="F13" s="96">
        <v>4589398</v>
      </c>
      <c r="G13" s="96">
        <v>209667658</v>
      </c>
      <c r="H13" s="96">
        <v>45685</v>
      </c>
      <c r="I13" s="97" t="s">
        <v>31</v>
      </c>
    </row>
    <row r="14" spans="1:9" ht="19.5" customHeight="1" thickBot="1">
      <c r="A14" s="432" t="s">
        <v>64</v>
      </c>
      <c r="B14" s="432"/>
      <c r="C14" s="432"/>
      <c r="D14" s="94"/>
      <c r="E14" s="101">
        <v>633</v>
      </c>
      <c r="F14" s="102">
        <v>222061</v>
      </c>
      <c r="G14" s="103" t="s">
        <v>31</v>
      </c>
      <c r="H14" s="103" t="s">
        <v>31</v>
      </c>
      <c r="I14" s="103" t="s">
        <v>31</v>
      </c>
    </row>
    <row r="15" spans="1:9" ht="19.5" customHeight="1" thickTop="1">
      <c r="A15" s="423" t="s">
        <v>26</v>
      </c>
      <c r="B15" s="423"/>
      <c r="C15" s="423"/>
      <c r="D15" s="424"/>
      <c r="E15" s="434" t="s">
        <v>202</v>
      </c>
      <c r="F15" s="435"/>
      <c r="G15" s="435"/>
      <c r="H15" s="435"/>
      <c r="I15" s="435"/>
    </row>
    <row r="16" spans="1:9" ht="30" customHeight="1">
      <c r="A16" s="425"/>
      <c r="B16" s="425"/>
      <c r="C16" s="425"/>
      <c r="D16" s="426"/>
      <c r="E16" s="92" t="s">
        <v>189</v>
      </c>
      <c r="F16" s="92" t="s">
        <v>190</v>
      </c>
      <c r="G16" s="92" t="s">
        <v>191</v>
      </c>
      <c r="H16" s="92" t="s">
        <v>192</v>
      </c>
      <c r="I16" s="93" t="s">
        <v>193</v>
      </c>
    </row>
    <row r="17" spans="1:9" ht="19.5" customHeight="1">
      <c r="A17" s="433" t="s">
        <v>59</v>
      </c>
      <c r="B17" s="433"/>
      <c r="C17" s="433"/>
      <c r="D17" s="94"/>
      <c r="E17" s="95">
        <v>66718</v>
      </c>
      <c r="F17" s="96">
        <v>10232932</v>
      </c>
      <c r="G17" s="96">
        <v>376385538</v>
      </c>
      <c r="H17" s="96">
        <v>36782</v>
      </c>
      <c r="I17" s="97" t="s">
        <v>31</v>
      </c>
    </row>
    <row r="18" spans="1:9" ht="18" customHeight="1">
      <c r="A18" s="98"/>
      <c r="B18" s="98"/>
      <c r="C18" s="99" t="s">
        <v>60</v>
      </c>
      <c r="D18" s="94"/>
      <c r="E18" s="95">
        <v>879</v>
      </c>
      <c r="F18" s="96">
        <v>29631</v>
      </c>
      <c r="G18" s="96">
        <v>58569</v>
      </c>
      <c r="H18" s="96">
        <v>1977</v>
      </c>
      <c r="I18" s="97" t="s">
        <v>31</v>
      </c>
    </row>
    <row r="19" spans="1:9" ht="18" customHeight="1">
      <c r="A19" s="98"/>
      <c r="B19" s="98"/>
      <c r="C19" s="99" t="s">
        <v>61</v>
      </c>
      <c r="D19" s="94"/>
      <c r="E19" s="95">
        <v>65839</v>
      </c>
      <c r="F19" s="96">
        <v>10203301</v>
      </c>
      <c r="G19" s="96">
        <v>376326969</v>
      </c>
      <c r="H19" s="96">
        <v>36883</v>
      </c>
      <c r="I19" s="97" t="s">
        <v>31</v>
      </c>
    </row>
    <row r="20" spans="2:9" ht="19.5" customHeight="1">
      <c r="B20" s="431" t="s">
        <v>62</v>
      </c>
      <c r="C20" s="431"/>
      <c r="D20" s="94"/>
      <c r="E20" s="95">
        <v>54691</v>
      </c>
      <c r="F20" s="96">
        <v>5607311</v>
      </c>
      <c r="G20" s="96">
        <v>161019135</v>
      </c>
      <c r="H20" s="96">
        <v>28716</v>
      </c>
      <c r="I20" s="96" t="s">
        <v>194</v>
      </c>
    </row>
    <row r="21" spans="2:9" ht="18" customHeight="1">
      <c r="B21" s="100"/>
      <c r="C21" s="99" t="s">
        <v>60</v>
      </c>
      <c r="D21" s="94"/>
      <c r="E21" s="95">
        <v>821</v>
      </c>
      <c r="F21" s="96">
        <v>28587</v>
      </c>
      <c r="G21" s="96">
        <v>51651</v>
      </c>
      <c r="H21" s="96">
        <v>1807</v>
      </c>
      <c r="I21" s="97" t="s">
        <v>31</v>
      </c>
    </row>
    <row r="22" spans="2:9" ht="18" customHeight="1">
      <c r="B22" s="100"/>
      <c r="C22" s="99" t="s">
        <v>61</v>
      </c>
      <c r="D22" s="94"/>
      <c r="E22" s="95">
        <v>53870</v>
      </c>
      <c r="F22" s="96">
        <v>5578724</v>
      </c>
      <c r="G22" s="96">
        <v>160967484</v>
      </c>
      <c r="H22" s="96">
        <v>28854</v>
      </c>
      <c r="I22" s="97" t="s">
        <v>31</v>
      </c>
    </row>
    <row r="23" spans="2:9" ht="19.5" customHeight="1">
      <c r="B23" s="431" t="s">
        <v>63</v>
      </c>
      <c r="C23" s="431"/>
      <c r="D23" s="94"/>
      <c r="E23" s="95">
        <v>12027</v>
      </c>
      <c r="F23" s="96">
        <v>4625621</v>
      </c>
      <c r="G23" s="96">
        <v>215366403</v>
      </c>
      <c r="H23" s="96">
        <v>46559</v>
      </c>
      <c r="I23" s="96" t="s">
        <v>194</v>
      </c>
    </row>
    <row r="24" spans="1:9" ht="18" customHeight="1">
      <c r="A24" s="98"/>
      <c r="B24" s="98"/>
      <c r="C24" s="99" t="s">
        <v>60</v>
      </c>
      <c r="D24" s="94"/>
      <c r="E24" s="95">
        <v>58</v>
      </c>
      <c r="F24" s="96">
        <v>1044</v>
      </c>
      <c r="G24" s="96">
        <v>6918</v>
      </c>
      <c r="H24" s="96">
        <v>6626</v>
      </c>
      <c r="I24" s="97" t="s">
        <v>31</v>
      </c>
    </row>
    <row r="25" spans="1:9" ht="18" customHeight="1">
      <c r="A25" s="98"/>
      <c r="B25" s="98"/>
      <c r="C25" s="99" t="s">
        <v>61</v>
      </c>
      <c r="D25" s="94"/>
      <c r="E25" s="95">
        <v>11969</v>
      </c>
      <c r="F25" s="96">
        <v>4624577</v>
      </c>
      <c r="G25" s="96">
        <v>215359485</v>
      </c>
      <c r="H25" s="96">
        <v>46568</v>
      </c>
      <c r="I25" s="97" t="s">
        <v>31</v>
      </c>
    </row>
    <row r="26" spans="1:9" ht="19.5" customHeight="1" thickBot="1">
      <c r="A26" s="432" t="s">
        <v>64</v>
      </c>
      <c r="B26" s="432"/>
      <c r="C26" s="432"/>
      <c r="D26" s="104"/>
      <c r="E26" s="101">
        <v>641</v>
      </c>
      <c r="F26" s="102">
        <v>247261</v>
      </c>
      <c r="G26" s="103" t="s">
        <v>31</v>
      </c>
      <c r="H26" s="103" t="s">
        <v>31</v>
      </c>
      <c r="I26" s="103" t="s">
        <v>31</v>
      </c>
    </row>
    <row r="27" spans="1:9" s="46" customFormat="1" ht="19.5" customHeight="1" thickTop="1">
      <c r="A27" s="427" t="s">
        <v>26</v>
      </c>
      <c r="B27" s="427"/>
      <c r="C27" s="427"/>
      <c r="D27" s="428"/>
      <c r="E27" s="421" t="s">
        <v>217</v>
      </c>
      <c r="F27" s="422"/>
      <c r="G27" s="422"/>
      <c r="H27" s="422"/>
      <c r="I27" s="422"/>
    </row>
    <row r="28" spans="1:9" s="46" customFormat="1" ht="30" customHeight="1">
      <c r="A28" s="429"/>
      <c r="B28" s="429"/>
      <c r="C28" s="429"/>
      <c r="D28" s="430"/>
      <c r="E28" s="105" t="s">
        <v>189</v>
      </c>
      <c r="F28" s="105" t="s">
        <v>190</v>
      </c>
      <c r="G28" s="105" t="s">
        <v>244</v>
      </c>
      <c r="H28" s="105" t="s">
        <v>192</v>
      </c>
      <c r="I28" s="106" t="s">
        <v>193</v>
      </c>
    </row>
    <row r="29" spans="1:9" s="46" customFormat="1" ht="19.5" customHeight="1">
      <c r="A29" s="418" t="s">
        <v>59</v>
      </c>
      <c r="B29" s="418"/>
      <c r="C29" s="418"/>
      <c r="D29" s="107"/>
      <c r="E29" s="108">
        <f>E30+E31</f>
        <v>67192</v>
      </c>
      <c r="F29" s="109">
        <f>F30+F31</f>
        <v>10298699</v>
      </c>
      <c r="G29" s="109">
        <f>G30+G31</f>
        <v>387281876</v>
      </c>
      <c r="H29" s="109">
        <f aca="true" t="shared" si="0" ref="H29:H37">G29/F29*1000</f>
        <v>37604.93204044511</v>
      </c>
      <c r="I29" s="110" t="s">
        <v>242</v>
      </c>
    </row>
    <row r="30" spans="1:9" s="46" customFormat="1" ht="18" customHeight="1">
      <c r="A30" s="111"/>
      <c r="B30" s="111"/>
      <c r="C30" s="112" t="s">
        <v>60</v>
      </c>
      <c r="D30" s="107"/>
      <c r="E30" s="108">
        <v>866</v>
      </c>
      <c r="F30" s="109">
        <v>28905</v>
      </c>
      <c r="G30" s="109">
        <v>57629</v>
      </c>
      <c r="H30" s="109">
        <f t="shared" si="0"/>
        <v>1993.738107593842</v>
      </c>
      <c r="I30" s="110" t="s">
        <v>243</v>
      </c>
    </row>
    <row r="31" spans="1:9" s="46" customFormat="1" ht="18" customHeight="1">
      <c r="A31" s="111"/>
      <c r="B31" s="111"/>
      <c r="C31" s="112" t="s">
        <v>61</v>
      </c>
      <c r="D31" s="107"/>
      <c r="E31" s="108">
        <v>66326</v>
      </c>
      <c r="F31" s="109">
        <v>10269794</v>
      </c>
      <c r="G31" s="109">
        <v>387224247</v>
      </c>
      <c r="H31" s="109">
        <f t="shared" si="0"/>
        <v>37705.162050962266</v>
      </c>
      <c r="I31" s="110" t="s">
        <v>243</v>
      </c>
    </row>
    <row r="32" spans="2:9" s="46" customFormat="1" ht="19.5" customHeight="1">
      <c r="B32" s="420" t="s">
        <v>62</v>
      </c>
      <c r="C32" s="420"/>
      <c r="D32" s="107"/>
      <c r="E32" s="108">
        <f>E33+E34</f>
        <v>55122</v>
      </c>
      <c r="F32" s="109">
        <f>F33+F34</f>
        <v>5666614</v>
      </c>
      <c r="G32" s="109">
        <f>G33+G34</f>
        <v>167785853</v>
      </c>
      <c r="H32" s="109">
        <f t="shared" si="0"/>
        <v>29609.543371050153</v>
      </c>
      <c r="I32" s="113" t="s">
        <v>194</v>
      </c>
    </row>
    <row r="33" spans="2:9" s="46" customFormat="1" ht="18" customHeight="1">
      <c r="B33" s="114"/>
      <c r="C33" s="112" t="s">
        <v>60</v>
      </c>
      <c r="D33" s="107"/>
      <c r="E33" s="108">
        <v>810</v>
      </c>
      <c r="F33" s="109">
        <v>27944</v>
      </c>
      <c r="G33" s="109">
        <v>51028</v>
      </c>
      <c r="H33" s="109">
        <f t="shared" si="0"/>
        <v>1826.0807328943602</v>
      </c>
      <c r="I33" s="110" t="s">
        <v>243</v>
      </c>
    </row>
    <row r="34" spans="2:9" s="46" customFormat="1" ht="18" customHeight="1">
      <c r="B34" s="114"/>
      <c r="C34" s="112" t="s">
        <v>61</v>
      </c>
      <c r="D34" s="107"/>
      <c r="E34" s="108">
        <v>54312</v>
      </c>
      <c r="F34" s="109">
        <v>5638670</v>
      </c>
      <c r="G34" s="109">
        <v>167734825</v>
      </c>
      <c r="H34" s="109">
        <f t="shared" si="0"/>
        <v>29747.232060042526</v>
      </c>
      <c r="I34" s="110" t="s">
        <v>243</v>
      </c>
    </row>
    <row r="35" spans="2:9" s="46" customFormat="1" ht="19.5" customHeight="1">
      <c r="B35" s="420" t="s">
        <v>63</v>
      </c>
      <c r="C35" s="420"/>
      <c r="D35" s="107"/>
      <c r="E35" s="108">
        <f>E36+E37</f>
        <v>12070</v>
      </c>
      <c r="F35" s="109">
        <f>F36+F37</f>
        <v>4632085</v>
      </c>
      <c r="G35" s="109">
        <f>G36+G37</f>
        <v>219496023</v>
      </c>
      <c r="H35" s="109">
        <f t="shared" si="0"/>
        <v>47386.00932409487</v>
      </c>
      <c r="I35" s="113" t="s">
        <v>194</v>
      </c>
    </row>
    <row r="36" spans="1:9" s="46" customFormat="1" ht="18" customHeight="1">
      <c r="A36" s="111"/>
      <c r="B36" s="111"/>
      <c r="C36" s="112" t="s">
        <v>60</v>
      </c>
      <c r="D36" s="107"/>
      <c r="E36" s="108">
        <v>56</v>
      </c>
      <c r="F36" s="109">
        <v>961</v>
      </c>
      <c r="G36" s="109">
        <v>6601</v>
      </c>
      <c r="H36" s="109">
        <f t="shared" si="0"/>
        <v>6868.886576482831</v>
      </c>
      <c r="I36" s="110" t="s">
        <v>243</v>
      </c>
    </row>
    <row r="37" spans="1:9" s="46" customFormat="1" ht="18" customHeight="1">
      <c r="A37" s="111"/>
      <c r="B37" s="111"/>
      <c r="C37" s="112" t="s">
        <v>61</v>
      </c>
      <c r="D37" s="107"/>
      <c r="E37" s="108">
        <v>12014</v>
      </c>
      <c r="F37" s="109">
        <v>4631124</v>
      </c>
      <c r="G37" s="109">
        <v>219489422</v>
      </c>
      <c r="H37" s="109">
        <f t="shared" si="0"/>
        <v>47394.41699250549</v>
      </c>
      <c r="I37" s="110" t="s">
        <v>243</v>
      </c>
    </row>
    <row r="38" spans="1:9" s="46" customFormat="1" ht="19.5" customHeight="1" thickBot="1">
      <c r="A38" s="419" t="s">
        <v>64</v>
      </c>
      <c r="B38" s="419"/>
      <c r="C38" s="419"/>
      <c r="D38" s="115"/>
      <c r="E38" s="116">
        <v>660</v>
      </c>
      <c r="F38" s="117">
        <v>251475</v>
      </c>
      <c r="G38" s="118" t="s">
        <v>216</v>
      </c>
      <c r="H38" s="118" t="s">
        <v>216</v>
      </c>
      <c r="I38" s="103" t="s">
        <v>243</v>
      </c>
    </row>
    <row r="39" spans="1:9" ht="15" customHeight="1" thickTop="1">
      <c r="A39" s="49" t="s">
        <v>180</v>
      </c>
      <c r="B39" s="50"/>
      <c r="C39" s="51"/>
      <c r="D39" s="52"/>
      <c r="E39" s="53"/>
      <c r="F39" s="53"/>
      <c r="G39" s="54"/>
      <c r="H39" s="54"/>
      <c r="I39" s="54"/>
    </row>
    <row r="40" spans="1:9" ht="24" customHeight="1">
      <c r="A40" s="416" t="s">
        <v>186</v>
      </c>
      <c r="B40" s="416"/>
      <c r="C40" s="416"/>
      <c r="D40" s="416"/>
      <c r="E40" s="416"/>
      <c r="F40" s="416"/>
      <c r="G40" s="416"/>
      <c r="H40" s="416"/>
      <c r="I40" s="416"/>
    </row>
    <row r="41" spans="2:9" ht="12">
      <c r="B41" s="417" t="s">
        <v>187</v>
      </c>
      <c r="C41" s="417"/>
      <c r="D41" s="417"/>
      <c r="E41" s="417"/>
      <c r="F41" s="417"/>
      <c r="G41" s="417"/>
      <c r="H41" s="417"/>
      <c r="I41" s="417"/>
    </row>
  </sheetData>
  <sheetProtection/>
  <mergeCells count="21">
    <mergeCell ref="G2:I2"/>
    <mergeCell ref="A3:D4"/>
    <mergeCell ref="A5:C5"/>
    <mergeCell ref="A14:C14"/>
    <mergeCell ref="E3:I3"/>
    <mergeCell ref="B8:C8"/>
    <mergeCell ref="B11:C11"/>
    <mergeCell ref="E27:I27"/>
    <mergeCell ref="A15:D16"/>
    <mergeCell ref="A27:D28"/>
    <mergeCell ref="B20:C20"/>
    <mergeCell ref="B23:C23"/>
    <mergeCell ref="A26:C26"/>
    <mergeCell ref="A17:C17"/>
    <mergeCell ref="E15:I15"/>
    <mergeCell ref="A40:I40"/>
    <mergeCell ref="B41:I41"/>
    <mergeCell ref="A29:C29"/>
    <mergeCell ref="A38:C38"/>
    <mergeCell ref="B32:C32"/>
    <mergeCell ref="B35:C35"/>
  </mergeCells>
  <printOptions/>
  <pageMargins left="0.5511811023622047" right="0.5511811023622047" top="0.8661417322834646" bottom="0.7086614173228347" header="0.3937007874015748" footer="0.4724409448818898"/>
  <pageSetup horizontalDpi="600" verticalDpi="600" orientation="portrait" paperSize="9" r:id="rId1"/>
  <headerFooter>
    <oddFooter>&amp;C- &amp;P+189 -&amp;R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="110" zoomScaleNormal="110" zoomScalePageLayoutView="0" workbookViewId="0" topLeftCell="A43">
      <selection activeCell="M47" sqref="M47"/>
    </sheetView>
  </sheetViews>
  <sheetFormatPr defaultColWidth="8.796875" defaultRowHeight="14.25"/>
  <cols>
    <col min="1" max="1" width="23.5" style="2" bestFit="1" customWidth="1"/>
    <col min="2" max="2" width="14.69921875" style="2" bestFit="1" customWidth="1"/>
    <col min="3" max="3" width="12.69921875" style="2" bestFit="1" customWidth="1"/>
    <col min="4" max="6" width="0" style="2" hidden="1" customWidth="1"/>
    <col min="7" max="7" width="12.69921875" style="2" bestFit="1" customWidth="1"/>
    <col min="8" max="14" width="9" style="2" customWidth="1"/>
    <col min="15" max="15" width="12.5" style="2" bestFit="1" customWidth="1"/>
    <col min="16" max="16" width="12.59765625" style="2" bestFit="1" customWidth="1"/>
    <col min="17" max="16384" width="9" style="2" customWidth="1"/>
  </cols>
  <sheetData>
    <row r="1" spans="1:6" ht="13.5">
      <c r="A1" s="2" t="s">
        <v>46</v>
      </c>
      <c r="D1" s="2" t="s">
        <v>49</v>
      </c>
      <c r="F1" s="2" t="s">
        <v>50</v>
      </c>
    </row>
    <row r="2" spans="4:6" ht="13.5">
      <c r="D2" s="2" t="s">
        <v>51</v>
      </c>
      <c r="E2" s="2" t="s">
        <v>47</v>
      </c>
      <c r="F2" s="2" t="s">
        <v>51</v>
      </c>
    </row>
    <row r="3" spans="1:6" ht="13.5">
      <c r="A3" s="2" t="s">
        <v>48</v>
      </c>
      <c r="B3" s="22">
        <f>'182'!G5</f>
        <v>65694060733</v>
      </c>
      <c r="D3" s="2">
        <v>55504653455</v>
      </c>
      <c r="E3" s="2">
        <v>55890828898</v>
      </c>
      <c r="F3" s="2">
        <v>60439248614</v>
      </c>
    </row>
    <row r="4" spans="1:6" ht="13.5">
      <c r="A4" s="2" t="s">
        <v>32</v>
      </c>
      <c r="B4" s="22">
        <f>'182'!G6</f>
        <v>34874534958</v>
      </c>
      <c r="D4" s="2">
        <v>30837136000</v>
      </c>
      <c r="E4" s="2">
        <v>31119440702</v>
      </c>
      <c r="F4" s="2">
        <v>30808552000</v>
      </c>
    </row>
    <row r="5" spans="1:6" ht="13.5" customHeight="1">
      <c r="A5" s="2" t="s">
        <v>33</v>
      </c>
      <c r="B5" s="22">
        <f>'182'!G12</f>
        <v>372913003</v>
      </c>
      <c r="D5" s="2">
        <v>455000000</v>
      </c>
      <c r="E5" s="2">
        <v>465548000</v>
      </c>
      <c r="F5" s="2">
        <v>820000000</v>
      </c>
    </row>
    <row r="6" spans="1:6" ht="13.5" customHeight="1">
      <c r="A6" s="2" t="s">
        <v>34</v>
      </c>
      <c r="B6" s="22">
        <f>'182'!G16</f>
        <v>74390000</v>
      </c>
      <c r="D6" s="2">
        <v>150000000</v>
      </c>
      <c r="E6" s="2">
        <v>234741000</v>
      </c>
      <c r="F6" s="2">
        <v>220000000</v>
      </c>
    </row>
    <row r="7" spans="1:6" ht="13.5" customHeight="1">
      <c r="A7" s="2" t="s">
        <v>52</v>
      </c>
      <c r="B7" s="22">
        <f>'182'!G17</f>
        <v>165211000</v>
      </c>
      <c r="D7" s="2">
        <v>0</v>
      </c>
      <c r="E7" s="2">
        <v>0</v>
      </c>
      <c r="F7" s="2">
        <v>70000000</v>
      </c>
    </row>
    <row r="8" spans="1:6" ht="13.5" customHeight="1">
      <c r="A8" s="2" t="s">
        <v>53</v>
      </c>
      <c r="B8" s="22">
        <f>'182'!G18</f>
        <v>291055000</v>
      </c>
      <c r="D8" s="2">
        <v>0</v>
      </c>
      <c r="E8" s="2">
        <v>0</v>
      </c>
      <c r="F8" s="2">
        <v>40000000</v>
      </c>
    </row>
    <row r="9" spans="1:6" ht="13.5" customHeight="1">
      <c r="A9" s="2" t="s">
        <v>35</v>
      </c>
      <c r="B9" s="22">
        <f>'182'!G19</f>
        <v>1738695000</v>
      </c>
      <c r="D9" s="2">
        <v>1400000000</v>
      </c>
      <c r="E9" s="2">
        <v>1539455000</v>
      </c>
      <c r="F9" s="2">
        <v>1500000000</v>
      </c>
    </row>
    <row r="10" spans="1:6" ht="13.5" customHeight="1">
      <c r="A10" s="2" t="s">
        <v>36</v>
      </c>
      <c r="B10" s="22">
        <f>'182'!G20</f>
        <v>50631976</v>
      </c>
      <c r="D10" s="2">
        <v>80000000</v>
      </c>
      <c r="E10" s="2">
        <v>70138819</v>
      </c>
      <c r="F10" s="2">
        <v>70000000</v>
      </c>
    </row>
    <row r="11" spans="1:6" ht="13.5" customHeight="1">
      <c r="A11" s="2" t="s">
        <v>5</v>
      </c>
      <c r="B11" s="22">
        <f>'182'!G21</f>
        <v>190357000</v>
      </c>
      <c r="D11" s="2">
        <v>430000000</v>
      </c>
      <c r="E11" s="2">
        <v>532188000</v>
      </c>
      <c r="F11" s="2">
        <v>500000000</v>
      </c>
    </row>
    <row r="12" spans="1:6" ht="13.5">
      <c r="A12" s="2" t="s">
        <v>54</v>
      </c>
      <c r="B12" s="22">
        <f>'182'!G22</f>
        <v>254648000</v>
      </c>
      <c r="D12" s="2">
        <v>1400000000</v>
      </c>
      <c r="E12" s="2">
        <v>1391804000</v>
      </c>
      <c r="F12" s="2">
        <v>1300000000</v>
      </c>
    </row>
    <row r="13" spans="1:6" ht="13.5" customHeight="1">
      <c r="A13" s="2" t="s">
        <v>37</v>
      </c>
      <c r="B13" s="22">
        <f>'182'!G23</f>
        <v>2128643000</v>
      </c>
      <c r="D13" s="2">
        <v>730000000</v>
      </c>
      <c r="E13" s="2">
        <v>835210000</v>
      </c>
      <c r="F13" s="2">
        <v>162167000</v>
      </c>
    </row>
    <row r="14" spans="1:6" ht="13.5" customHeight="1">
      <c r="A14" s="2" t="s">
        <v>55</v>
      </c>
      <c r="B14" s="22">
        <f>'182'!G24</f>
        <v>29381000</v>
      </c>
      <c r="D14" s="2">
        <v>40000000</v>
      </c>
      <c r="E14" s="2">
        <v>40948000</v>
      </c>
      <c r="F14" s="2">
        <v>39000000</v>
      </c>
    </row>
    <row r="15" spans="1:6" ht="13.5" customHeight="1">
      <c r="A15" s="2" t="s">
        <v>6</v>
      </c>
      <c r="B15" s="22">
        <f>'182'!G25</f>
        <v>800460428</v>
      </c>
      <c r="D15" s="2">
        <v>570945000</v>
      </c>
      <c r="E15" s="2">
        <v>538505397</v>
      </c>
      <c r="F15" s="2">
        <v>549964000</v>
      </c>
    </row>
    <row r="16" spans="1:6" ht="13.5">
      <c r="A16" s="2" t="s">
        <v>7</v>
      </c>
      <c r="B16" s="22">
        <f>'182'!G27</f>
        <v>798180392</v>
      </c>
      <c r="D16" s="2">
        <v>1148187000</v>
      </c>
      <c r="E16" s="2">
        <v>1225556975</v>
      </c>
      <c r="F16" s="2">
        <v>1087510000</v>
      </c>
    </row>
    <row r="17" spans="1:6" ht="13.5">
      <c r="A17" s="2" t="s">
        <v>38</v>
      </c>
      <c r="B17" s="22">
        <f>'182'!G31</f>
        <v>9176998099</v>
      </c>
      <c r="D17" s="2">
        <v>4950217248</v>
      </c>
      <c r="E17" s="2">
        <v>4702134194</v>
      </c>
      <c r="F17" s="2">
        <v>5305435200</v>
      </c>
    </row>
    <row r="18" spans="1:6" ht="13.5">
      <c r="A18" s="2" t="s">
        <v>39</v>
      </c>
      <c r="B18" s="22">
        <f>'183'!G5</f>
        <v>3735211323</v>
      </c>
      <c r="D18" s="2">
        <v>2217743000</v>
      </c>
      <c r="E18" s="2">
        <v>2144719552</v>
      </c>
      <c r="F18" s="2">
        <v>2146345000</v>
      </c>
    </row>
    <row r="19" spans="1:6" ht="13.5">
      <c r="A19" s="2" t="s">
        <v>40</v>
      </c>
      <c r="B19" s="22">
        <f>'183'!G9</f>
        <v>90764632</v>
      </c>
      <c r="D19" s="2">
        <v>33029000</v>
      </c>
      <c r="E19" s="2">
        <v>52099254</v>
      </c>
      <c r="F19" s="2">
        <v>29650000</v>
      </c>
    </row>
    <row r="20" spans="1:6" ht="13.5">
      <c r="A20" s="2" t="s">
        <v>41</v>
      </c>
      <c r="B20" s="22">
        <f>'183'!G12</f>
        <v>24465599</v>
      </c>
      <c r="D20" s="2">
        <v>786000</v>
      </c>
      <c r="E20" s="2">
        <v>2186735</v>
      </c>
      <c r="F20" s="2">
        <v>1348000</v>
      </c>
    </row>
    <row r="21" spans="1:6" ht="13.5">
      <c r="A21" s="2" t="s">
        <v>42</v>
      </c>
      <c r="B21" s="23">
        <f>'183'!G13</f>
        <v>12783947</v>
      </c>
      <c r="D21" s="2">
        <v>82010000</v>
      </c>
      <c r="E21" s="2">
        <v>0</v>
      </c>
      <c r="F21" s="2">
        <v>1150000000</v>
      </c>
    </row>
    <row r="22" spans="1:6" ht="13.5">
      <c r="A22" s="2" t="s">
        <v>43</v>
      </c>
      <c r="B22" s="22">
        <f>'183'!G15</f>
        <v>3211418866</v>
      </c>
      <c r="D22" s="2">
        <v>2238473207</v>
      </c>
      <c r="E22" s="2">
        <v>2238474174</v>
      </c>
      <c r="F22" s="2">
        <v>2312434414</v>
      </c>
    </row>
    <row r="23" spans="1:6" ht="13.5">
      <c r="A23" s="2" t="s">
        <v>44</v>
      </c>
      <c r="B23" s="22">
        <f>'183'!G16</f>
        <v>2918380510</v>
      </c>
      <c r="D23" s="2">
        <v>2757127000</v>
      </c>
      <c r="E23" s="2">
        <v>2833079096</v>
      </c>
      <c r="F23" s="2">
        <v>2724443000</v>
      </c>
    </row>
    <row r="24" spans="1:6" ht="13.5">
      <c r="A24" s="2" t="s">
        <v>45</v>
      </c>
      <c r="B24" s="22">
        <f>'183'!G22</f>
        <v>4754937000</v>
      </c>
      <c r="D24" s="2">
        <v>5984000000</v>
      </c>
      <c r="E24" s="2">
        <v>5924600000</v>
      </c>
      <c r="F24" s="2">
        <v>9602400000</v>
      </c>
    </row>
    <row r="30" spans="1:2" ht="13.5">
      <c r="A30" s="2" t="s">
        <v>48</v>
      </c>
      <c r="B30" s="10">
        <f>'184'!G4</f>
        <v>61856293120</v>
      </c>
    </row>
    <row r="31" spans="1:2" ht="13.5">
      <c r="A31" s="2" t="s">
        <v>56</v>
      </c>
      <c r="B31" s="22">
        <f>'184'!G5</f>
        <v>415567373</v>
      </c>
    </row>
    <row r="32" spans="1:2" ht="13.5" customHeight="1">
      <c r="A32" s="2" t="s">
        <v>57</v>
      </c>
      <c r="B32" s="22">
        <f>'184'!G6</f>
        <v>8691473721</v>
      </c>
    </row>
    <row r="33" spans="1:2" ht="13.5">
      <c r="A33" s="2" t="s">
        <v>8</v>
      </c>
      <c r="B33" s="22">
        <f>'184'!G13</f>
        <v>26069205923</v>
      </c>
    </row>
    <row r="34" spans="1:2" ht="13.5">
      <c r="A34" s="2" t="s">
        <v>9</v>
      </c>
      <c r="B34" s="22">
        <f>'184'!G18</f>
        <v>6809395140</v>
      </c>
    </row>
    <row r="35" spans="1:2" ht="13.5">
      <c r="A35" s="2" t="s">
        <v>10</v>
      </c>
      <c r="B35" s="22">
        <f>'184'!G21</f>
        <v>271273537</v>
      </c>
    </row>
    <row r="36" spans="1:2" ht="13.5">
      <c r="A36" s="2" t="s">
        <v>11</v>
      </c>
      <c r="B36" s="22">
        <f>'184'!G23</f>
        <v>262013493</v>
      </c>
    </row>
    <row r="37" spans="1:2" ht="13.5">
      <c r="A37" s="2" t="s">
        <v>12</v>
      </c>
      <c r="B37" s="22">
        <f>'184'!G26</f>
        <v>1375556773</v>
      </c>
    </row>
    <row r="38" spans="1:2" ht="13.5">
      <c r="A38" s="2" t="s">
        <v>13</v>
      </c>
      <c r="B38" s="22">
        <f>'184'!G27</f>
        <v>6189843741</v>
      </c>
    </row>
    <row r="39" spans="1:2" ht="13.5">
      <c r="A39" s="2" t="s">
        <v>14</v>
      </c>
      <c r="B39" s="22">
        <f>'184'!G33</f>
        <v>2226806492</v>
      </c>
    </row>
    <row r="40" spans="1:2" ht="13.5">
      <c r="A40" s="2" t="s">
        <v>15</v>
      </c>
      <c r="B40" s="22">
        <f>'184'!G34</f>
        <v>5216026340</v>
      </c>
    </row>
    <row r="41" spans="1:2" ht="13.5">
      <c r="A41" s="2" t="s">
        <v>16</v>
      </c>
      <c r="B41" s="23">
        <f>'184'!G40</f>
        <v>2988300</v>
      </c>
    </row>
    <row r="42" spans="1:2" ht="13.5">
      <c r="A42" s="2" t="s">
        <v>17</v>
      </c>
      <c r="B42" s="22">
        <f>'184'!G42</f>
        <v>4326142287</v>
      </c>
    </row>
    <row r="43" spans="1:2" ht="13.5">
      <c r="A43" s="2" t="s">
        <v>18</v>
      </c>
      <c r="B43" s="23" t="str">
        <f>'184'!G43</f>
        <v>-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/>
  <printOptions/>
  <pageMargins left="0.5905511811023623" right="0.5905511811023623" top="0.8661417322834646" bottom="0.7086614173228347" header="0.3937007874015748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s="26" customFormat="1" ht="26.25" customHeight="1">
      <c r="A1" s="24" t="s">
        <v>195</v>
      </c>
      <c r="B1" s="25"/>
      <c r="C1" s="25"/>
      <c r="D1" s="25"/>
      <c r="E1" s="25"/>
      <c r="F1" s="25"/>
      <c r="G1" s="25"/>
    </row>
    <row r="2" spans="1:7" ht="15" customHeight="1" thickBot="1">
      <c r="A2" s="27"/>
      <c r="B2" s="27"/>
      <c r="C2" s="27"/>
      <c r="D2" s="28"/>
      <c r="E2" s="27"/>
      <c r="F2" s="27"/>
      <c r="G2" s="29" t="s">
        <v>27</v>
      </c>
    </row>
    <row r="3" spans="1:7" ht="25.5" customHeight="1" thickTop="1">
      <c r="A3" s="286" t="s">
        <v>46</v>
      </c>
      <c r="B3" s="286"/>
      <c r="C3" s="287"/>
      <c r="D3" s="284" t="s">
        <v>206</v>
      </c>
      <c r="E3" s="285"/>
      <c r="F3" s="282" t="s">
        <v>207</v>
      </c>
      <c r="G3" s="283"/>
    </row>
    <row r="4" spans="1:7" ht="25.5" customHeight="1">
      <c r="A4" s="288"/>
      <c r="B4" s="288"/>
      <c r="C4" s="289"/>
      <c r="D4" s="60" t="s">
        <v>69</v>
      </c>
      <c r="E4" s="61" t="s">
        <v>47</v>
      </c>
      <c r="F4" s="62" t="s">
        <v>69</v>
      </c>
      <c r="G4" s="63" t="s">
        <v>47</v>
      </c>
    </row>
    <row r="5" spans="1:9" ht="25.5" customHeight="1">
      <c r="A5" s="281" t="s">
        <v>48</v>
      </c>
      <c r="B5" s="281"/>
      <c r="C5" s="65"/>
      <c r="D5" s="66">
        <v>66835144596</v>
      </c>
      <c r="E5" s="67">
        <v>65436875925</v>
      </c>
      <c r="F5" s="68">
        <v>67386463134</v>
      </c>
      <c r="G5" s="69">
        <v>65694060733</v>
      </c>
      <c r="I5" s="30"/>
    </row>
    <row r="6" spans="1:7" ht="25.5" customHeight="1">
      <c r="A6" s="281" t="s">
        <v>32</v>
      </c>
      <c r="B6" s="281"/>
      <c r="C6" s="70"/>
      <c r="D6" s="66">
        <f>SUM(D7:D11)</f>
        <v>34181028000</v>
      </c>
      <c r="E6" s="67">
        <f>SUM(E7:E11)</f>
        <v>34803780907</v>
      </c>
      <c r="F6" s="68">
        <f>SUM(F7:F11)</f>
        <v>35014215000</v>
      </c>
      <c r="G6" s="69">
        <f>SUM(G7:G11)</f>
        <v>34874534958</v>
      </c>
    </row>
    <row r="7" spans="1:7" ht="20.25" customHeight="1">
      <c r="A7" s="71"/>
      <c r="B7" s="72" t="s">
        <v>70</v>
      </c>
      <c r="C7" s="73"/>
      <c r="D7" s="74">
        <v>17059559000</v>
      </c>
      <c r="E7" s="75">
        <v>17462166430</v>
      </c>
      <c r="F7" s="76">
        <v>17072167000</v>
      </c>
      <c r="G7" s="69">
        <v>17318949129</v>
      </c>
    </row>
    <row r="8" spans="1:7" ht="20.25" customHeight="1">
      <c r="A8" s="71"/>
      <c r="B8" s="72" t="s">
        <v>0</v>
      </c>
      <c r="C8" s="73"/>
      <c r="D8" s="74">
        <v>12791858000</v>
      </c>
      <c r="E8" s="75">
        <v>12894456096</v>
      </c>
      <c r="F8" s="76">
        <v>13334678000</v>
      </c>
      <c r="G8" s="69">
        <v>12985280608</v>
      </c>
    </row>
    <row r="9" spans="1:7" ht="20.25" customHeight="1">
      <c r="A9" s="71"/>
      <c r="B9" s="72" t="s">
        <v>1</v>
      </c>
      <c r="C9" s="73"/>
      <c r="D9" s="74">
        <v>182428000</v>
      </c>
      <c r="E9" s="75">
        <v>187832163</v>
      </c>
      <c r="F9" s="76">
        <v>189084000</v>
      </c>
      <c r="G9" s="69">
        <v>191759473</v>
      </c>
    </row>
    <row r="10" spans="1:7" ht="20.25" customHeight="1">
      <c r="A10" s="71"/>
      <c r="B10" s="72" t="s">
        <v>2</v>
      </c>
      <c r="C10" s="73"/>
      <c r="D10" s="74">
        <v>1020018000</v>
      </c>
      <c r="E10" s="75">
        <v>1088478018</v>
      </c>
      <c r="F10" s="76">
        <v>1150845000</v>
      </c>
      <c r="G10" s="69">
        <v>1174451248</v>
      </c>
    </row>
    <row r="11" spans="1:7" ht="20.25" customHeight="1">
      <c r="A11" s="71"/>
      <c r="B11" s="72" t="s">
        <v>4</v>
      </c>
      <c r="C11" s="73"/>
      <c r="D11" s="74">
        <v>3127165000</v>
      </c>
      <c r="E11" s="75">
        <v>3170848200</v>
      </c>
      <c r="F11" s="76">
        <v>3267441000</v>
      </c>
      <c r="G11" s="69">
        <v>3204094500</v>
      </c>
    </row>
    <row r="12" spans="1:7" ht="25.5" customHeight="1">
      <c r="A12" s="281" t="s">
        <v>33</v>
      </c>
      <c r="B12" s="281"/>
      <c r="C12" s="70"/>
      <c r="D12" s="66">
        <f>SUM(D13:D15)</f>
        <v>418000000</v>
      </c>
      <c r="E12" s="67">
        <f>SUM(E13:E15)</f>
        <v>406057562</v>
      </c>
      <c r="F12" s="68">
        <f>SUM(F13:F15)</f>
        <v>404000000</v>
      </c>
      <c r="G12" s="69">
        <f>SUM(G13:G15)</f>
        <v>372913003</v>
      </c>
    </row>
    <row r="13" spans="1:7" ht="20.25" customHeight="1">
      <c r="A13" s="71"/>
      <c r="B13" s="72" t="s">
        <v>71</v>
      </c>
      <c r="C13" s="73"/>
      <c r="D13" s="74">
        <v>295000000</v>
      </c>
      <c r="E13" s="75">
        <v>285294000</v>
      </c>
      <c r="F13" s="76">
        <v>285000000</v>
      </c>
      <c r="G13" s="69">
        <v>258980000</v>
      </c>
    </row>
    <row r="14" spans="1:7" ht="20.25" customHeight="1">
      <c r="A14" s="71"/>
      <c r="B14" s="72" t="s">
        <v>208</v>
      </c>
      <c r="C14" s="73"/>
      <c r="D14" s="74">
        <v>123000000</v>
      </c>
      <c r="E14" s="77">
        <v>120763000</v>
      </c>
      <c r="F14" s="76">
        <v>119000000</v>
      </c>
      <c r="G14" s="78">
        <v>113933000</v>
      </c>
    </row>
    <row r="15" spans="1:7" ht="20.25" customHeight="1">
      <c r="A15" s="64"/>
      <c r="B15" s="72" t="s">
        <v>209</v>
      </c>
      <c r="C15" s="70"/>
      <c r="D15" s="79" t="s">
        <v>210</v>
      </c>
      <c r="E15" s="80">
        <v>562</v>
      </c>
      <c r="F15" s="81">
        <v>0</v>
      </c>
      <c r="G15" s="82">
        <v>3</v>
      </c>
    </row>
    <row r="16" spans="1:7" ht="25.5" customHeight="1">
      <c r="A16" s="281" t="s">
        <v>34</v>
      </c>
      <c r="B16" s="281"/>
      <c r="C16" s="70"/>
      <c r="D16" s="66">
        <v>80000000</v>
      </c>
      <c r="E16" s="67">
        <v>83199000</v>
      </c>
      <c r="F16" s="68">
        <v>83000000</v>
      </c>
      <c r="G16" s="69">
        <v>74390000</v>
      </c>
    </row>
    <row r="17" spans="1:7" ht="25.5" customHeight="1">
      <c r="A17" s="281" t="s">
        <v>72</v>
      </c>
      <c r="B17" s="281"/>
      <c r="C17" s="70"/>
      <c r="D17" s="66">
        <v>57000000</v>
      </c>
      <c r="E17" s="67">
        <v>93940000</v>
      </c>
      <c r="F17" s="68">
        <v>90000000</v>
      </c>
      <c r="G17" s="69">
        <v>165211000</v>
      </c>
    </row>
    <row r="18" spans="1:7" ht="25.5" customHeight="1">
      <c r="A18" s="281" t="s">
        <v>73</v>
      </c>
      <c r="B18" s="281"/>
      <c r="C18" s="70"/>
      <c r="D18" s="66">
        <v>26000000</v>
      </c>
      <c r="E18" s="67">
        <v>26026000</v>
      </c>
      <c r="F18" s="68">
        <v>30000000</v>
      </c>
      <c r="G18" s="69">
        <v>291055000</v>
      </c>
    </row>
    <row r="19" spans="1:7" ht="25.5" customHeight="1">
      <c r="A19" s="281" t="s">
        <v>35</v>
      </c>
      <c r="B19" s="281"/>
      <c r="C19" s="70"/>
      <c r="D19" s="66">
        <v>1790000000</v>
      </c>
      <c r="E19" s="67">
        <v>1753641000</v>
      </c>
      <c r="F19" s="68">
        <v>1800000000</v>
      </c>
      <c r="G19" s="69">
        <v>1738695000</v>
      </c>
    </row>
    <row r="20" spans="1:7" ht="25.5" customHeight="1">
      <c r="A20" s="281" t="s">
        <v>36</v>
      </c>
      <c r="B20" s="281"/>
      <c r="C20" s="70"/>
      <c r="D20" s="66">
        <v>42000000</v>
      </c>
      <c r="E20" s="67">
        <v>50478248</v>
      </c>
      <c r="F20" s="68">
        <v>52000000</v>
      </c>
      <c r="G20" s="69">
        <v>50631976</v>
      </c>
    </row>
    <row r="21" spans="1:7" ht="25.5" customHeight="1">
      <c r="A21" s="281" t="s">
        <v>5</v>
      </c>
      <c r="B21" s="281"/>
      <c r="C21" s="70"/>
      <c r="D21" s="66">
        <v>185000000</v>
      </c>
      <c r="E21" s="67">
        <v>229919000</v>
      </c>
      <c r="F21" s="68">
        <v>180000000</v>
      </c>
      <c r="G21" s="69">
        <v>190357000</v>
      </c>
    </row>
    <row r="22" spans="1:7" ht="25.5" customHeight="1">
      <c r="A22" s="281" t="s">
        <v>211</v>
      </c>
      <c r="B22" s="281"/>
      <c r="C22" s="70"/>
      <c r="D22" s="66">
        <v>260000000</v>
      </c>
      <c r="E22" s="67">
        <v>258475000</v>
      </c>
      <c r="F22" s="68">
        <v>255000000</v>
      </c>
      <c r="G22" s="69">
        <v>254648000</v>
      </c>
    </row>
    <row r="23" spans="1:7" ht="25.5" customHeight="1">
      <c r="A23" s="281" t="s">
        <v>37</v>
      </c>
      <c r="B23" s="281"/>
      <c r="C23" s="70"/>
      <c r="D23" s="66">
        <v>2150000000</v>
      </c>
      <c r="E23" s="67">
        <v>2212696000</v>
      </c>
      <c r="F23" s="68">
        <v>2059321000</v>
      </c>
      <c r="G23" s="69">
        <v>2128643000</v>
      </c>
    </row>
    <row r="24" spans="1:7" ht="25.5" customHeight="1">
      <c r="A24" s="281" t="s">
        <v>74</v>
      </c>
      <c r="B24" s="281"/>
      <c r="C24" s="70"/>
      <c r="D24" s="66">
        <v>30000000</v>
      </c>
      <c r="E24" s="67">
        <v>31684000</v>
      </c>
      <c r="F24" s="68">
        <v>30000000</v>
      </c>
      <c r="G24" s="69">
        <v>29381000</v>
      </c>
    </row>
    <row r="25" spans="1:7" ht="25.5" customHeight="1">
      <c r="A25" s="281" t="s">
        <v>6</v>
      </c>
      <c r="B25" s="281"/>
      <c r="C25" s="70"/>
      <c r="D25" s="66">
        <f>+D26</f>
        <v>770148000</v>
      </c>
      <c r="E25" s="67">
        <f>E26</f>
        <v>750985443</v>
      </c>
      <c r="F25" s="68">
        <f>SUM(F26)</f>
        <v>822391000</v>
      </c>
      <c r="G25" s="69">
        <f>SUM(G26)</f>
        <v>800460428</v>
      </c>
    </row>
    <row r="26" spans="1:7" ht="20.25" customHeight="1">
      <c r="A26" s="71"/>
      <c r="B26" s="72" t="s">
        <v>75</v>
      </c>
      <c r="C26" s="73"/>
      <c r="D26" s="74">
        <v>770148000</v>
      </c>
      <c r="E26" s="75">
        <v>750985443</v>
      </c>
      <c r="F26" s="76">
        <v>822391000</v>
      </c>
      <c r="G26" s="83">
        <v>800460428</v>
      </c>
    </row>
    <row r="27" spans="1:7" ht="25.5" customHeight="1">
      <c r="A27" s="281" t="s">
        <v>7</v>
      </c>
      <c r="B27" s="281"/>
      <c r="C27" s="70"/>
      <c r="D27" s="66">
        <f>SUM(D28:D30)</f>
        <v>779695000</v>
      </c>
      <c r="E27" s="67">
        <f>SUM(E28:E30)</f>
        <v>788099182</v>
      </c>
      <c r="F27" s="68">
        <f>SUM(F28:F30)</f>
        <v>793677000</v>
      </c>
      <c r="G27" s="69">
        <f>SUM(G28:G30)</f>
        <v>798180392</v>
      </c>
    </row>
    <row r="28" spans="1:7" ht="20.25" customHeight="1">
      <c r="A28" s="71"/>
      <c r="B28" s="72" t="s">
        <v>76</v>
      </c>
      <c r="C28" s="73"/>
      <c r="D28" s="74">
        <v>288779000</v>
      </c>
      <c r="E28" s="75">
        <v>304656042</v>
      </c>
      <c r="F28" s="76">
        <v>299344000</v>
      </c>
      <c r="G28" s="83">
        <v>320792097</v>
      </c>
    </row>
    <row r="29" spans="1:7" ht="20.25" customHeight="1">
      <c r="A29" s="71"/>
      <c r="B29" s="72" t="s">
        <v>77</v>
      </c>
      <c r="C29" s="73"/>
      <c r="D29" s="74">
        <v>466916000</v>
      </c>
      <c r="E29" s="75">
        <v>460088140</v>
      </c>
      <c r="F29" s="76">
        <v>470833000</v>
      </c>
      <c r="G29" s="83">
        <v>455479295</v>
      </c>
    </row>
    <row r="30" spans="1:7" ht="20.25" customHeight="1">
      <c r="A30" s="71"/>
      <c r="B30" s="72" t="s">
        <v>78</v>
      </c>
      <c r="C30" s="73"/>
      <c r="D30" s="74">
        <v>24000000</v>
      </c>
      <c r="E30" s="75">
        <v>23355000</v>
      </c>
      <c r="F30" s="76">
        <v>23500000</v>
      </c>
      <c r="G30" s="83">
        <v>21909000</v>
      </c>
    </row>
    <row r="31" spans="1:7" ht="25.5" customHeight="1">
      <c r="A31" s="280" t="s">
        <v>38</v>
      </c>
      <c r="B31" s="280"/>
      <c r="C31" s="84"/>
      <c r="D31" s="66">
        <f>SUM(D32:D34)</f>
        <v>9419258000</v>
      </c>
      <c r="E31" s="67">
        <f>SUM(E32:E34)</f>
        <v>8839734397</v>
      </c>
      <c r="F31" s="68">
        <f>SUM(F32:F34)</f>
        <v>9467922600</v>
      </c>
      <c r="G31" s="69">
        <f>SUM(G32:G34)</f>
        <v>9176998099</v>
      </c>
    </row>
    <row r="32" spans="1:7" ht="20.25" customHeight="1">
      <c r="A32" s="71"/>
      <c r="B32" s="72" t="s">
        <v>79</v>
      </c>
      <c r="C32" s="73"/>
      <c r="D32" s="74">
        <v>7693243000</v>
      </c>
      <c r="E32" s="75">
        <v>7674648044</v>
      </c>
      <c r="F32" s="76">
        <v>7664487000</v>
      </c>
      <c r="G32" s="83">
        <v>7625282288</v>
      </c>
    </row>
    <row r="33" spans="1:7" ht="20.25" customHeight="1">
      <c r="A33" s="71"/>
      <c r="B33" s="72" t="s">
        <v>80</v>
      </c>
      <c r="C33" s="73"/>
      <c r="D33" s="74">
        <v>1660439000</v>
      </c>
      <c r="E33" s="75">
        <v>1113445487</v>
      </c>
      <c r="F33" s="76">
        <v>1753887600</v>
      </c>
      <c r="G33" s="83">
        <v>1500450513</v>
      </c>
    </row>
    <row r="34" spans="1:7" ht="20.25" customHeight="1" thickBot="1">
      <c r="A34" s="85"/>
      <c r="B34" s="86" t="s">
        <v>81</v>
      </c>
      <c r="C34" s="87"/>
      <c r="D34" s="88">
        <v>65576000</v>
      </c>
      <c r="E34" s="89">
        <v>51640866</v>
      </c>
      <c r="F34" s="90">
        <v>49548000</v>
      </c>
      <c r="G34" s="91">
        <v>51265298</v>
      </c>
    </row>
    <row r="35" ht="14.25" thickTop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3.5" customHeight="1"/>
    <row r="46" ht="6" customHeight="1" hidden="1"/>
    <row r="49" ht="13.5" customHeight="1"/>
    <row r="50" ht="6.75" customHeight="1"/>
    <row r="51" ht="13.5" customHeight="1"/>
    <row r="54" ht="12.75" customHeight="1"/>
    <row r="56" ht="12.75" customHeight="1"/>
    <row r="58" ht="12.75" customHeight="1"/>
    <row r="66" ht="12.75" customHeight="1"/>
    <row r="72" ht="12.75" customHeight="1"/>
    <row r="76" ht="12.75" customHeight="1"/>
    <row r="78" ht="12.75" customHeight="1"/>
    <row r="82" ht="12.75" customHeight="1"/>
    <row r="84" ht="12.75" customHeight="1"/>
    <row r="91" ht="12.75" customHeight="1"/>
    <row r="93" ht="12.75" customHeight="1"/>
    <row r="101" ht="12.75" customHeight="1"/>
    <row r="103" ht="12.75" customHeight="1"/>
    <row r="105" ht="13.5" customHeight="1"/>
  </sheetData>
  <sheetProtection/>
  <mergeCells count="18">
    <mergeCell ref="A20:B20"/>
    <mergeCell ref="A21:B21"/>
    <mergeCell ref="A23:B23"/>
    <mergeCell ref="A22:B22"/>
    <mergeCell ref="F3:G3"/>
    <mergeCell ref="D3:E3"/>
    <mergeCell ref="A3:C4"/>
    <mergeCell ref="A5:B5"/>
    <mergeCell ref="A31:B31"/>
    <mergeCell ref="A25:B25"/>
    <mergeCell ref="A27:B27"/>
    <mergeCell ref="A6:B6"/>
    <mergeCell ref="A17:B17"/>
    <mergeCell ref="A18:B18"/>
    <mergeCell ref="A12:B12"/>
    <mergeCell ref="A16:B16"/>
    <mergeCell ref="A24:B24"/>
    <mergeCell ref="A19:B19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5" r:id="rId1"/>
  <headerFooter alignWithMargins="0">
    <oddHeader>&amp;L&amp;"ＭＳ Ｐゴシック,標準"&amp;16P　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" sqref="A1"/>
    </sheetView>
  </sheetViews>
  <sheetFormatPr defaultColWidth="6.5" defaultRowHeight="14.25"/>
  <cols>
    <col min="1" max="1" width="2.3984375" style="11" customWidth="1"/>
    <col min="2" max="2" width="24.69921875" style="11" customWidth="1"/>
    <col min="3" max="3" width="1" style="11" customWidth="1"/>
    <col min="4" max="7" width="17" style="11" customWidth="1"/>
    <col min="8" max="8" width="6.5" style="11" customWidth="1"/>
    <col min="9" max="9" width="12.69921875" style="11" bestFit="1" customWidth="1"/>
    <col min="10" max="16384" width="6.5" style="11" customWidth="1"/>
  </cols>
  <sheetData>
    <row r="1" spans="1:7" ht="26.25" customHeight="1">
      <c r="A1" s="31"/>
      <c r="B1" s="32"/>
      <c r="C1" s="32"/>
      <c r="D1" s="32"/>
      <c r="E1" s="32"/>
      <c r="F1" s="32"/>
      <c r="G1" s="32"/>
    </row>
    <row r="2" spans="1:7" ht="15" customHeight="1" thickBot="1">
      <c r="A2" s="27"/>
      <c r="B2" s="27"/>
      <c r="C2" s="27"/>
      <c r="D2" s="28"/>
      <c r="E2" s="27"/>
      <c r="F2" s="27"/>
      <c r="G2" s="29" t="s">
        <v>29</v>
      </c>
    </row>
    <row r="3" spans="1:7" ht="25.5" customHeight="1" thickTop="1">
      <c r="A3" s="285" t="s">
        <v>46</v>
      </c>
      <c r="B3" s="285"/>
      <c r="C3" s="249"/>
      <c r="D3" s="284" t="s">
        <v>212</v>
      </c>
      <c r="E3" s="285"/>
      <c r="F3" s="282" t="s">
        <v>213</v>
      </c>
      <c r="G3" s="283"/>
    </row>
    <row r="4" spans="1:7" ht="25.5" customHeight="1">
      <c r="A4" s="291"/>
      <c r="B4" s="291"/>
      <c r="C4" s="250"/>
      <c r="D4" s="60" t="s">
        <v>69</v>
      </c>
      <c r="E4" s="61" t="s">
        <v>47</v>
      </c>
      <c r="F4" s="62" t="s">
        <v>69</v>
      </c>
      <c r="G4" s="63" t="s">
        <v>47</v>
      </c>
    </row>
    <row r="5" spans="1:7" ht="25.5" customHeight="1">
      <c r="A5" s="281" t="s">
        <v>39</v>
      </c>
      <c r="B5" s="281"/>
      <c r="C5" s="70"/>
      <c r="D5" s="242">
        <f>SUM(D6:D8)</f>
        <v>4102251600</v>
      </c>
      <c r="E5" s="241">
        <f>SUM(E6:E8)</f>
        <v>3946422952</v>
      </c>
      <c r="F5" s="270">
        <f>SUM(F6:F8)</f>
        <v>4259171000</v>
      </c>
      <c r="G5" s="271">
        <f>SUM(G6:G8)</f>
        <v>3735211323</v>
      </c>
    </row>
    <row r="6" spans="1:7" ht="20.25" customHeight="1">
      <c r="A6" s="71"/>
      <c r="B6" s="72" t="s">
        <v>82</v>
      </c>
      <c r="C6" s="73"/>
      <c r="D6" s="272">
        <v>2209969000</v>
      </c>
      <c r="E6" s="273">
        <v>2199093545</v>
      </c>
      <c r="F6" s="274">
        <v>2293444000</v>
      </c>
      <c r="G6" s="275">
        <v>2226689037</v>
      </c>
    </row>
    <row r="7" spans="1:7" ht="20.25" customHeight="1">
      <c r="A7" s="71"/>
      <c r="B7" s="72" t="s">
        <v>83</v>
      </c>
      <c r="C7" s="73"/>
      <c r="D7" s="272">
        <v>1466147600</v>
      </c>
      <c r="E7" s="273">
        <v>1323876811</v>
      </c>
      <c r="F7" s="274">
        <v>1535192000</v>
      </c>
      <c r="G7" s="275">
        <v>1071348540</v>
      </c>
    </row>
    <row r="8" spans="1:7" ht="20.25" customHeight="1">
      <c r="A8" s="71"/>
      <c r="B8" s="72" t="s">
        <v>81</v>
      </c>
      <c r="C8" s="73"/>
      <c r="D8" s="272">
        <v>426135000</v>
      </c>
      <c r="E8" s="273">
        <v>423452596</v>
      </c>
      <c r="F8" s="274">
        <v>430535000</v>
      </c>
      <c r="G8" s="275">
        <v>437173746</v>
      </c>
    </row>
    <row r="9" spans="1:7" ht="25.5" customHeight="1">
      <c r="A9" s="281" t="s">
        <v>40</v>
      </c>
      <c r="B9" s="281"/>
      <c r="C9" s="70"/>
      <c r="D9" s="242">
        <f>SUM(D10:D11)</f>
        <v>52515000</v>
      </c>
      <c r="E9" s="241">
        <f>SUM(E10:E11)</f>
        <v>59360790</v>
      </c>
      <c r="F9" s="270">
        <f>SUM(F10:F11)</f>
        <v>50951000</v>
      </c>
      <c r="G9" s="271">
        <f>SUM(G10+G11)</f>
        <v>90764632</v>
      </c>
    </row>
    <row r="10" spans="1:7" ht="20.25" customHeight="1">
      <c r="A10" s="71"/>
      <c r="B10" s="72" t="s">
        <v>84</v>
      </c>
      <c r="C10" s="73"/>
      <c r="D10" s="272">
        <v>27505000</v>
      </c>
      <c r="E10" s="273">
        <v>27118313</v>
      </c>
      <c r="F10" s="274">
        <v>30941000</v>
      </c>
      <c r="G10" s="275">
        <v>63322282</v>
      </c>
    </row>
    <row r="11" spans="1:7" ht="20.25" customHeight="1">
      <c r="A11" s="71"/>
      <c r="B11" s="72" t="s">
        <v>85</v>
      </c>
      <c r="C11" s="73"/>
      <c r="D11" s="272">
        <v>25010000</v>
      </c>
      <c r="E11" s="273">
        <v>32242477</v>
      </c>
      <c r="F11" s="274">
        <v>20010000</v>
      </c>
      <c r="G11" s="275">
        <v>27442350</v>
      </c>
    </row>
    <row r="12" spans="1:7" ht="25.5" customHeight="1">
      <c r="A12" s="281" t="s">
        <v>41</v>
      </c>
      <c r="B12" s="281"/>
      <c r="C12" s="70"/>
      <c r="D12" s="242">
        <v>11984000</v>
      </c>
      <c r="E12" s="241">
        <v>12867157</v>
      </c>
      <c r="F12" s="270">
        <v>22947000</v>
      </c>
      <c r="G12" s="271">
        <v>24465599</v>
      </c>
    </row>
    <row r="13" spans="1:7" ht="25.5" customHeight="1">
      <c r="A13" s="281" t="s">
        <v>42</v>
      </c>
      <c r="B13" s="281"/>
      <c r="C13" s="70"/>
      <c r="D13" s="242">
        <f>SUM(D14:D14)</f>
        <v>979356000</v>
      </c>
      <c r="E13" s="241">
        <f>SUM(E14:E14)</f>
        <v>160964556</v>
      </c>
      <c r="F13" s="270">
        <f>SUM(F14)</f>
        <v>13520000</v>
      </c>
      <c r="G13" s="271">
        <f>SUM(G14)</f>
        <v>12783947</v>
      </c>
    </row>
    <row r="14" spans="1:7" ht="20.25" customHeight="1">
      <c r="A14" s="71"/>
      <c r="B14" s="72" t="s">
        <v>86</v>
      </c>
      <c r="C14" s="73"/>
      <c r="D14" s="272">
        <v>979356000</v>
      </c>
      <c r="E14" s="273">
        <v>160964556</v>
      </c>
      <c r="F14" s="274">
        <v>13520000</v>
      </c>
      <c r="G14" s="275">
        <v>12783947</v>
      </c>
    </row>
    <row r="15" spans="1:7" ht="25.5" customHeight="1">
      <c r="A15" s="281" t="s">
        <v>43</v>
      </c>
      <c r="B15" s="281"/>
      <c r="C15" s="70"/>
      <c r="D15" s="242">
        <v>2683587564</v>
      </c>
      <c r="E15" s="241">
        <v>3330992153</v>
      </c>
      <c r="F15" s="270">
        <v>2686992988</v>
      </c>
      <c r="G15" s="271">
        <v>3211418866</v>
      </c>
    </row>
    <row r="16" spans="1:7" ht="25.5" customHeight="1">
      <c r="A16" s="281" t="s">
        <v>44</v>
      </c>
      <c r="B16" s="281"/>
      <c r="C16" s="70"/>
      <c r="D16" s="242">
        <f>SUM(D17:D21)</f>
        <v>2988423432</v>
      </c>
      <c r="E16" s="241">
        <f>SUM(E17:E21)</f>
        <v>3011454578</v>
      </c>
      <c r="F16" s="270">
        <f>SUM(F17:F21)</f>
        <v>2946117546</v>
      </c>
      <c r="G16" s="271">
        <f>SUM(G17:G21)</f>
        <v>2918380510</v>
      </c>
    </row>
    <row r="17" spans="1:7" ht="20.25" customHeight="1">
      <c r="A17" s="71"/>
      <c r="B17" s="276" t="s">
        <v>87</v>
      </c>
      <c r="C17" s="277"/>
      <c r="D17" s="272">
        <v>41000000</v>
      </c>
      <c r="E17" s="273">
        <v>75890819</v>
      </c>
      <c r="F17" s="274">
        <v>41000000</v>
      </c>
      <c r="G17" s="275">
        <v>81950158</v>
      </c>
    </row>
    <row r="18" spans="1:7" ht="20.25" customHeight="1">
      <c r="A18" s="71"/>
      <c r="B18" s="72" t="s">
        <v>88</v>
      </c>
      <c r="C18" s="73"/>
      <c r="D18" s="272">
        <v>2360000</v>
      </c>
      <c r="E18" s="273">
        <v>435001</v>
      </c>
      <c r="F18" s="274">
        <v>1000000</v>
      </c>
      <c r="G18" s="275">
        <v>1104984</v>
      </c>
    </row>
    <row r="19" spans="1:7" ht="20.25" customHeight="1">
      <c r="A19" s="71"/>
      <c r="B19" s="72" t="s">
        <v>214</v>
      </c>
      <c r="C19" s="73"/>
      <c r="D19" s="272">
        <v>1763279000</v>
      </c>
      <c r="E19" s="273">
        <v>1758935000</v>
      </c>
      <c r="F19" s="274">
        <v>1760207000</v>
      </c>
      <c r="G19" s="275">
        <v>1758935000</v>
      </c>
    </row>
    <row r="20" spans="1:7" ht="20.25" customHeight="1">
      <c r="A20" s="71"/>
      <c r="B20" s="72" t="s">
        <v>89</v>
      </c>
      <c r="C20" s="73"/>
      <c r="D20" s="272">
        <v>402639000</v>
      </c>
      <c r="E20" s="273">
        <v>366574727</v>
      </c>
      <c r="F20" s="274">
        <v>409630000</v>
      </c>
      <c r="G20" s="275">
        <v>416736789</v>
      </c>
    </row>
    <row r="21" spans="1:7" ht="20.25" customHeight="1">
      <c r="A21" s="71"/>
      <c r="B21" s="72" t="s">
        <v>90</v>
      </c>
      <c r="C21" s="73"/>
      <c r="D21" s="272">
        <v>779145432</v>
      </c>
      <c r="E21" s="273">
        <v>809619031</v>
      </c>
      <c r="F21" s="274">
        <v>734280546</v>
      </c>
      <c r="G21" s="275">
        <v>659653579</v>
      </c>
    </row>
    <row r="22" spans="1:7" ht="25.5" customHeight="1" thickBot="1">
      <c r="A22" s="290" t="s">
        <v>45</v>
      </c>
      <c r="B22" s="290"/>
      <c r="C22" s="246"/>
      <c r="D22" s="247">
        <v>5828898000</v>
      </c>
      <c r="E22" s="248">
        <v>4586098000</v>
      </c>
      <c r="F22" s="278">
        <v>6325237000</v>
      </c>
      <c r="G22" s="279">
        <v>4754937000</v>
      </c>
    </row>
    <row r="23" ht="18" customHeight="1" thickTop="1">
      <c r="A23" s="33" t="s">
        <v>91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3.5" customHeight="1"/>
    <row r="31" ht="6" customHeight="1" hidden="1"/>
    <row r="34" ht="13.5" customHeight="1"/>
    <row r="35" ht="6.75" customHeight="1"/>
    <row r="36" ht="13.5" customHeight="1"/>
    <row r="39" ht="12.75" customHeight="1"/>
    <row r="41" ht="12.75" customHeight="1"/>
    <row r="43" ht="12.75" customHeight="1"/>
    <row r="51" ht="12.75" customHeight="1"/>
    <row r="57" ht="12.75" customHeight="1"/>
    <row r="61" ht="12.75" customHeight="1"/>
    <row r="63" ht="12.75" customHeight="1"/>
    <row r="67" ht="12.75" customHeight="1"/>
    <row r="69" ht="12.75" customHeight="1"/>
    <row r="76" ht="12.75" customHeight="1"/>
    <row r="78" ht="12.75" customHeight="1"/>
    <row r="86" ht="12.75" customHeight="1"/>
    <row r="88" ht="12.75" customHeight="1"/>
    <row r="90" ht="13.5" customHeight="1"/>
  </sheetData>
  <sheetProtection/>
  <mergeCells count="10">
    <mergeCell ref="A22:B22"/>
    <mergeCell ref="A9:B9"/>
    <mergeCell ref="A12:B12"/>
    <mergeCell ref="A13:B13"/>
    <mergeCell ref="A3:B4"/>
    <mergeCell ref="F3:G3"/>
    <mergeCell ref="D3:E3"/>
    <mergeCell ref="A15:B15"/>
    <mergeCell ref="A5:B5"/>
    <mergeCell ref="A16:B16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SheetLayoutView="100" workbookViewId="0" topLeftCell="A1">
      <selection activeCell="A1" sqref="A1:IV1"/>
    </sheetView>
  </sheetViews>
  <sheetFormatPr defaultColWidth="6.5" defaultRowHeight="14.25"/>
  <cols>
    <col min="1" max="1" width="2.3984375" style="11" customWidth="1"/>
    <col min="2" max="2" width="24.59765625" style="11" customWidth="1"/>
    <col min="3" max="3" width="1" style="11" customWidth="1"/>
    <col min="4" max="7" width="17" style="11" customWidth="1"/>
    <col min="8" max="16384" width="6.5" style="11" customWidth="1"/>
  </cols>
  <sheetData>
    <row r="1" spans="1:7" s="26" customFormat="1" ht="21" customHeight="1" thickBot="1">
      <c r="A1" s="24" t="s">
        <v>196</v>
      </c>
      <c r="B1" s="34"/>
      <c r="C1" s="34"/>
      <c r="D1" s="34"/>
      <c r="E1" s="34"/>
      <c r="F1" s="34"/>
      <c r="G1" s="59" t="s">
        <v>30</v>
      </c>
    </row>
    <row r="2" spans="1:7" ht="15" customHeight="1" thickTop="1">
      <c r="A2" s="286" t="s">
        <v>46</v>
      </c>
      <c r="B2" s="286"/>
      <c r="C2" s="253"/>
      <c r="D2" s="293" t="s">
        <v>212</v>
      </c>
      <c r="E2" s="293"/>
      <c r="F2" s="292" t="s">
        <v>213</v>
      </c>
      <c r="G2" s="292"/>
    </row>
    <row r="3" spans="1:7" ht="15" customHeight="1">
      <c r="A3" s="288"/>
      <c r="B3" s="288"/>
      <c r="C3" s="254"/>
      <c r="D3" s="60" t="s">
        <v>69</v>
      </c>
      <c r="E3" s="60" t="s">
        <v>47</v>
      </c>
      <c r="F3" s="255" t="s">
        <v>69</v>
      </c>
      <c r="G3" s="255" t="s">
        <v>47</v>
      </c>
    </row>
    <row r="4" spans="1:7" ht="20.25" customHeight="1">
      <c r="A4" s="281" t="s">
        <v>48</v>
      </c>
      <c r="B4" s="281"/>
      <c r="C4" s="64"/>
      <c r="D4" s="66">
        <f>SUM(D5,D6,D13,D18,D21,D23,D26,D27,D33,D34,D40,D42,D43)</f>
        <v>66835144596</v>
      </c>
      <c r="E4" s="67">
        <f>SUM(E5,E6,E13,E18,E21,E23,E26,E27,E33,E34,E40,E42,E43)</f>
        <v>62225457059</v>
      </c>
      <c r="F4" s="256">
        <v>67386463134</v>
      </c>
      <c r="G4" s="257">
        <v>61856293120</v>
      </c>
    </row>
    <row r="5" spans="1:7" ht="20.25" customHeight="1">
      <c r="A5" s="281" t="s">
        <v>56</v>
      </c>
      <c r="B5" s="281"/>
      <c r="C5" s="64"/>
      <c r="D5" s="66">
        <v>445838000</v>
      </c>
      <c r="E5" s="67">
        <v>428989766</v>
      </c>
      <c r="F5" s="256">
        <v>447845000</v>
      </c>
      <c r="G5" s="257">
        <v>415567373</v>
      </c>
    </row>
    <row r="6" spans="1:7" ht="20.25" customHeight="1">
      <c r="A6" s="281" t="s">
        <v>57</v>
      </c>
      <c r="B6" s="281"/>
      <c r="C6" s="64"/>
      <c r="D6" s="66">
        <f>SUM(D7:D12)</f>
        <v>9258113939</v>
      </c>
      <c r="E6" s="67">
        <f>SUM(E7:E12)</f>
        <v>8560117535</v>
      </c>
      <c r="F6" s="256">
        <f>SUM(F7:F12)</f>
        <v>9340473771</v>
      </c>
      <c r="G6" s="257">
        <f>SUM(G7:G12)</f>
        <v>8691473721</v>
      </c>
    </row>
    <row r="7" spans="1:7" ht="17.25" customHeight="1">
      <c r="A7" s="258"/>
      <c r="B7" s="72" t="s">
        <v>92</v>
      </c>
      <c r="C7" s="72"/>
      <c r="D7" s="74">
        <v>7791335939</v>
      </c>
      <c r="E7" s="75">
        <v>7133525713</v>
      </c>
      <c r="F7" s="259">
        <v>7818830771</v>
      </c>
      <c r="G7" s="260">
        <v>7273978578</v>
      </c>
    </row>
    <row r="8" spans="1:7" ht="17.25" customHeight="1">
      <c r="A8" s="258"/>
      <c r="B8" s="72" t="s">
        <v>93</v>
      </c>
      <c r="C8" s="72"/>
      <c r="D8" s="74">
        <v>799194000</v>
      </c>
      <c r="E8" s="75">
        <v>785501456</v>
      </c>
      <c r="F8" s="259">
        <v>813356000</v>
      </c>
      <c r="G8" s="260">
        <v>781286645</v>
      </c>
    </row>
    <row r="9" spans="1:7" ht="17.25" customHeight="1">
      <c r="A9" s="258"/>
      <c r="B9" s="72" t="s">
        <v>94</v>
      </c>
      <c r="C9" s="72"/>
      <c r="D9" s="74">
        <v>443378000</v>
      </c>
      <c r="E9" s="75">
        <v>433822729</v>
      </c>
      <c r="F9" s="259">
        <v>492830000</v>
      </c>
      <c r="G9" s="260">
        <v>433114701</v>
      </c>
    </row>
    <row r="10" spans="1:7" ht="17.25" customHeight="1">
      <c r="A10" s="258"/>
      <c r="B10" s="72" t="s">
        <v>95</v>
      </c>
      <c r="C10" s="72"/>
      <c r="D10" s="74">
        <v>124775000</v>
      </c>
      <c r="E10" s="75">
        <v>108733674</v>
      </c>
      <c r="F10" s="259">
        <v>113809000</v>
      </c>
      <c r="G10" s="260">
        <v>104550931</v>
      </c>
    </row>
    <row r="11" spans="1:7" ht="17.25" customHeight="1">
      <c r="A11" s="258"/>
      <c r="B11" s="72" t="s">
        <v>96</v>
      </c>
      <c r="C11" s="72"/>
      <c r="D11" s="74">
        <v>17480000</v>
      </c>
      <c r="E11" s="75">
        <v>17299078</v>
      </c>
      <c r="F11" s="259">
        <v>24303000</v>
      </c>
      <c r="G11" s="260">
        <v>22656471</v>
      </c>
    </row>
    <row r="12" spans="1:7" ht="17.25" customHeight="1">
      <c r="A12" s="258"/>
      <c r="B12" s="72" t="s">
        <v>97</v>
      </c>
      <c r="C12" s="72"/>
      <c r="D12" s="74">
        <v>81951000</v>
      </c>
      <c r="E12" s="75">
        <v>81234885</v>
      </c>
      <c r="F12" s="259">
        <v>77345000</v>
      </c>
      <c r="G12" s="260">
        <v>75886395</v>
      </c>
    </row>
    <row r="13" spans="1:7" ht="20.25" customHeight="1">
      <c r="A13" s="281" t="s">
        <v>98</v>
      </c>
      <c r="B13" s="281"/>
      <c r="C13" s="64"/>
      <c r="D13" s="66">
        <f>SUM(D14:D17)</f>
        <v>27593344850</v>
      </c>
      <c r="E13" s="67">
        <f>SUM(E14:E17)</f>
        <v>26369155358</v>
      </c>
      <c r="F13" s="256">
        <f>SUM(F14:F17)</f>
        <v>27387477667</v>
      </c>
      <c r="G13" s="257">
        <f>SUM(G14:G17)</f>
        <v>26069205923</v>
      </c>
    </row>
    <row r="14" spans="1:7" ht="17.25" customHeight="1">
      <c r="A14" s="258"/>
      <c r="B14" s="72" t="s">
        <v>99</v>
      </c>
      <c r="C14" s="72"/>
      <c r="D14" s="74">
        <v>13430575250</v>
      </c>
      <c r="E14" s="75">
        <v>12523984188</v>
      </c>
      <c r="F14" s="259">
        <v>12909365667</v>
      </c>
      <c r="G14" s="260">
        <v>12047595399</v>
      </c>
    </row>
    <row r="15" spans="1:7" ht="17.25" customHeight="1">
      <c r="A15" s="258"/>
      <c r="B15" s="72" t="s">
        <v>100</v>
      </c>
      <c r="C15" s="72"/>
      <c r="D15" s="74">
        <v>10335710600</v>
      </c>
      <c r="E15" s="75">
        <v>10123963086</v>
      </c>
      <c r="F15" s="259">
        <v>10526333000</v>
      </c>
      <c r="G15" s="260">
        <v>10204381589</v>
      </c>
    </row>
    <row r="16" spans="1:7" ht="17.25" customHeight="1">
      <c r="A16" s="258"/>
      <c r="B16" s="72" t="s">
        <v>101</v>
      </c>
      <c r="C16" s="72"/>
      <c r="D16" s="74">
        <v>3825779000</v>
      </c>
      <c r="E16" s="75">
        <v>3721208084</v>
      </c>
      <c r="F16" s="259">
        <v>3950499000</v>
      </c>
      <c r="G16" s="260">
        <v>3817228935</v>
      </c>
    </row>
    <row r="17" spans="1:7" ht="17.25" customHeight="1">
      <c r="A17" s="258"/>
      <c r="B17" s="72" t="s">
        <v>102</v>
      </c>
      <c r="C17" s="72"/>
      <c r="D17" s="74">
        <v>1280000</v>
      </c>
      <c r="E17" s="261" t="s">
        <v>210</v>
      </c>
      <c r="F17" s="259">
        <v>1280000</v>
      </c>
      <c r="G17" s="262" t="s">
        <v>216</v>
      </c>
    </row>
    <row r="18" spans="1:7" ht="20.25" customHeight="1">
      <c r="A18" s="281" t="s">
        <v>103</v>
      </c>
      <c r="B18" s="281"/>
      <c r="C18" s="64"/>
      <c r="D18" s="66">
        <f>D19+D20</f>
        <v>7268782000</v>
      </c>
      <c r="E18" s="67">
        <f>E19+E20</f>
        <v>7061365700</v>
      </c>
      <c r="F18" s="256">
        <f>SUM(F19:F20)</f>
        <v>7151227000</v>
      </c>
      <c r="G18" s="257">
        <f>SUM(G19:G20)</f>
        <v>6809395140</v>
      </c>
    </row>
    <row r="19" spans="1:7" ht="17.25" customHeight="1">
      <c r="A19" s="258"/>
      <c r="B19" s="72" t="s">
        <v>104</v>
      </c>
      <c r="C19" s="72"/>
      <c r="D19" s="74">
        <v>3649584000</v>
      </c>
      <c r="E19" s="75">
        <v>3542279825</v>
      </c>
      <c r="F19" s="259">
        <v>3661905000</v>
      </c>
      <c r="G19" s="260">
        <v>3447588913</v>
      </c>
    </row>
    <row r="20" spans="1:7" ht="17.25" customHeight="1">
      <c r="A20" s="258"/>
      <c r="B20" s="72" t="s">
        <v>105</v>
      </c>
      <c r="C20" s="72"/>
      <c r="D20" s="74">
        <v>3619198000</v>
      </c>
      <c r="E20" s="75">
        <v>3519085875</v>
      </c>
      <c r="F20" s="259">
        <v>3489322000</v>
      </c>
      <c r="G20" s="260">
        <v>3361806227</v>
      </c>
    </row>
    <row r="21" spans="1:7" ht="20.25" customHeight="1">
      <c r="A21" s="281" t="s">
        <v>106</v>
      </c>
      <c r="B21" s="281"/>
      <c r="C21" s="64"/>
      <c r="D21" s="66">
        <f>D22</f>
        <v>289497000</v>
      </c>
      <c r="E21" s="67">
        <f>E22</f>
        <v>274971718</v>
      </c>
      <c r="F21" s="256">
        <f>SUM(F22)</f>
        <v>283518000</v>
      </c>
      <c r="G21" s="257">
        <f>SUM(G22)</f>
        <v>271273537</v>
      </c>
    </row>
    <row r="22" spans="1:7" s="35" customFormat="1" ht="21" customHeight="1">
      <c r="A22" s="72"/>
      <c r="B22" s="72" t="s">
        <v>107</v>
      </c>
      <c r="C22" s="72"/>
      <c r="D22" s="74">
        <v>289497000</v>
      </c>
      <c r="E22" s="75">
        <v>274971718</v>
      </c>
      <c r="F22" s="259">
        <v>283518000</v>
      </c>
      <c r="G22" s="260">
        <v>271273537</v>
      </c>
    </row>
    <row r="23" spans="1:7" ht="20.25" customHeight="1">
      <c r="A23" s="281" t="s">
        <v>108</v>
      </c>
      <c r="B23" s="281"/>
      <c r="C23" s="64"/>
      <c r="D23" s="66">
        <f>D24+D25</f>
        <v>260289000</v>
      </c>
      <c r="E23" s="67">
        <f>E24+E25</f>
        <v>230825993</v>
      </c>
      <c r="F23" s="256">
        <f>SUM(F24:F25)</f>
        <v>462899000</v>
      </c>
      <c r="G23" s="257">
        <f>SUM(G24:G25)</f>
        <v>262013493</v>
      </c>
    </row>
    <row r="24" spans="1:7" ht="17.25" customHeight="1">
      <c r="A24" s="258"/>
      <c r="B24" s="72" t="s">
        <v>109</v>
      </c>
      <c r="C24" s="72"/>
      <c r="D24" s="74">
        <v>212177000</v>
      </c>
      <c r="E24" s="75">
        <v>190971009</v>
      </c>
      <c r="F24" s="259">
        <v>415968000</v>
      </c>
      <c r="G24" s="260">
        <v>224904455</v>
      </c>
    </row>
    <row r="25" spans="1:7" ht="17.25" customHeight="1">
      <c r="A25" s="258"/>
      <c r="B25" s="72" t="s">
        <v>110</v>
      </c>
      <c r="C25" s="72"/>
      <c r="D25" s="74">
        <v>48112000</v>
      </c>
      <c r="E25" s="75">
        <v>39854984</v>
      </c>
      <c r="F25" s="259">
        <v>46931000</v>
      </c>
      <c r="G25" s="260">
        <v>37109038</v>
      </c>
    </row>
    <row r="26" spans="1:7" ht="20.25" customHeight="1">
      <c r="A26" s="281" t="s">
        <v>111</v>
      </c>
      <c r="B26" s="281"/>
      <c r="C26" s="64"/>
      <c r="D26" s="66">
        <v>1382957000</v>
      </c>
      <c r="E26" s="67">
        <v>1367528209</v>
      </c>
      <c r="F26" s="256">
        <v>1406303000</v>
      </c>
      <c r="G26" s="257">
        <v>1375556773</v>
      </c>
    </row>
    <row r="27" spans="1:7" ht="20.25" customHeight="1">
      <c r="A27" s="281" t="s">
        <v>112</v>
      </c>
      <c r="B27" s="281"/>
      <c r="C27" s="64"/>
      <c r="D27" s="66">
        <f>D28+D29+D30+D31+D32</f>
        <v>7388863007</v>
      </c>
      <c r="E27" s="67">
        <f>E28+E29+E30+E31+E32</f>
        <v>6357031679</v>
      </c>
      <c r="F27" s="256">
        <f>SUM(F28:F32)</f>
        <v>7306329696</v>
      </c>
      <c r="G27" s="257">
        <f>SUM(G28:G32)</f>
        <v>6189843741</v>
      </c>
    </row>
    <row r="28" spans="1:7" ht="17.25" customHeight="1">
      <c r="A28" s="258"/>
      <c r="B28" s="72" t="s">
        <v>215</v>
      </c>
      <c r="C28" s="72"/>
      <c r="D28" s="74">
        <v>569075000</v>
      </c>
      <c r="E28" s="75">
        <v>553381528</v>
      </c>
      <c r="F28" s="259">
        <v>594550000</v>
      </c>
      <c r="G28" s="260">
        <v>577435917</v>
      </c>
    </row>
    <row r="29" spans="1:7" ht="17.25" customHeight="1">
      <c r="A29" s="258"/>
      <c r="B29" s="72" t="s">
        <v>113</v>
      </c>
      <c r="C29" s="72"/>
      <c r="D29" s="74">
        <v>1993310558</v>
      </c>
      <c r="E29" s="75">
        <v>1481185658</v>
      </c>
      <c r="F29" s="259">
        <v>1999758096</v>
      </c>
      <c r="G29" s="260">
        <v>1609383382</v>
      </c>
    </row>
    <row r="30" spans="1:7" ht="17.25" customHeight="1">
      <c r="A30" s="258"/>
      <c r="B30" s="72" t="s">
        <v>114</v>
      </c>
      <c r="C30" s="72"/>
      <c r="D30" s="74">
        <v>492771720</v>
      </c>
      <c r="E30" s="75">
        <v>292279662</v>
      </c>
      <c r="F30" s="259">
        <v>627845000</v>
      </c>
      <c r="G30" s="260">
        <v>418937765</v>
      </c>
    </row>
    <row r="31" spans="1:7" ht="17.25" customHeight="1">
      <c r="A31" s="258"/>
      <c r="B31" s="72" t="s">
        <v>115</v>
      </c>
      <c r="C31" s="72"/>
      <c r="D31" s="74">
        <v>4083364729</v>
      </c>
      <c r="E31" s="75">
        <v>3800850135</v>
      </c>
      <c r="F31" s="259">
        <v>3876965600</v>
      </c>
      <c r="G31" s="260">
        <v>3387660893</v>
      </c>
    </row>
    <row r="32" spans="1:7" ht="17.25" customHeight="1">
      <c r="A32" s="258"/>
      <c r="B32" s="72" t="s">
        <v>116</v>
      </c>
      <c r="C32" s="72"/>
      <c r="D32" s="74">
        <v>250341000</v>
      </c>
      <c r="E32" s="75">
        <v>229334696</v>
      </c>
      <c r="F32" s="259">
        <v>207211000</v>
      </c>
      <c r="G32" s="260">
        <v>196425784</v>
      </c>
    </row>
    <row r="33" spans="1:7" ht="20.25" customHeight="1">
      <c r="A33" s="281" t="s">
        <v>117</v>
      </c>
      <c r="B33" s="281"/>
      <c r="C33" s="64"/>
      <c r="D33" s="66">
        <v>2455078800</v>
      </c>
      <c r="E33" s="67">
        <v>2330577051</v>
      </c>
      <c r="F33" s="256">
        <v>2331806000</v>
      </c>
      <c r="G33" s="257">
        <v>2226806492</v>
      </c>
    </row>
    <row r="34" spans="1:7" ht="20.25" customHeight="1">
      <c r="A34" s="281" t="s">
        <v>118</v>
      </c>
      <c r="B34" s="281"/>
      <c r="C34" s="64"/>
      <c r="D34" s="66">
        <f>D35+D36+D37+D38+D39</f>
        <v>6165357000</v>
      </c>
      <c r="E34" s="67">
        <f>E35+E36+E37+E38+E39</f>
        <v>5019447821</v>
      </c>
      <c r="F34" s="256">
        <f>SUM(F35:F39)</f>
        <v>6862701000</v>
      </c>
      <c r="G34" s="257">
        <f>SUM(G35:G39)</f>
        <v>5216026340</v>
      </c>
    </row>
    <row r="35" spans="1:7" ht="17.25" customHeight="1">
      <c r="A35" s="258"/>
      <c r="B35" s="72" t="s">
        <v>119</v>
      </c>
      <c r="C35" s="72"/>
      <c r="D35" s="74">
        <v>965208000</v>
      </c>
      <c r="E35" s="75">
        <v>941966088</v>
      </c>
      <c r="F35" s="259">
        <v>904567000</v>
      </c>
      <c r="G35" s="260">
        <v>878701910</v>
      </c>
    </row>
    <row r="36" spans="1:7" ht="17.25" customHeight="1">
      <c r="A36" s="258"/>
      <c r="B36" s="72" t="s">
        <v>120</v>
      </c>
      <c r="C36" s="72"/>
      <c r="D36" s="74">
        <v>2677057000</v>
      </c>
      <c r="E36" s="75">
        <v>2022565792</v>
      </c>
      <c r="F36" s="259">
        <v>3406511000</v>
      </c>
      <c r="G36" s="260">
        <v>2053322501</v>
      </c>
    </row>
    <row r="37" spans="1:7" ht="17.25" customHeight="1">
      <c r="A37" s="258"/>
      <c r="B37" s="72" t="s">
        <v>121</v>
      </c>
      <c r="C37" s="72"/>
      <c r="D37" s="74">
        <v>1214154000</v>
      </c>
      <c r="E37" s="75">
        <v>781187497</v>
      </c>
      <c r="F37" s="259">
        <v>1208721000</v>
      </c>
      <c r="G37" s="260">
        <v>1095764478</v>
      </c>
    </row>
    <row r="38" spans="1:7" ht="17.25" customHeight="1">
      <c r="A38" s="258"/>
      <c r="B38" s="72" t="s">
        <v>122</v>
      </c>
      <c r="C38" s="72"/>
      <c r="D38" s="74">
        <v>472433000</v>
      </c>
      <c r="E38" s="75">
        <v>462771542</v>
      </c>
      <c r="F38" s="259">
        <v>461329000</v>
      </c>
      <c r="G38" s="260">
        <v>453289640</v>
      </c>
    </row>
    <row r="39" spans="1:7" ht="17.25" customHeight="1">
      <c r="A39" s="258"/>
      <c r="B39" s="72" t="s">
        <v>123</v>
      </c>
      <c r="C39" s="72"/>
      <c r="D39" s="74">
        <v>836505000</v>
      </c>
      <c r="E39" s="75">
        <v>810956902</v>
      </c>
      <c r="F39" s="259">
        <v>881573000</v>
      </c>
      <c r="G39" s="260">
        <v>734947811</v>
      </c>
    </row>
    <row r="40" spans="1:7" ht="20.25" customHeight="1">
      <c r="A40" s="281" t="s">
        <v>124</v>
      </c>
      <c r="B40" s="281"/>
      <c r="C40" s="64"/>
      <c r="D40" s="66">
        <f>SUM(D41:D41)</f>
        <v>3000000</v>
      </c>
      <c r="E40" s="263">
        <f>SUM(E41:E41)</f>
        <v>0</v>
      </c>
      <c r="F40" s="256">
        <f>SUM(F41)</f>
        <v>3000000</v>
      </c>
      <c r="G40" s="264">
        <f>SUM(G41)</f>
        <v>2988300</v>
      </c>
    </row>
    <row r="41" spans="1:7" s="35" customFormat="1" ht="17.25" customHeight="1">
      <c r="A41" s="72"/>
      <c r="B41" s="72" t="s">
        <v>125</v>
      </c>
      <c r="C41" s="72"/>
      <c r="D41" s="74">
        <v>3000000</v>
      </c>
      <c r="E41" s="261" t="s">
        <v>210</v>
      </c>
      <c r="F41" s="259">
        <v>3000000</v>
      </c>
      <c r="G41" s="265">
        <v>2988300</v>
      </c>
    </row>
    <row r="42" spans="1:7" ht="20.25" customHeight="1">
      <c r="A42" s="281" t="s">
        <v>126</v>
      </c>
      <c r="B42" s="281"/>
      <c r="C42" s="64"/>
      <c r="D42" s="66">
        <v>4289945000</v>
      </c>
      <c r="E42" s="67">
        <v>4225446229</v>
      </c>
      <c r="F42" s="256">
        <v>4365845000</v>
      </c>
      <c r="G42" s="257">
        <v>4326142287</v>
      </c>
    </row>
    <row r="43" spans="1:7" ht="20.25" customHeight="1" thickBot="1">
      <c r="A43" s="290" t="s">
        <v>127</v>
      </c>
      <c r="B43" s="290"/>
      <c r="C43" s="245"/>
      <c r="D43" s="266">
        <v>34079000</v>
      </c>
      <c r="E43" s="267">
        <v>0</v>
      </c>
      <c r="F43" s="268">
        <v>37038000</v>
      </c>
      <c r="G43" s="269" t="s">
        <v>241</v>
      </c>
    </row>
    <row r="44" spans="1:7" ht="15" customHeight="1" thickTop="1">
      <c r="A44" s="36" t="s">
        <v>91</v>
      </c>
      <c r="B44" s="12"/>
      <c r="C44" s="12"/>
      <c r="D44" s="12"/>
      <c r="E44" s="12"/>
      <c r="F44" s="13"/>
      <c r="G44" s="13"/>
    </row>
    <row r="45" spans="1:7" ht="18" customHeight="1">
      <c r="A45" s="14"/>
      <c r="B45" s="12"/>
      <c r="C45" s="12"/>
      <c r="D45" s="12"/>
      <c r="E45" s="12"/>
      <c r="F45" s="13"/>
      <c r="G45" s="13"/>
    </row>
    <row r="46" spans="1:7" ht="18" customHeight="1">
      <c r="A46" s="14"/>
      <c r="B46" s="12"/>
      <c r="C46" s="12"/>
      <c r="D46" s="12"/>
      <c r="E46" s="12"/>
      <c r="F46" s="13"/>
      <c r="G46" s="13"/>
    </row>
    <row r="47" spans="1:7" ht="18" customHeight="1">
      <c r="A47" s="14"/>
      <c r="B47" s="12"/>
      <c r="C47" s="12"/>
      <c r="D47" s="12"/>
      <c r="E47" s="12"/>
      <c r="F47" s="13"/>
      <c r="G47" s="13"/>
    </row>
    <row r="48" spans="1:7" ht="18" customHeight="1">
      <c r="A48" s="14"/>
      <c r="B48" s="12"/>
      <c r="C48" s="12"/>
      <c r="D48" s="12"/>
      <c r="E48" s="12"/>
      <c r="F48" s="13"/>
      <c r="G48" s="13"/>
    </row>
    <row r="49" spans="1:7" ht="18" customHeight="1">
      <c r="A49" s="14"/>
      <c r="B49" s="12"/>
      <c r="C49" s="12"/>
      <c r="D49" s="12"/>
      <c r="E49" s="12"/>
      <c r="F49" s="13"/>
      <c r="G49" s="13"/>
    </row>
    <row r="50" spans="1:7" ht="18" customHeight="1">
      <c r="A50" s="15"/>
      <c r="B50" s="15"/>
      <c r="C50" s="15"/>
      <c r="D50" s="15"/>
      <c r="E50" s="15"/>
      <c r="F50" s="15"/>
      <c r="G50" s="15"/>
    </row>
    <row r="51" spans="1:7" ht="18" customHeight="1">
      <c r="A51" s="15"/>
      <c r="B51" s="15"/>
      <c r="C51" s="15"/>
      <c r="D51" s="15"/>
      <c r="E51" s="15"/>
      <c r="F51" s="15"/>
      <c r="G51" s="15"/>
    </row>
    <row r="52" spans="1:7" ht="18" customHeight="1">
      <c r="A52" s="15"/>
      <c r="B52" s="15"/>
      <c r="C52" s="15"/>
      <c r="D52" s="15"/>
      <c r="E52" s="15"/>
      <c r="F52" s="15"/>
      <c r="G52" s="15"/>
    </row>
    <row r="53" spans="1:7" ht="18" customHeight="1">
      <c r="A53" s="15"/>
      <c r="B53" s="15"/>
      <c r="C53" s="15"/>
      <c r="D53" s="15"/>
      <c r="E53" s="15"/>
      <c r="F53" s="15"/>
      <c r="G53" s="15"/>
    </row>
    <row r="54" spans="1:7" ht="18" customHeight="1">
      <c r="A54" s="15"/>
      <c r="B54" s="15"/>
      <c r="C54" s="15"/>
      <c r="D54" s="15"/>
      <c r="E54" s="15"/>
      <c r="F54" s="15"/>
      <c r="G54" s="15"/>
    </row>
    <row r="55" spans="1:7" ht="18" customHeight="1">
      <c r="A55" s="15"/>
      <c r="B55" s="15"/>
      <c r="C55" s="15"/>
      <c r="D55" s="15"/>
      <c r="E55" s="15"/>
      <c r="F55" s="15"/>
      <c r="G55" s="15"/>
    </row>
    <row r="56" spans="1:7" ht="18" customHeight="1">
      <c r="A56" s="15"/>
      <c r="B56" s="15"/>
      <c r="C56" s="15"/>
      <c r="D56" s="15"/>
      <c r="E56" s="15"/>
      <c r="F56" s="15"/>
      <c r="G56" s="15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3.5" customHeight="1"/>
    <row r="67" ht="6" customHeight="1" hidden="1"/>
    <row r="70" ht="13.5" customHeight="1"/>
    <row r="71" ht="6.75" customHeight="1"/>
  </sheetData>
  <sheetProtection/>
  <mergeCells count="17">
    <mergeCell ref="A6:B6"/>
    <mergeCell ref="A13:B13"/>
    <mergeCell ref="A18:B18"/>
    <mergeCell ref="A21:B21"/>
    <mergeCell ref="F2:G2"/>
    <mergeCell ref="A2:B3"/>
    <mergeCell ref="A4:B4"/>
    <mergeCell ref="A5:B5"/>
    <mergeCell ref="D2:E2"/>
    <mergeCell ref="A23:B23"/>
    <mergeCell ref="A26:B26"/>
    <mergeCell ref="A42:B42"/>
    <mergeCell ref="A43:B43"/>
    <mergeCell ref="A27:B27"/>
    <mergeCell ref="A33:B33"/>
    <mergeCell ref="A34:B34"/>
    <mergeCell ref="A40:B40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6" r:id="rId1"/>
  <headerFooter>
    <oddFooter>&amp;C&amp;"-,標準"- &amp;P+183 -</oddFoot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:IV1"/>
    </sheetView>
  </sheetViews>
  <sheetFormatPr defaultColWidth="8.796875" defaultRowHeight="14.25"/>
  <cols>
    <col min="1" max="1" width="2.69921875" style="11" customWidth="1"/>
    <col min="2" max="2" width="7.8984375" style="11" customWidth="1"/>
    <col min="3" max="3" width="10" style="11" customWidth="1"/>
    <col min="4" max="4" width="17.3984375" style="11" customWidth="1"/>
    <col min="5" max="16" width="4.5" style="11" customWidth="1"/>
    <col min="17" max="18" width="4" style="11" customWidth="1"/>
    <col min="19" max="16384" width="9" style="11" customWidth="1"/>
  </cols>
  <sheetData>
    <row r="1" spans="1:8" s="26" customFormat="1" ht="26.25" customHeight="1">
      <c r="A1" s="24" t="s">
        <v>218</v>
      </c>
      <c r="B1" s="24"/>
      <c r="C1" s="24"/>
      <c r="D1" s="24"/>
      <c r="E1" s="24"/>
      <c r="F1" s="55"/>
      <c r="G1" s="55"/>
      <c r="H1" s="55"/>
    </row>
    <row r="2" spans="1:16" ht="15" customHeight="1" thickBot="1">
      <c r="A2" s="31"/>
      <c r="B2" s="31"/>
      <c r="C2" s="31"/>
      <c r="D2" s="31"/>
      <c r="E2" s="31"/>
      <c r="F2" s="56"/>
      <c r="G2" s="56"/>
      <c r="H2" s="56"/>
      <c r="I2" s="57"/>
      <c r="J2" s="37"/>
      <c r="K2" s="37"/>
      <c r="L2" s="37"/>
      <c r="M2" s="300" t="s">
        <v>128</v>
      </c>
      <c r="N2" s="300"/>
      <c r="O2" s="300"/>
      <c r="P2" s="300"/>
    </row>
    <row r="3" spans="1:16" ht="34.5" customHeight="1" thickTop="1">
      <c r="A3" s="285" t="s">
        <v>129</v>
      </c>
      <c r="B3" s="285"/>
      <c r="C3" s="285"/>
      <c r="D3" s="285"/>
      <c r="E3" s="284" t="s">
        <v>69</v>
      </c>
      <c r="F3" s="285"/>
      <c r="G3" s="285"/>
      <c r="H3" s="305"/>
      <c r="I3" s="284" t="s">
        <v>130</v>
      </c>
      <c r="J3" s="294"/>
      <c r="K3" s="294"/>
      <c r="L3" s="294"/>
      <c r="M3" s="284" t="s">
        <v>131</v>
      </c>
      <c r="N3" s="294"/>
      <c r="O3" s="294"/>
      <c r="P3" s="294"/>
    </row>
    <row r="4" spans="1:16" s="58" customFormat="1" ht="27.75" customHeight="1">
      <c r="A4" s="297" t="s">
        <v>132</v>
      </c>
      <c r="B4" s="297"/>
      <c r="C4" s="297"/>
      <c r="D4" s="298"/>
      <c r="E4" s="308">
        <f>SUM(E5:H6)</f>
        <v>108748707549</v>
      </c>
      <c r="F4" s="299"/>
      <c r="G4" s="299"/>
      <c r="H4" s="299"/>
      <c r="I4" s="299">
        <f>SUM(I5:L6)</f>
        <v>105383861270</v>
      </c>
      <c r="J4" s="299"/>
      <c r="K4" s="299"/>
      <c r="L4" s="299"/>
      <c r="M4" s="299">
        <f>SUM(M5:P6)</f>
        <v>100659614761</v>
      </c>
      <c r="N4" s="299"/>
      <c r="O4" s="299"/>
      <c r="P4" s="299"/>
    </row>
    <row r="5" spans="1:16" ht="27.75" customHeight="1">
      <c r="A5" s="281" t="s">
        <v>133</v>
      </c>
      <c r="B5" s="281"/>
      <c r="C5" s="281"/>
      <c r="D5" s="281"/>
      <c r="E5" s="301">
        <v>67386463134</v>
      </c>
      <c r="F5" s="296"/>
      <c r="G5" s="296"/>
      <c r="H5" s="296"/>
      <c r="I5" s="295">
        <v>65694060733</v>
      </c>
      <c r="J5" s="295"/>
      <c r="K5" s="295"/>
      <c r="L5" s="295"/>
      <c r="M5" s="295">
        <v>61856293120</v>
      </c>
      <c r="N5" s="296"/>
      <c r="O5" s="296"/>
      <c r="P5" s="296"/>
    </row>
    <row r="6" spans="1:16" ht="27.75" customHeight="1">
      <c r="A6" s="281" t="s">
        <v>134</v>
      </c>
      <c r="B6" s="281"/>
      <c r="C6" s="281"/>
      <c r="D6" s="281"/>
      <c r="E6" s="301">
        <f>SUM(E7:H10)</f>
        <v>41362244415</v>
      </c>
      <c r="F6" s="296"/>
      <c r="G6" s="296"/>
      <c r="H6" s="296"/>
      <c r="I6" s="295">
        <f>SUM(I7:L10)</f>
        <v>39689800537</v>
      </c>
      <c r="J6" s="295"/>
      <c r="K6" s="295"/>
      <c r="L6" s="295"/>
      <c r="M6" s="295">
        <f>SUM(M7:P10)</f>
        <v>38803321641</v>
      </c>
      <c r="N6" s="296"/>
      <c r="O6" s="296"/>
      <c r="P6" s="296"/>
    </row>
    <row r="7" spans="1:16" ht="27.75" customHeight="1">
      <c r="A7" s="243"/>
      <c r="B7" s="281" t="s">
        <v>135</v>
      </c>
      <c r="C7" s="281"/>
      <c r="D7" s="281"/>
      <c r="E7" s="301">
        <v>24665040000</v>
      </c>
      <c r="F7" s="296"/>
      <c r="G7" s="296"/>
      <c r="H7" s="296"/>
      <c r="I7" s="295">
        <v>24292404666</v>
      </c>
      <c r="J7" s="295"/>
      <c r="K7" s="295"/>
      <c r="L7" s="295"/>
      <c r="M7" s="295">
        <v>23612404666</v>
      </c>
      <c r="N7" s="296"/>
      <c r="O7" s="296"/>
      <c r="P7" s="296"/>
    </row>
    <row r="8" spans="1:16" ht="27.75" customHeight="1">
      <c r="A8" s="243"/>
      <c r="B8" s="281" t="s">
        <v>183</v>
      </c>
      <c r="C8" s="281"/>
      <c r="D8" s="306"/>
      <c r="E8" s="301">
        <v>2606946000</v>
      </c>
      <c r="F8" s="295"/>
      <c r="G8" s="295"/>
      <c r="H8" s="295"/>
      <c r="I8" s="295">
        <v>2531895233</v>
      </c>
      <c r="J8" s="295"/>
      <c r="K8" s="295"/>
      <c r="L8" s="295"/>
      <c r="M8" s="295">
        <v>2531509793</v>
      </c>
      <c r="N8" s="295"/>
      <c r="O8" s="295"/>
      <c r="P8" s="295"/>
    </row>
    <row r="9" spans="1:16" ht="27.75" customHeight="1">
      <c r="A9" s="243"/>
      <c r="B9" s="281" t="s">
        <v>136</v>
      </c>
      <c r="C9" s="281"/>
      <c r="D9" s="281"/>
      <c r="E9" s="301">
        <v>12452887000</v>
      </c>
      <c r="F9" s="307"/>
      <c r="G9" s="307"/>
      <c r="H9" s="307"/>
      <c r="I9" s="295">
        <v>12331546852</v>
      </c>
      <c r="J9" s="295"/>
      <c r="K9" s="295"/>
      <c r="L9" s="295"/>
      <c r="M9" s="295">
        <v>12125534396</v>
      </c>
      <c r="N9" s="296"/>
      <c r="O9" s="296"/>
      <c r="P9" s="296"/>
    </row>
    <row r="10" spans="1:16" ht="27.75" customHeight="1" thickBot="1">
      <c r="A10" s="244"/>
      <c r="B10" s="290" t="s">
        <v>137</v>
      </c>
      <c r="C10" s="290"/>
      <c r="D10" s="302"/>
      <c r="E10" s="304">
        <v>1637371415</v>
      </c>
      <c r="F10" s="303"/>
      <c r="G10" s="303"/>
      <c r="H10" s="303"/>
      <c r="I10" s="303">
        <v>533953786</v>
      </c>
      <c r="J10" s="303"/>
      <c r="K10" s="303"/>
      <c r="L10" s="303"/>
      <c r="M10" s="303">
        <v>533872786</v>
      </c>
      <c r="N10" s="303"/>
      <c r="O10" s="303"/>
      <c r="P10" s="303"/>
    </row>
    <row r="11" ht="18" customHeight="1" thickTop="1">
      <c r="A11" s="33" t="s">
        <v>91</v>
      </c>
    </row>
    <row r="12" ht="37.5" customHeight="1"/>
    <row r="13" spans="1:16" ht="27.75" customHeight="1">
      <c r="A13" s="24" t="s">
        <v>221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 thickBot="1">
      <c r="A14" s="3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13" t="s">
        <v>128</v>
      </c>
      <c r="N14" s="313"/>
      <c r="O14" s="313"/>
      <c r="P14" s="313"/>
    </row>
    <row r="15" spans="1:16" ht="24" customHeight="1" thickTop="1">
      <c r="A15" s="286" t="s">
        <v>129</v>
      </c>
      <c r="B15" s="286"/>
      <c r="C15" s="286"/>
      <c r="D15" s="319"/>
      <c r="E15" s="284" t="s">
        <v>178</v>
      </c>
      <c r="F15" s="285"/>
      <c r="G15" s="285"/>
      <c r="H15" s="285"/>
      <c r="I15" s="285"/>
      <c r="J15" s="305"/>
      <c r="K15" s="284" t="s">
        <v>179</v>
      </c>
      <c r="L15" s="285"/>
      <c r="M15" s="285"/>
      <c r="N15" s="285"/>
      <c r="O15" s="285"/>
      <c r="P15" s="285"/>
    </row>
    <row r="16" spans="1:16" ht="24" customHeight="1">
      <c r="A16" s="288"/>
      <c r="B16" s="288"/>
      <c r="C16" s="288"/>
      <c r="D16" s="320"/>
      <c r="E16" s="309" t="s">
        <v>138</v>
      </c>
      <c r="F16" s="291"/>
      <c r="G16" s="310"/>
      <c r="H16" s="309" t="s">
        <v>47</v>
      </c>
      <c r="I16" s="291"/>
      <c r="J16" s="310"/>
      <c r="K16" s="309" t="s">
        <v>138</v>
      </c>
      <c r="L16" s="291"/>
      <c r="M16" s="310"/>
      <c r="N16" s="309" t="s">
        <v>47</v>
      </c>
      <c r="O16" s="291"/>
      <c r="P16" s="291"/>
    </row>
    <row r="17" spans="1:16" ht="54" customHeight="1">
      <c r="A17" s="315" t="s">
        <v>205</v>
      </c>
      <c r="B17" s="315"/>
      <c r="C17" s="316"/>
      <c r="D17" s="251" t="s">
        <v>219</v>
      </c>
      <c r="E17" s="311">
        <v>4614877000</v>
      </c>
      <c r="F17" s="312"/>
      <c r="G17" s="312"/>
      <c r="H17" s="312">
        <v>4454424955</v>
      </c>
      <c r="I17" s="312"/>
      <c r="J17" s="312"/>
      <c r="K17" s="312">
        <v>4460070000</v>
      </c>
      <c r="L17" s="312"/>
      <c r="M17" s="312"/>
      <c r="N17" s="312">
        <v>4202253963</v>
      </c>
      <c r="O17" s="312"/>
      <c r="P17" s="312"/>
    </row>
    <row r="18" spans="1:16" ht="54" customHeight="1">
      <c r="A18" s="317"/>
      <c r="B18" s="317"/>
      <c r="C18" s="318"/>
      <c r="D18" s="252" t="s">
        <v>220</v>
      </c>
      <c r="E18" s="321">
        <v>2709642000</v>
      </c>
      <c r="F18" s="314"/>
      <c r="G18" s="314"/>
      <c r="H18" s="314">
        <v>1835412960</v>
      </c>
      <c r="I18" s="314"/>
      <c r="J18" s="314"/>
      <c r="K18" s="314">
        <v>4759029000</v>
      </c>
      <c r="L18" s="314"/>
      <c r="M18" s="314"/>
      <c r="N18" s="314">
        <v>3719171269</v>
      </c>
      <c r="O18" s="314"/>
      <c r="P18" s="314"/>
    </row>
    <row r="19" spans="1:16" ht="54" customHeight="1">
      <c r="A19" s="315" t="s">
        <v>204</v>
      </c>
      <c r="B19" s="315"/>
      <c r="C19" s="316"/>
      <c r="D19" s="251" t="s">
        <v>222</v>
      </c>
      <c r="E19" s="311">
        <v>10457632000</v>
      </c>
      <c r="F19" s="312"/>
      <c r="G19" s="312"/>
      <c r="H19" s="312">
        <v>10136554931</v>
      </c>
      <c r="I19" s="312"/>
      <c r="J19" s="312"/>
      <c r="K19" s="312">
        <v>10451017000</v>
      </c>
      <c r="L19" s="312"/>
      <c r="M19" s="312"/>
      <c r="N19" s="312">
        <v>9957228372</v>
      </c>
      <c r="O19" s="312"/>
      <c r="P19" s="312"/>
    </row>
    <row r="20" spans="1:16" ht="54" customHeight="1">
      <c r="A20" s="317"/>
      <c r="B20" s="317"/>
      <c r="C20" s="318"/>
      <c r="D20" s="252" t="s">
        <v>223</v>
      </c>
      <c r="E20" s="321">
        <v>374093000</v>
      </c>
      <c r="F20" s="314"/>
      <c r="G20" s="314"/>
      <c r="H20" s="314">
        <v>390242007</v>
      </c>
      <c r="I20" s="314"/>
      <c r="J20" s="314"/>
      <c r="K20" s="314">
        <v>1066489000</v>
      </c>
      <c r="L20" s="314"/>
      <c r="M20" s="314"/>
      <c r="N20" s="314">
        <v>1049634098</v>
      </c>
      <c r="O20" s="314"/>
      <c r="P20" s="314"/>
    </row>
    <row r="21" ht="18.75" customHeight="1">
      <c r="A21" s="27" t="s">
        <v>203</v>
      </c>
    </row>
  </sheetData>
  <sheetProtection/>
  <mergeCells count="59">
    <mergeCell ref="A15:D16"/>
    <mergeCell ref="E15:J15"/>
    <mergeCell ref="K15:P15"/>
    <mergeCell ref="E16:G16"/>
    <mergeCell ref="H16:J16"/>
    <mergeCell ref="A19:C20"/>
    <mergeCell ref="E20:G20"/>
    <mergeCell ref="E19:G19"/>
    <mergeCell ref="E18:G18"/>
    <mergeCell ref="K20:M20"/>
    <mergeCell ref="K19:M19"/>
    <mergeCell ref="K18:M18"/>
    <mergeCell ref="H20:J20"/>
    <mergeCell ref="H19:J19"/>
    <mergeCell ref="A17:C18"/>
    <mergeCell ref="N20:P20"/>
    <mergeCell ref="N19:P19"/>
    <mergeCell ref="H18:J18"/>
    <mergeCell ref="N18:P18"/>
    <mergeCell ref="K16:M16"/>
    <mergeCell ref="E17:G17"/>
    <mergeCell ref="H17:J17"/>
    <mergeCell ref="K17:M17"/>
    <mergeCell ref="N17:P17"/>
    <mergeCell ref="M14:P14"/>
    <mergeCell ref="N16:P16"/>
    <mergeCell ref="M5:P5"/>
    <mergeCell ref="I6:L6"/>
    <mergeCell ref="M7:P7"/>
    <mergeCell ref="M4:P4"/>
    <mergeCell ref="I5:L5"/>
    <mergeCell ref="E4:H4"/>
    <mergeCell ref="E7:H7"/>
    <mergeCell ref="E5:H5"/>
    <mergeCell ref="E3:H3"/>
    <mergeCell ref="B9:D9"/>
    <mergeCell ref="B7:D7"/>
    <mergeCell ref="B8:D8"/>
    <mergeCell ref="E8:H8"/>
    <mergeCell ref="I8:L8"/>
    <mergeCell ref="E9:H9"/>
    <mergeCell ref="B10:D10"/>
    <mergeCell ref="M9:P9"/>
    <mergeCell ref="I9:L9"/>
    <mergeCell ref="I7:L7"/>
    <mergeCell ref="M10:P10"/>
    <mergeCell ref="I10:L10"/>
    <mergeCell ref="E10:H10"/>
    <mergeCell ref="M8:P8"/>
    <mergeCell ref="M3:P3"/>
    <mergeCell ref="M6:P6"/>
    <mergeCell ref="A4:D4"/>
    <mergeCell ref="I4:L4"/>
    <mergeCell ref="M2:P2"/>
    <mergeCell ref="A3:D3"/>
    <mergeCell ref="A5:D5"/>
    <mergeCell ref="A6:D6"/>
    <mergeCell ref="E6:H6"/>
    <mergeCell ref="I3:L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workbookViewId="0" topLeftCell="A1">
      <selection activeCell="A1" sqref="A1:IV1"/>
    </sheetView>
  </sheetViews>
  <sheetFormatPr defaultColWidth="8.796875" defaultRowHeight="14.25"/>
  <cols>
    <col min="1" max="1" width="2" style="11" customWidth="1"/>
    <col min="2" max="2" width="7.8984375" style="11" customWidth="1"/>
    <col min="3" max="3" width="13.5" style="11" customWidth="1"/>
    <col min="4" max="4" width="14.59765625" style="11" customWidth="1"/>
    <col min="5" max="16" width="4.5" style="11" customWidth="1"/>
    <col min="17" max="18" width="4" style="11" customWidth="1"/>
    <col min="19" max="16384" width="9" style="11" customWidth="1"/>
  </cols>
  <sheetData>
    <row r="1" s="26" customFormat="1" ht="27" customHeight="1" thickBot="1">
      <c r="A1" s="24" t="s">
        <v>224</v>
      </c>
    </row>
    <row r="2" spans="1:16" ht="27" customHeight="1" thickTop="1">
      <c r="A2" s="341" t="s">
        <v>129</v>
      </c>
      <c r="B2" s="342"/>
      <c r="C2" s="343"/>
      <c r="D2" s="196" t="s">
        <v>138</v>
      </c>
      <c r="E2" s="337" t="s">
        <v>139</v>
      </c>
      <c r="F2" s="337"/>
      <c r="G2" s="337"/>
      <c r="H2" s="337" t="s">
        <v>130</v>
      </c>
      <c r="I2" s="337"/>
      <c r="J2" s="337"/>
      <c r="K2" s="337" t="s">
        <v>140</v>
      </c>
      <c r="L2" s="338"/>
      <c r="M2" s="338"/>
      <c r="N2" s="337" t="s">
        <v>141</v>
      </c>
      <c r="O2" s="338"/>
      <c r="P2" s="339"/>
    </row>
    <row r="3" spans="1:16" ht="24" customHeight="1">
      <c r="A3" s="344" t="s">
        <v>142</v>
      </c>
      <c r="B3" s="345"/>
      <c r="C3" s="345"/>
      <c r="D3" s="232">
        <f>+D4+D16</f>
        <v>35014215000</v>
      </c>
      <c r="E3" s="333">
        <f>+E4+E16</f>
        <v>36646688792</v>
      </c>
      <c r="F3" s="333"/>
      <c r="G3" s="333"/>
      <c r="H3" s="333">
        <f>+H4+H16</f>
        <v>34874534958</v>
      </c>
      <c r="I3" s="333"/>
      <c r="J3" s="333"/>
      <c r="K3" s="332">
        <f>SUM(K4,K16)</f>
        <v>204457055</v>
      </c>
      <c r="L3" s="332"/>
      <c r="M3" s="332"/>
      <c r="N3" s="333">
        <f>+N4+N16</f>
        <v>1567696779</v>
      </c>
      <c r="O3" s="334"/>
      <c r="P3" s="334"/>
    </row>
    <row r="4" spans="1:16" ht="24" customHeight="1">
      <c r="A4" s="344" t="s">
        <v>143</v>
      </c>
      <c r="B4" s="345"/>
      <c r="C4" s="345"/>
      <c r="D4" s="233">
        <f>+D5+D8+D12+D13+D14+D15</f>
        <v>34536202000</v>
      </c>
      <c r="E4" s="335">
        <f>SUM(E5,E8,E12,E13,E14,E15)</f>
        <v>34745165564</v>
      </c>
      <c r="F4" s="335"/>
      <c r="G4" s="335"/>
      <c r="H4" s="335">
        <f>SUM(H5,H8,H12,H13,H14,H15)</f>
        <v>34332808601</v>
      </c>
      <c r="I4" s="335"/>
      <c r="J4" s="335"/>
      <c r="K4" s="336">
        <f>SUM(K5,K8,K12,K13,K14,K15)</f>
        <v>404557</v>
      </c>
      <c r="L4" s="336"/>
      <c r="M4" s="336"/>
      <c r="N4" s="335">
        <f>SUM(N5,N8,N12,N13,N14,N15)</f>
        <v>411952406</v>
      </c>
      <c r="O4" s="335"/>
      <c r="P4" s="335"/>
    </row>
    <row r="5" spans="1:16" ht="24" customHeight="1">
      <c r="A5" s="234"/>
      <c r="B5" s="328" t="s">
        <v>70</v>
      </c>
      <c r="C5" s="329"/>
      <c r="D5" s="235">
        <f>SUM(D6:D7)</f>
        <v>16815366000</v>
      </c>
      <c r="E5" s="324">
        <f>SUM(E6:E7)</f>
        <v>17261832116</v>
      </c>
      <c r="F5" s="324"/>
      <c r="G5" s="324"/>
      <c r="H5" s="324">
        <f>SUM(H6:H7)</f>
        <v>17020439130</v>
      </c>
      <c r="I5" s="324"/>
      <c r="J5" s="324"/>
      <c r="K5" s="326">
        <f>SUM(K6:M7)</f>
        <v>404557</v>
      </c>
      <c r="L5" s="326"/>
      <c r="M5" s="326"/>
      <c r="N5" s="324">
        <f>SUM(N6:N7)</f>
        <v>240988429</v>
      </c>
      <c r="O5" s="325"/>
      <c r="P5" s="325"/>
    </row>
    <row r="6" spans="1:16" ht="24" customHeight="1">
      <c r="A6" s="234"/>
      <c r="B6" s="234"/>
      <c r="C6" s="236" t="s">
        <v>144</v>
      </c>
      <c r="D6" s="235">
        <v>15558688000</v>
      </c>
      <c r="E6" s="324">
        <v>15825652616</v>
      </c>
      <c r="F6" s="324"/>
      <c r="G6" s="324"/>
      <c r="H6" s="324">
        <v>15591542730</v>
      </c>
      <c r="I6" s="324"/>
      <c r="J6" s="324"/>
      <c r="K6" s="326">
        <v>404557</v>
      </c>
      <c r="L6" s="326"/>
      <c r="M6" s="326"/>
      <c r="N6" s="324">
        <v>233705329</v>
      </c>
      <c r="O6" s="327"/>
      <c r="P6" s="327"/>
    </row>
    <row r="7" spans="1:16" ht="24" customHeight="1">
      <c r="A7" s="234"/>
      <c r="B7" s="234"/>
      <c r="C7" s="236" t="s">
        <v>145</v>
      </c>
      <c r="D7" s="235">
        <v>1256678000</v>
      </c>
      <c r="E7" s="324">
        <v>1436179500</v>
      </c>
      <c r="F7" s="324"/>
      <c r="G7" s="324"/>
      <c r="H7" s="324">
        <v>1428896400</v>
      </c>
      <c r="I7" s="324"/>
      <c r="J7" s="324"/>
      <c r="K7" s="326">
        <v>0</v>
      </c>
      <c r="L7" s="326"/>
      <c r="M7" s="326"/>
      <c r="N7" s="324">
        <v>7283100</v>
      </c>
      <c r="O7" s="327"/>
      <c r="P7" s="327"/>
    </row>
    <row r="8" spans="1:16" ht="24" customHeight="1">
      <c r="A8" s="234"/>
      <c r="B8" s="328" t="s">
        <v>0</v>
      </c>
      <c r="C8" s="329"/>
      <c r="D8" s="235">
        <f>SUM(D9:D11)</f>
        <v>13163249000</v>
      </c>
      <c r="E8" s="324">
        <f>SUM(E9:E11)</f>
        <v>12928854800</v>
      </c>
      <c r="F8" s="324"/>
      <c r="G8" s="324"/>
      <c r="H8" s="324">
        <f>SUM(H9:H11)</f>
        <v>12796760067</v>
      </c>
      <c r="I8" s="324"/>
      <c r="J8" s="324"/>
      <c r="K8" s="326">
        <f>SUM(K9:M11)</f>
        <v>0</v>
      </c>
      <c r="L8" s="326"/>
      <c r="M8" s="326"/>
      <c r="N8" s="324">
        <f>SUM(N9:N11)</f>
        <v>132094733</v>
      </c>
      <c r="O8" s="325"/>
      <c r="P8" s="325"/>
    </row>
    <row r="9" spans="1:16" ht="24" customHeight="1">
      <c r="A9" s="234"/>
      <c r="B9" s="234"/>
      <c r="C9" s="236" t="s">
        <v>146</v>
      </c>
      <c r="D9" s="235">
        <v>11625522000</v>
      </c>
      <c r="E9" s="324">
        <v>11483231100</v>
      </c>
      <c r="F9" s="324"/>
      <c r="G9" s="324"/>
      <c r="H9" s="324">
        <v>11353603567</v>
      </c>
      <c r="I9" s="324"/>
      <c r="J9" s="324"/>
      <c r="K9" s="326">
        <v>0</v>
      </c>
      <c r="L9" s="326"/>
      <c r="M9" s="326"/>
      <c r="N9" s="324">
        <v>129627533</v>
      </c>
      <c r="O9" s="327"/>
      <c r="P9" s="327"/>
    </row>
    <row r="10" spans="1:16" ht="24" customHeight="1">
      <c r="A10" s="234"/>
      <c r="B10" s="234"/>
      <c r="C10" s="236" t="s">
        <v>147</v>
      </c>
      <c r="D10" s="235">
        <v>1450000000</v>
      </c>
      <c r="E10" s="324">
        <v>1357895800</v>
      </c>
      <c r="F10" s="324"/>
      <c r="G10" s="324"/>
      <c r="H10" s="324">
        <v>1355428600</v>
      </c>
      <c r="I10" s="324"/>
      <c r="J10" s="324"/>
      <c r="K10" s="331">
        <v>0</v>
      </c>
      <c r="L10" s="331"/>
      <c r="M10" s="331"/>
      <c r="N10" s="324">
        <v>2467200</v>
      </c>
      <c r="O10" s="327"/>
      <c r="P10" s="327"/>
    </row>
    <row r="11" spans="1:16" ht="24" customHeight="1">
      <c r="A11" s="234"/>
      <c r="B11" s="234"/>
      <c r="C11" s="236" t="s">
        <v>148</v>
      </c>
      <c r="D11" s="235">
        <v>87727000</v>
      </c>
      <c r="E11" s="324">
        <v>87727900</v>
      </c>
      <c r="F11" s="324"/>
      <c r="G11" s="324"/>
      <c r="H11" s="324">
        <v>87727900</v>
      </c>
      <c r="I11" s="324"/>
      <c r="J11" s="324"/>
      <c r="K11" s="326">
        <v>0</v>
      </c>
      <c r="L11" s="326"/>
      <c r="M11" s="326"/>
      <c r="N11" s="326">
        <v>0</v>
      </c>
      <c r="O11" s="326"/>
      <c r="P11" s="326"/>
    </row>
    <row r="12" spans="1:16" ht="24" customHeight="1">
      <c r="A12" s="234"/>
      <c r="B12" s="328" t="s">
        <v>1</v>
      </c>
      <c r="C12" s="329"/>
      <c r="D12" s="235">
        <v>185948000</v>
      </c>
      <c r="E12" s="324">
        <v>191835400</v>
      </c>
      <c r="F12" s="324"/>
      <c r="G12" s="324"/>
      <c r="H12" s="324">
        <v>188960556</v>
      </c>
      <c r="I12" s="324"/>
      <c r="J12" s="324"/>
      <c r="K12" s="326">
        <v>0</v>
      </c>
      <c r="L12" s="326"/>
      <c r="M12" s="326"/>
      <c r="N12" s="324">
        <v>2874844</v>
      </c>
      <c r="O12" s="325"/>
      <c r="P12" s="325"/>
    </row>
    <row r="13" spans="1:16" ht="24" customHeight="1">
      <c r="A13" s="234"/>
      <c r="B13" s="328" t="s">
        <v>2</v>
      </c>
      <c r="C13" s="329"/>
      <c r="D13" s="235">
        <v>1150845000</v>
      </c>
      <c r="E13" s="324">
        <v>1174451248</v>
      </c>
      <c r="F13" s="324"/>
      <c r="G13" s="324"/>
      <c r="H13" s="324">
        <v>1174451248</v>
      </c>
      <c r="I13" s="324"/>
      <c r="J13" s="324"/>
      <c r="K13" s="326">
        <v>0</v>
      </c>
      <c r="L13" s="326"/>
      <c r="M13" s="326"/>
      <c r="N13" s="326">
        <v>0</v>
      </c>
      <c r="O13" s="326"/>
      <c r="P13" s="326"/>
    </row>
    <row r="14" spans="1:16" ht="24" customHeight="1">
      <c r="A14" s="234"/>
      <c r="B14" s="328" t="s">
        <v>3</v>
      </c>
      <c r="C14" s="329"/>
      <c r="D14" s="237">
        <v>0</v>
      </c>
      <c r="E14" s="326">
        <v>0</v>
      </c>
      <c r="F14" s="326"/>
      <c r="G14" s="326"/>
      <c r="H14" s="326">
        <v>0</v>
      </c>
      <c r="I14" s="326"/>
      <c r="J14" s="326"/>
      <c r="K14" s="331">
        <v>0</v>
      </c>
      <c r="L14" s="331"/>
      <c r="M14" s="331"/>
      <c r="N14" s="326">
        <v>0</v>
      </c>
      <c r="O14" s="326"/>
      <c r="P14" s="326"/>
    </row>
    <row r="15" spans="1:16" ht="24" customHeight="1">
      <c r="A15" s="234"/>
      <c r="B15" s="328" t="s">
        <v>4</v>
      </c>
      <c r="C15" s="329"/>
      <c r="D15" s="235">
        <v>3220794000</v>
      </c>
      <c r="E15" s="324">
        <v>3188192000</v>
      </c>
      <c r="F15" s="324"/>
      <c r="G15" s="324"/>
      <c r="H15" s="324">
        <v>3152197600</v>
      </c>
      <c r="I15" s="324"/>
      <c r="J15" s="324"/>
      <c r="K15" s="326">
        <v>0</v>
      </c>
      <c r="L15" s="326"/>
      <c r="M15" s="326"/>
      <c r="N15" s="324">
        <v>35994400</v>
      </c>
      <c r="O15" s="325"/>
      <c r="P15" s="325"/>
    </row>
    <row r="16" spans="1:16" ht="24" customHeight="1">
      <c r="A16" s="348" t="s">
        <v>149</v>
      </c>
      <c r="B16" s="349"/>
      <c r="C16" s="349"/>
      <c r="D16" s="238">
        <f>+D17+D20+D21+D22+D23+D24</f>
        <v>478013000</v>
      </c>
      <c r="E16" s="330">
        <f>SUM(E17,E20,E21,E22,E23,E24)</f>
        <v>1901523228</v>
      </c>
      <c r="F16" s="330"/>
      <c r="G16" s="330"/>
      <c r="H16" s="330">
        <f>SUM(H17,H20,H21,H22,H23,H24)</f>
        <v>541726357</v>
      </c>
      <c r="I16" s="330"/>
      <c r="J16" s="330"/>
      <c r="K16" s="330">
        <f>SUM(K17,K20,K21,K22,K23,K24)</f>
        <v>204052498</v>
      </c>
      <c r="L16" s="330"/>
      <c r="M16" s="330"/>
      <c r="N16" s="330">
        <f>SUM(N17,N20,N21,N22,N23,N24)</f>
        <v>1155744373</v>
      </c>
      <c r="O16" s="330"/>
      <c r="P16" s="330"/>
    </row>
    <row r="17" spans="1:16" ht="24" customHeight="1">
      <c r="A17" s="234"/>
      <c r="B17" s="328" t="s">
        <v>70</v>
      </c>
      <c r="C17" s="340"/>
      <c r="D17" s="235">
        <f>SUM(D18:D19)</f>
        <v>256801000</v>
      </c>
      <c r="E17" s="324">
        <f>SUM(E18:E19)</f>
        <v>1169747539</v>
      </c>
      <c r="F17" s="324"/>
      <c r="G17" s="324"/>
      <c r="H17" s="324">
        <f>SUM(H18:H19)</f>
        <v>298509999</v>
      </c>
      <c r="I17" s="324"/>
      <c r="J17" s="324"/>
      <c r="K17" s="324">
        <f>SUM(K18:K19)</f>
        <v>119234904</v>
      </c>
      <c r="L17" s="325"/>
      <c r="M17" s="325"/>
      <c r="N17" s="324">
        <f>SUM(N18:N19)</f>
        <v>752002636</v>
      </c>
      <c r="O17" s="325"/>
      <c r="P17" s="325"/>
    </row>
    <row r="18" spans="1:16" ht="24" customHeight="1">
      <c r="A18" s="234"/>
      <c r="B18" s="234"/>
      <c r="C18" s="236" t="s">
        <v>144</v>
      </c>
      <c r="D18" s="235">
        <v>249769000</v>
      </c>
      <c r="E18" s="324">
        <v>1141322314</v>
      </c>
      <c r="F18" s="324"/>
      <c r="G18" s="324"/>
      <c r="H18" s="324">
        <v>293933265</v>
      </c>
      <c r="I18" s="324"/>
      <c r="J18" s="324"/>
      <c r="K18" s="324">
        <v>113945484</v>
      </c>
      <c r="L18" s="327"/>
      <c r="M18" s="327"/>
      <c r="N18" s="324">
        <v>733443565</v>
      </c>
      <c r="O18" s="327"/>
      <c r="P18" s="327"/>
    </row>
    <row r="19" spans="1:16" ht="24" customHeight="1">
      <c r="A19" s="234"/>
      <c r="B19" s="234"/>
      <c r="C19" s="236" t="s">
        <v>145</v>
      </c>
      <c r="D19" s="235">
        <v>7032000</v>
      </c>
      <c r="E19" s="324">
        <v>28425225</v>
      </c>
      <c r="F19" s="324"/>
      <c r="G19" s="324"/>
      <c r="H19" s="324">
        <v>4576734</v>
      </c>
      <c r="I19" s="324"/>
      <c r="J19" s="324"/>
      <c r="K19" s="324">
        <v>5289420</v>
      </c>
      <c r="L19" s="327"/>
      <c r="M19" s="327"/>
      <c r="N19" s="324">
        <v>18559071</v>
      </c>
      <c r="O19" s="327"/>
      <c r="P19" s="327"/>
    </row>
    <row r="20" spans="1:16" ht="24" customHeight="1">
      <c r="A20" s="234"/>
      <c r="B20" s="328" t="s">
        <v>0</v>
      </c>
      <c r="C20" s="340"/>
      <c r="D20" s="235">
        <v>171429000</v>
      </c>
      <c r="E20" s="324">
        <v>563554561</v>
      </c>
      <c r="F20" s="324"/>
      <c r="G20" s="324"/>
      <c r="H20" s="324">
        <v>188520541</v>
      </c>
      <c r="I20" s="324"/>
      <c r="J20" s="324"/>
      <c r="K20" s="324">
        <v>65227489</v>
      </c>
      <c r="L20" s="325"/>
      <c r="M20" s="325"/>
      <c r="N20" s="324">
        <v>309806531</v>
      </c>
      <c r="O20" s="325"/>
      <c r="P20" s="325"/>
    </row>
    <row r="21" spans="1:16" ht="24" customHeight="1">
      <c r="A21" s="234"/>
      <c r="B21" s="328" t="s">
        <v>1</v>
      </c>
      <c r="C21" s="340"/>
      <c r="D21" s="235">
        <v>3136000</v>
      </c>
      <c r="E21" s="324">
        <v>12766028</v>
      </c>
      <c r="F21" s="324"/>
      <c r="G21" s="324"/>
      <c r="H21" s="324">
        <v>2798917</v>
      </c>
      <c r="I21" s="324"/>
      <c r="J21" s="324"/>
      <c r="K21" s="324">
        <v>1580505</v>
      </c>
      <c r="L21" s="325"/>
      <c r="M21" s="325"/>
      <c r="N21" s="324">
        <v>8386606</v>
      </c>
      <c r="O21" s="325"/>
      <c r="P21" s="325"/>
    </row>
    <row r="22" spans="1:16" ht="24" customHeight="1">
      <c r="A22" s="234"/>
      <c r="B22" s="328" t="s">
        <v>2</v>
      </c>
      <c r="C22" s="340"/>
      <c r="D22" s="237">
        <v>0</v>
      </c>
      <c r="E22" s="326">
        <v>0</v>
      </c>
      <c r="F22" s="326"/>
      <c r="G22" s="326"/>
      <c r="H22" s="326">
        <v>0</v>
      </c>
      <c r="I22" s="326"/>
      <c r="J22" s="326"/>
      <c r="K22" s="326">
        <v>0</v>
      </c>
      <c r="L22" s="326"/>
      <c r="M22" s="326"/>
      <c r="N22" s="326">
        <v>0</v>
      </c>
      <c r="O22" s="326"/>
      <c r="P22" s="326"/>
    </row>
    <row r="23" spans="1:16" ht="24" customHeight="1">
      <c r="A23" s="234"/>
      <c r="B23" s="328" t="s">
        <v>3</v>
      </c>
      <c r="C23" s="340"/>
      <c r="D23" s="237">
        <v>0</v>
      </c>
      <c r="E23" s="326">
        <v>0</v>
      </c>
      <c r="F23" s="326"/>
      <c r="G23" s="326"/>
      <c r="H23" s="326">
        <v>0</v>
      </c>
      <c r="I23" s="326"/>
      <c r="J23" s="326"/>
      <c r="K23" s="326">
        <v>0</v>
      </c>
      <c r="L23" s="326"/>
      <c r="M23" s="326"/>
      <c r="N23" s="326">
        <v>0</v>
      </c>
      <c r="O23" s="326"/>
      <c r="P23" s="326"/>
    </row>
    <row r="24" spans="1:16" ht="24" customHeight="1" thickBot="1">
      <c r="A24" s="239"/>
      <c r="B24" s="346" t="s">
        <v>4</v>
      </c>
      <c r="C24" s="347"/>
      <c r="D24" s="240">
        <v>46647000</v>
      </c>
      <c r="E24" s="322">
        <v>155455100</v>
      </c>
      <c r="F24" s="322"/>
      <c r="G24" s="322"/>
      <c r="H24" s="322">
        <v>51896900</v>
      </c>
      <c r="I24" s="322"/>
      <c r="J24" s="322"/>
      <c r="K24" s="322">
        <v>18009600</v>
      </c>
      <c r="L24" s="323"/>
      <c r="M24" s="323"/>
      <c r="N24" s="322">
        <v>85548600</v>
      </c>
      <c r="O24" s="323"/>
      <c r="P24" s="323"/>
    </row>
    <row r="25" spans="1:16" ht="18" customHeight="1" thickTop="1">
      <c r="A25" s="33" t="s">
        <v>184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</sheetData>
  <sheetProtection/>
  <mergeCells count="108">
    <mergeCell ref="B23:C23"/>
    <mergeCell ref="B24:C24"/>
    <mergeCell ref="A16:C16"/>
    <mergeCell ref="B15:C15"/>
    <mergeCell ref="B17:C17"/>
    <mergeCell ref="B20:C20"/>
    <mergeCell ref="E2:G2"/>
    <mergeCell ref="H2:J2"/>
    <mergeCell ref="K2:M2"/>
    <mergeCell ref="N2:P2"/>
    <mergeCell ref="B21:C21"/>
    <mergeCell ref="B22:C22"/>
    <mergeCell ref="B5:C5"/>
    <mergeCell ref="A2:C2"/>
    <mergeCell ref="A3:C3"/>
    <mergeCell ref="A4:C4"/>
    <mergeCell ref="K3:M3"/>
    <mergeCell ref="N3:P3"/>
    <mergeCell ref="E4:G4"/>
    <mergeCell ref="H4:J4"/>
    <mergeCell ref="E3:G3"/>
    <mergeCell ref="H3:J3"/>
    <mergeCell ref="K4:M4"/>
    <mergeCell ref="N4:P4"/>
    <mergeCell ref="E5:G5"/>
    <mergeCell ref="E6:G6"/>
    <mergeCell ref="N5:P5"/>
    <mergeCell ref="K5:M5"/>
    <mergeCell ref="K6:M6"/>
    <mergeCell ref="H5:J5"/>
    <mergeCell ref="H6:J6"/>
    <mergeCell ref="N6:P6"/>
    <mergeCell ref="E11:G11"/>
    <mergeCell ref="E12:G12"/>
    <mergeCell ref="E13:G13"/>
    <mergeCell ref="E14:G14"/>
    <mergeCell ref="E7:G7"/>
    <mergeCell ref="E8:G8"/>
    <mergeCell ref="E9:G9"/>
    <mergeCell ref="E10:G10"/>
    <mergeCell ref="H7:J7"/>
    <mergeCell ref="H8:J8"/>
    <mergeCell ref="K7:M7"/>
    <mergeCell ref="K8:M8"/>
    <mergeCell ref="H9:J9"/>
    <mergeCell ref="H10:J10"/>
    <mergeCell ref="N13:P13"/>
    <mergeCell ref="H13:J13"/>
    <mergeCell ref="K14:M14"/>
    <mergeCell ref="K13:M13"/>
    <mergeCell ref="K9:M9"/>
    <mergeCell ref="K10:M10"/>
    <mergeCell ref="K11:M11"/>
    <mergeCell ref="K12:M12"/>
    <mergeCell ref="H11:J11"/>
    <mergeCell ref="H12:J12"/>
    <mergeCell ref="E15:G15"/>
    <mergeCell ref="K15:M15"/>
    <mergeCell ref="N7:P7"/>
    <mergeCell ref="N8:P8"/>
    <mergeCell ref="N9:P9"/>
    <mergeCell ref="N14:P14"/>
    <mergeCell ref="N10:P10"/>
    <mergeCell ref="N11:P11"/>
    <mergeCell ref="H14:J14"/>
    <mergeCell ref="N12:P12"/>
    <mergeCell ref="B8:C8"/>
    <mergeCell ref="B12:C12"/>
    <mergeCell ref="B13:C13"/>
    <mergeCell ref="B14:C14"/>
    <mergeCell ref="N15:P15"/>
    <mergeCell ref="E16:G16"/>
    <mergeCell ref="H16:J16"/>
    <mergeCell ref="K16:M16"/>
    <mergeCell ref="N16:P16"/>
    <mergeCell ref="H15:J15"/>
    <mergeCell ref="H22:J22"/>
    <mergeCell ref="H23:J23"/>
    <mergeCell ref="E17:G17"/>
    <mergeCell ref="E18:G18"/>
    <mergeCell ref="E19:G19"/>
    <mergeCell ref="E20:G20"/>
    <mergeCell ref="K17:M17"/>
    <mergeCell ref="K18:M18"/>
    <mergeCell ref="K19:M19"/>
    <mergeCell ref="K20:M20"/>
    <mergeCell ref="E21:G21"/>
    <mergeCell ref="E22:G22"/>
    <mergeCell ref="H17:J17"/>
    <mergeCell ref="H18:J18"/>
    <mergeCell ref="H19:J19"/>
    <mergeCell ref="H20:J20"/>
    <mergeCell ref="N17:P17"/>
    <mergeCell ref="N18:P18"/>
    <mergeCell ref="N19:P19"/>
    <mergeCell ref="N20:P20"/>
    <mergeCell ref="N21:P21"/>
    <mergeCell ref="N22:P22"/>
    <mergeCell ref="E24:G24"/>
    <mergeCell ref="H24:J24"/>
    <mergeCell ref="K24:M24"/>
    <mergeCell ref="N24:P24"/>
    <mergeCell ref="K21:M21"/>
    <mergeCell ref="K22:M22"/>
    <mergeCell ref="K23:M23"/>
    <mergeCell ref="N23:P23"/>
    <mergeCell ref="E23:G23"/>
    <mergeCell ref="H21:J21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&amp;C&amp;"-,標準"- &amp;P+185 -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IV1"/>
    </sheetView>
  </sheetViews>
  <sheetFormatPr defaultColWidth="8.796875" defaultRowHeight="14.25"/>
  <cols>
    <col min="1" max="1" width="4.3984375" style="17" customWidth="1"/>
    <col min="2" max="2" width="2.69921875" style="17" customWidth="1"/>
    <col min="3" max="3" width="9.59765625" style="17" customWidth="1"/>
    <col min="4" max="5" width="13.8984375" style="17" bestFit="1" customWidth="1"/>
    <col min="6" max="6" width="8" style="17" bestFit="1" customWidth="1"/>
    <col min="7" max="7" width="13.8984375" style="17" bestFit="1" customWidth="1"/>
    <col min="8" max="8" width="8" style="17" bestFit="1" customWidth="1"/>
    <col min="9" max="9" width="11.19921875" style="17" bestFit="1" customWidth="1"/>
    <col min="10" max="10" width="6.19921875" style="17" bestFit="1" customWidth="1"/>
    <col min="11" max="16384" width="9" style="17" customWidth="1"/>
  </cols>
  <sheetData>
    <row r="1" spans="1:4" s="39" customFormat="1" ht="26.25" customHeight="1" thickBot="1">
      <c r="A1" s="38" t="s">
        <v>197</v>
      </c>
      <c r="B1" s="38"/>
      <c r="C1" s="38"/>
      <c r="D1" s="38"/>
    </row>
    <row r="2" spans="1:10" s="40" customFormat="1" ht="19.5" customHeight="1" thickTop="1">
      <c r="A2" s="341" t="s">
        <v>26</v>
      </c>
      <c r="B2" s="342"/>
      <c r="C2" s="342"/>
      <c r="D2" s="337" t="s">
        <v>22</v>
      </c>
      <c r="E2" s="337" t="s">
        <v>20</v>
      </c>
      <c r="F2" s="337"/>
      <c r="G2" s="337" t="s">
        <v>19</v>
      </c>
      <c r="H2" s="337"/>
      <c r="I2" s="337" t="s">
        <v>21</v>
      </c>
      <c r="J2" s="350"/>
    </row>
    <row r="3" spans="1:10" s="40" customFormat="1" ht="19.5" customHeight="1">
      <c r="A3" s="378"/>
      <c r="B3" s="379"/>
      <c r="C3" s="379"/>
      <c r="D3" s="353"/>
      <c r="E3" s="197" t="s">
        <v>23</v>
      </c>
      <c r="F3" s="197" t="s">
        <v>24</v>
      </c>
      <c r="G3" s="197" t="s">
        <v>25</v>
      </c>
      <c r="H3" s="197" t="s">
        <v>24</v>
      </c>
      <c r="I3" s="197" t="s">
        <v>25</v>
      </c>
      <c r="J3" s="198" t="s">
        <v>24</v>
      </c>
    </row>
    <row r="4" spans="1:10" s="40" customFormat="1" ht="19.5" customHeight="1">
      <c r="A4" s="199"/>
      <c r="B4" s="360" t="s">
        <v>144</v>
      </c>
      <c r="C4" s="361"/>
      <c r="D4" s="200">
        <v>15166123000</v>
      </c>
      <c r="E4" s="200">
        <f aca="true" t="shared" si="0" ref="E4:J4">SUM(E5:E6)</f>
        <v>15275707333</v>
      </c>
      <c r="F4" s="200">
        <f t="shared" si="0"/>
        <v>112871</v>
      </c>
      <c r="G4" s="200">
        <f t="shared" si="0"/>
        <v>14978034541</v>
      </c>
      <c r="H4" s="200">
        <f t="shared" si="0"/>
        <v>108162</v>
      </c>
      <c r="I4" s="200">
        <f t="shared" si="0"/>
        <v>297515761</v>
      </c>
      <c r="J4" s="200">
        <f t="shared" si="0"/>
        <v>4706</v>
      </c>
    </row>
    <row r="5" spans="1:10" s="40" customFormat="1" ht="17.25" customHeight="1">
      <c r="A5" s="201">
        <v>23</v>
      </c>
      <c r="B5" s="202"/>
      <c r="C5" s="201" t="s">
        <v>150</v>
      </c>
      <c r="D5" s="203">
        <v>0</v>
      </c>
      <c r="E5" s="204">
        <v>5005259073</v>
      </c>
      <c r="F5" s="204">
        <v>50740</v>
      </c>
      <c r="G5" s="204">
        <v>4724868662</v>
      </c>
      <c r="H5" s="204">
        <v>46347</v>
      </c>
      <c r="I5" s="204">
        <v>280233380</v>
      </c>
      <c r="J5" s="204">
        <v>4390</v>
      </c>
    </row>
    <row r="6" spans="1:10" s="40" customFormat="1" ht="17.25" customHeight="1">
      <c r="A6" s="201" t="s">
        <v>225</v>
      </c>
      <c r="B6" s="202"/>
      <c r="C6" s="201" t="s">
        <v>151</v>
      </c>
      <c r="D6" s="203">
        <v>0</v>
      </c>
      <c r="E6" s="204">
        <v>10270448260</v>
      </c>
      <c r="F6" s="204">
        <v>62131</v>
      </c>
      <c r="G6" s="204">
        <v>10253165879</v>
      </c>
      <c r="H6" s="204">
        <v>61815</v>
      </c>
      <c r="I6" s="204">
        <v>17282381</v>
      </c>
      <c r="J6" s="204">
        <v>316</v>
      </c>
    </row>
    <row r="7" spans="1:10" s="40" customFormat="1" ht="19.5" customHeight="1">
      <c r="A7" s="201" t="s">
        <v>226</v>
      </c>
      <c r="B7" s="360" t="s">
        <v>145</v>
      </c>
      <c r="C7" s="361"/>
      <c r="D7" s="204">
        <v>1293523000</v>
      </c>
      <c r="E7" s="204">
        <v>1470026800</v>
      </c>
      <c r="F7" s="204">
        <v>4159</v>
      </c>
      <c r="G7" s="204">
        <v>1462363140</v>
      </c>
      <c r="H7" s="204">
        <v>4010</v>
      </c>
      <c r="I7" s="204">
        <v>7663660</v>
      </c>
      <c r="J7" s="204">
        <v>149</v>
      </c>
    </row>
    <row r="8" spans="1:10" s="40" customFormat="1" ht="19.5" customHeight="1">
      <c r="A8" s="205"/>
      <c r="B8" s="368" t="s">
        <v>132</v>
      </c>
      <c r="C8" s="369"/>
      <c r="D8" s="206">
        <f aca="true" t="shared" si="1" ref="D8:J8">+D4+D7</f>
        <v>16459646000</v>
      </c>
      <c r="E8" s="206">
        <f t="shared" si="1"/>
        <v>16745734133</v>
      </c>
      <c r="F8" s="206">
        <f t="shared" si="1"/>
        <v>117030</v>
      </c>
      <c r="G8" s="206">
        <f t="shared" si="1"/>
        <v>16440397681</v>
      </c>
      <c r="H8" s="206">
        <f t="shared" si="1"/>
        <v>112172</v>
      </c>
      <c r="I8" s="206">
        <f t="shared" si="1"/>
        <v>305179421</v>
      </c>
      <c r="J8" s="206">
        <f t="shared" si="1"/>
        <v>4855</v>
      </c>
    </row>
    <row r="9" spans="1:10" s="40" customFormat="1" ht="19.5" customHeight="1">
      <c r="A9" s="207"/>
      <c r="B9" s="382" t="s">
        <v>144</v>
      </c>
      <c r="C9" s="383"/>
      <c r="D9" s="200">
        <v>15274399000</v>
      </c>
      <c r="E9" s="200">
        <f aca="true" t="shared" si="2" ref="E9:J9">SUM(E10:E11)</f>
        <v>15817521989</v>
      </c>
      <c r="F9" s="200">
        <f t="shared" si="2"/>
        <v>113153</v>
      </c>
      <c r="G9" s="200">
        <f t="shared" si="2"/>
        <v>15552634164</v>
      </c>
      <c r="H9" s="200">
        <f t="shared" si="2"/>
        <v>108939</v>
      </c>
      <c r="I9" s="200">
        <f t="shared" si="2"/>
        <v>264549446</v>
      </c>
      <c r="J9" s="200">
        <f t="shared" si="2"/>
        <v>4208</v>
      </c>
    </row>
    <row r="10" spans="1:10" s="40" customFormat="1" ht="17.25" customHeight="1">
      <c r="A10" s="208">
        <v>24</v>
      </c>
      <c r="B10" s="209"/>
      <c r="C10" s="208" t="s">
        <v>150</v>
      </c>
      <c r="D10" s="203">
        <v>0</v>
      </c>
      <c r="E10" s="204">
        <v>5047290755</v>
      </c>
      <c r="F10" s="204">
        <v>50497</v>
      </c>
      <c r="G10" s="204">
        <v>4797248888</v>
      </c>
      <c r="H10" s="204">
        <v>46551</v>
      </c>
      <c r="I10" s="204">
        <v>249703488</v>
      </c>
      <c r="J10" s="204">
        <v>3940</v>
      </c>
    </row>
    <row r="11" spans="1:10" s="40" customFormat="1" ht="17.25" customHeight="1">
      <c r="A11" s="208" t="s">
        <v>225</v>
      </c>
      <c r="B11" s="209"/>
      <c r="C11" s="208" t="s">
        <v>151</v>
      </c>
      <c r="D11" s="203">
        <v>0</v>
      </c>
      <c r="E11" s="204">
        <v>10770231234</v>
      </c>
      <c r="F11" s="204">
        <v>62656</v>
      </c>
      <c r="G11" s="204">
        <v>10755385276</v>
      </c>
      <c r="H11" s="204">
        <v>62388</v>
      </c>
      <c r="I11" s="204">
        <v>14845958</v>
      </c>
      <c r="J11" s="204">
        <v>268</v>
      </c>
    </row>
    <row r="12" spans="1:10" s="40" customFormat="1" ht="19.5" customHeight="1">
      <c r="A12" s="208" t="s">
        <v>226</v>
      </c>
      <c r="B12" s="354" t="s">
        <v>145</v>
      </c>
      <c r="C12" s="355"/>
      <c r="D12" s="204">
        <v>1510363000</v>
      </c>
      <c r="E12" s="204">
        <v>1582728900</v>
      </c>
      <c r="F12" s="204">
        <v>4179</v>
      </c>
      <c r="G12" s="204">
        <v>1577956816</v>
      </c>
      <c r="H12" s="204">
        <v>4029</v>
      </c>
      <c r="I12" s="204">
        <v>4772084</v>
      </c>
      <c r="J12" s="204">
        <v>150</v>
      </c>
    </row>
    <row r="13" spans="1:10" s="40" customFormat="1" ht="19.5" customHeight="1">
      <c r="A13" s="210"/>
      <c r="B13" s="356" t="s">
        <v>132</v>
      </c>
      <c r="C13" s="357"/>
      <c r="D13" s="206">
        <f aca="true" t="shared" si="3" ref="D13:J13">+D9+D12</f>
        <v>16784762000</v>
      </c>
      <c r="E13" s="206">
        <f t="shared" si="3"/>
        <v>17400250889</v>
      </c>
      <c r="F13" s="206">
        <f t="shared" si="3"/>
        <v>117332</v>
      </c>
      <c r="G13" s="206">
        <f t="shared" si="3"/>
        <v>17130590980</v>
      </c>
      <c r="H13" s="206">
        <f t="shared" si="3"/>
        <v>112968</v>
      </c>
      <c r="I13" s="206">
        <f t="shared" si="3"/>
        <v>269321530</v>
      </c>
      <c r="J13" s="206">
        <f t="shared" si="3"/>
        <v>4358</v>
      </c>
    </row>
    <row r="14" spans="1:10" s="41" customFormat="1" ht="19.5" customHeight="1">
      <c r="A14" s="211"/>
      <c r="B14" s="358" t="s">
        <v>144</v>
      </c>
      <c r="C14" s="359"/>
      <c r="D14" s="212">
        <v>15558688000</v>
      </c>
      <c r="E14" s="212">
        <f aca="true" t="shared" si="4" ref="E14:J14">SUM(E15:E16)</f>
        <v>15825652616</v>
      </c>
      <c r="F14" s="212">
        <f t="shared" si="4"/>
        <v>114193</v>
      </c>
      <c r="G14" s="212">
        <f t="shared" si="4"/>
        <v>15591542730</v>
      </c>
      <c r="H14" s="212">
        <f t="shared" si="4"/>
        <v>110255</v>
      </c>
      <c r="I14" s="212">
        <f t="shared" si="4"/>
        <v>233705329</v>
      </c>
      <c r="J14" s="212">
        <f t="shared" si="4"/>
        <v>3932</v>
      </c>
    </row>
    <row r="15" spans="1:10" s="41" customFormat="1" ht="17.25" customHeight="1">
      <c r="A15" s="211">
        <v>25</v>
      </c>
      <c r="B15" s="213"/>
      <c r="C15" s="211" t="s">
        <v>150</v>
      </c>
      <c r="D15" s="214">
        <v>0</v>
      </c>
      <c r="E15" s="212">
        <v>4984126033</v>
      </c>
      <c r="F15" s="212">
        <v>50990</v>
      </c>
      <c r="G15" s="212">
        <v>4762545294</v>
      </c>
      <c r="H15" s="212">
        <v>47277</v>
      </c>
      <c r="I15" s="212">
        <v>221176182</v>
      </c>
      <c r="J15" s="212">
        <v>3707</v>
      </c>
    </row>
    <row r="16" spans="1:10" s="41" customFormat="1" ht="17.25" customHeight="1">
      <c r="A16" s="211" t="s">
        <v>225</v>
      </c>
      <c r="B16" s="213"/>
      <c r="C16" s="211" t="s">
        <v>151</v>
      </c>
      <c r="D16" s="214">
        <v>0</v>
      </c>
      <c r="E16" s="212">
        <v>10841526583</v>
      </c>
      <c r="F16" s="212">
        <v>63203</v>
      </c>
      <c r="G16" s="212">
        <v>10828997436</v>
      </c>
      <c r="H16" s="212">
        <v>62978</v>
      </c>
      <c r="I16" s="212">
        <v>12529147</v>
      </c>
      <c r="J16" s="212">
        <v>225</v>
      </c>
    </row>
    <row r="17" spans="1:10" s="41" customFormat="1" ht="19.5" customHeight="1">
      <c r="A17" s="211" t="s">
        <v>226</v>
      </c>
      <c r="B17" s="358" t="s">
        <v>145</v>
      </c>
      <c r="C17" s="359"/>
      <c r="D17" s="212">
        <v>1256678000</v>
      </c>
      <c r="E17" s="212">
        <v>1436179500</v>
      </c>
      <c r="F17" s="212">
        <v>4212</v>
      </c>
      <c r="G17" s="212">
        <v>1428896400</v>
      </c>
      <c r="H17" s="212">
        <v>4064</v>
      </c>
      <c r="I17" s="212">
        <v>7283100</v>
      </c>
      <c r="J17" s="212">
        <v>148</v>
      </c>
    </row>
    <row r="18" spans="1:10" s="41" customFormat="1" ht="19.5" customHeight="1" thickBot="1">
      <c r="A18" s="215"/>
      <c r="B18" s="351" t="s">
        <v>132</v>
      </c>
      <c r="C18" s="352"/>
      <c r="D18" s="216">
        <v>16815366000</v>
      </c>
      <c r="E18" s="216">
        <f aca="true" t="shared" si="5" ref="E18:J18">+E14+E17</f>
        <v>17261832116</v>
      </c>
      <c r="F18" s="216">
        <f t="shared" si="5"/>
        <v>118405</v>
      </c>
      <c r="G18" s="216">
        <f t="shared" si="5"/>
        <v>17020439130</v>
      </c>
      <c r="H18" s="216">
        <f t="shared" si="5"/>
        <v>114319</v>
      </c>
      <c r="I18" s="216">
        <f t="shared" si="5"/>
        <v>240988429</v>
      </c>
      <c r="J18" s="216">
        <f t="shared" si="5"/>
        <v>4080</v>
      </c>
    </row>
    <row r="19" spans="1:10" ht="18" customHeight="1" thickTop="1">
      <c r="A19" s="33" t="s">
        <v>185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9" customFormat="1" ht="26.25" customHeight="1" thickBot="1">
      <c r="A21" s="38" t="s">
        <v>198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9.5" customHeight="1" thickTop="1">
      <c r="A22" s="372" t="s">
        <v>26</v>
      </c>
      <c r="B22" s="380"/>
      <c r="C22" s="380"/>
      <c r="D22" s="372" t="s">
        <v>22</v>
      </c>
      <c r="E22" s="362" t="s">
        <v>20</v>
      </c>
      <c r="F22" s="362"/>
      <c r="G22" s="362" t="s">
        <v>19</v>
      </c>
      <c r="H22" s="362"/>
      <c r="I22" s="362" t="s">
        <v>21</v>
      </c>
      <c r="J22" s="363"/>
    </row>
    <row r="23" spans="1:10" ht="19.5" customHeight="1">
      <c r="A23" s="373"/>
      <c r="B23" s="381"/>
      <c r="C23" s="381"/>
      <c r="D23" s="373"/>
      <c r="E23" s="119" t="s">
        <v>23</v>
      </c>
      <c r="F23" s="119" t="s">
        <v>24</v>
      </c>
      <c r="G23" s="119" t="s">
        <v>25</v>
      </c>
      <c r="H23" s="119" t="s">
        <v>24</v>
      </c>
      <c r="I23" s="119" t="s">
        <v>25</v>
      </c>
      <c r="J23" s="217" t="s">
        <v>24</v>
      </c>
    </row>
    <row r="24" spans="1:10" ht="20.25" customHeight="1">
      <c r="A24" s="218"/>
      <c r="B24" s="364" t="s">
        <v>0</v>
      </c>
      <c r="C24" s="365"/>
      <c r="D24" s="219">
        <f aca="true" t="shared" si="6" ref="D24:J24">SUM(D25:D27)</f>
        <v>12888530000</v>
      </c>
      <c r="E24" s="219">
        <f t="shared" si="6"/>
        <v>13151210300</v>
      </c>
      <c r="F24" s="219">
        <f t="shared" si="6"/>
        <v>80550</v>
      </c>
      <c r="G24" s="219">
        <f t="shared" si="6"/>
        <v>12976488769</v>
      </c>
      <c r="H24" s="219">
        <f t="shared" si="6"/>
        <v>78399</v>
      </c>
      <c r="I24" s="219">
        <f t="shared" si="6"/>
        <v>174721531</v>
      </c>
      <c r="J24" s="219">
        <f t="shared" si="6"/>
        <v>2151</v>
      </c>
    </row>
    <row r="25" spans="1:10" ht="17.25" customHeight="1">
      <c r="A25" s="220"/>
      <c r="B25" s="221"/>
      <c r="C25" s="220" t="s">
        <v>146</v>
      </c>
      <c r="D25" s="222">
        <v>11309494000</v>
      </c>
      <c r="E25" s="222">
        <v>11571539400</v>
      </c>
      <c r="F25" s="222">
        <v>78696</v>
      </c>
      <c r="G25" s="222">
        <v>11400468369</v>
      </c>
      <c r="H25" s="222">
        <v>76598</v>
      </c>
      <c r="I25" s="222">
        <v>171071031</v>
      </c>
      <c r="J25" s="222">
        <v>2098</v>
      </c>
    </row>
    <row r="26" spans="1:10" ht="17.25" customHeight="1">
      <c r="A26" s="220">
        <v>23</v>
      </c>
      <c r="B26" s="221"/>
      <c r="C26" s="220" t="s">
        <v>147</v>
      </c>
      <c r="D26" s="222">
        <v>1483119000</v>
      </c>
      <c r="E26" s="222">
        <v>1483753300</v>
      </c>
      <c r="F26" s="222">
        <v>1851</v>
      </c>
      <c r="G26" s="222">
        <v>1480102800</v>
      </c>
      <c r="H26" s="222">
        <v>1798</v>
      </c>
      <c r="I26" s="222">
        <v>3650500</v>
      </c>
      <c r="J26" s="222">
        <v>53</v>
      </c>
    </row>
    <row r="27" spans="1:10" ht="17.25" customHeight="1">
      <c r="A27" s="220" t="s">
        <v>225</v>
      </c>
      <c r="B27" s="221"/>
      <c r="C27" s="220" t="s">
        <v>182</v>
      </c>
      <c r="D27" s="222">
        <v>95917000</v>
      </c>
      <c r="E27" s="222">
        <v>95917600</v>
      </c>
      <c r="F27" s="222">
        <v>3</v>
      </c>
      <c r="G27" s="222">
        <v>95917600</v>
      </c>
      <c r="H27" s="222">
        <v>3</v>
      </c>
      <c r="I27" s="223">
        <v>0</v>
      </c>
      <c r="J27" s="223">
        <v>0</v>
      </c>
    </row>
    <row r="28" spans="1:10" ht="20.25" customHeight="1">
      <c r="A28" s="220" t="s">
        <v>226</v>
      </c>
      <c r="B28" s="366" t="s">
        <v>4</v>
      </c>
      <c r="C28" s="367"/>
      <c r="D28" s="222">
        <v>3160794000</v>
      </c>
      <c r="E28" s="222">
        <v>3227729400</v>
      </c>
      <c r="F28" s="222">
        <v>75445</v>
      </c>
      <c r="G28" s="222">
        <v>3180018900</v>
      </c>
      <c r="H28" s="222">
        <v>73487</v>
      </c>
      <c r="I28" s="222">
        <v>47710500</v>
      </c>
      <c r="J28" s="222">
        <v>1958</v>
      </c>
    </row>
    <row r="29" spans="1:10" ht="20.25" customHeight="1">
      <c r="A29" s="224"/>
      <c r="B29" s="370" t="s">
        <v>132</v>
      </c>
      <c r="C29" s="371"/>
      <c r="D29" s="225">
        <v>16049324000</v>
      </c>
      <c r="E29" s="225">
        <v>16378939700</v>
      </c>
      <c r="F29" s="225">
        <v>155995</v>
      </c>
      <c r="G29" s="225">
        <v>16156507669</v>
      </c>
      <c r="H29" s="225">
        <v>151886</v>
      </c>
      <c r="I29" s="225">
        <v>222432031</v>
      </c>
      <c r="J29" s="225">
        <v>4109</v>
      </c>
    </row>
    <row r="30" spans="1:10" ht="20.25" customHeight="1">
      <c r="A30" s="220"/>
      <c r="B30" s="366" t="s">
        <v>0</v>
      </c>
      <c r="C30" s="367"/>
      <c r="D30" s="222">
        <f aca="true" t="shared" si="7" ref="D30:J30">SUM(D31:D33)</f>
        <v>12610115000</v>
      </c>
      <c r="E30" s="222">
        <f t="shared" si="7"/>
        <v>12845568600</v>
      </c>
      <c r="F30" s="222">
        <f t="shared" si="7"/>
        <v>81646</v>
      </c>
      <c r="G30" s="222">
        <f t="shared" si="7"/>
        <v>12694521692</v>
      </c>
      <c r="H30" s="222">
        <f t="shared" si="7"/>
        <v>79690</v>
      </c>
      <c r="I30" s="222">
        <f t="shared" si="7"/>
        <v>150950308</v>
      </c>
      <c r="J30" s="222">
        <f t="shared" si="7"/>
        <v>1954</v>
      </c>
    </row>
    <row r="31" spans="1:10" ht="17.25" customHeight="1">
      <c r="A31" s="220"/>
      <c r="B31" s="221"/>
      <c r="C31" s="220" t="s">
        <v>146</v>
      </c>
      <c r="D31" s="222">
        <v>11049583000</v>
      </c>
      <c r="E31" s="222">
        <v>11309075800</v>
      </c>
      <c r="F31" s="222">
        <v>79797</v>
      </c>
      <c r="G31" s="222">
        <v>11161886692</v>
      </c>
      <c r="H31" s="222">
        <v>77911</v>
      </c>
      <c r="I31" s="222">
        <v>147092508</v>
      </c>
      <c r="J31" s="222">
        <v>1884</v>
      </c>
    </row>
    <row r="32" spans="1:10" ht="17.25" customHeight="1">
      <c r="A32" s="220">
        <v>24</v>
      </c>
      <c r="B32" s="221"/>
      <c r="C32" s="220" t="s">
        <v>147</v>
      </c>
      <c r="D32" s="222">
        <v>1468962000</v>
      </c>
      <c r="E32" s="222">
        <v>1444921900</v>
      </c>
      <c r="F32" s="222">
        <v>1846</v>
      </c>
      <c r="G32" s="222">
        <v>1441064100</v>
      </c>
      <c r="H32" s="222">
        <v>1776</v>
      </c>
      <c r="I32" s="222">
        <v>3857800</v>
      </c>
      <c r="J32" s="222">
        <v>70</v>
      </c>
    </row>
    <row r="33" spans="1:10" ht="17.25" customHeight="1">
      <c r="A33" s="220" t="s">
        <v>225</v>
      </c>
      <c r="B33" s="221"/>
      <c r="C33" s="220" t="s">
        <v>182</v>
      </c>
      <c r="D33" s="222">
        <v>91570000</v>
      </c>
      <c r="E33" s="222">
        <v>91570900</v>
      </c>
      <c r="F33" s="222">
        <v>3</v>
      </c>
      <c r="G33" s="222">
        <v>91570900</v>
      </c>
      <c r="H33" s="222">
        <v>3</v>
      </c>
      <c r="I33" s="223">
        <v>0</v>
      </c>
      <c r="J33" s="223">
        <v>0</v>
      </c>
    </row>
    <row r="34" spans="1:10" ht="20.25" customHeight="1">
      <c r="A34" s="220" t="s">
        <v>226</v>
      </c>
      <c r="B34" s="366" t="s">
        <v>4</v>
      </c>
      <c r="C34" s="367"/>
      <c r="D34" s="222">
        <v>3077689000</v>
      </c>
      <c r="E34" s="222">
        <v>3156817300</v>
      </c>
      <c r="F34" s="222">
        <v>76493</v>
      </c>
      <c r="G34" s="222">
        <v>3115733700</v>
      </c>
      <c r="H34" s="222">
        <v>74720</v>
      </c>
      <c r="I34" s="222">
        <v>41067800</v>
      </c>
      <c r="J34" s="222">
        <v>1771</v>
      </c>
    </row>
    <row r="35" spans="1:10" ht="20.25" customHeight="1">
      <c r="A35" s="224"/>
      <c r="B35" s="370" t="s">
        <v>132</v>
      </c>
      <c r="C35" s="371"/>
      <c r="D35" s="225">
        <f aca="true" t="shared" si="8" ref="D35:J35">+D30+D34</f>
        <v>15687804000</v>
      </c>
      <c r="E35" s="225">
        <f t="shared" si="8"/>
        <v>16002385900</v>
      </c>
      <c r="F35" s="225">
        <f t="shared" si="8"/>
        <v>158139</v>
      </c>
      <c r="G35" s="225">
        <f t="shared" si="8"/>
        <v>15810255392</v>
      </c>
      <c r="H35" s="225">
        <f t="shared" si="8"/>
        <v>154410</v>
      </c>
      <c r="I35" s="225">
        <f t="shared" si="8"/>
        <v>192018108</v>
      </c>
      <c r="J35" s="225">
        <f t="shared" si="8"/>
        <v>3725</v>
      </c>
    </row>
    <row r="36" spans="1:10" ht="20.25" customHeight="1">
      <c r="A36" s="226"/>
      <c r="B36" s="374" t="s">
        <v>0</v>
      </c>
      <c r="C36" s="375"/>
      <c r="D36" s="227">
        <f aca="true" t="shared" si="9" ref="D36:J36">SUM(D37:D39)</f>
        <v>13163249000</v>
      </c>
      <c r="E36" s="227">
        <f t="shared" si="9"/>
        <v>12928854800</v>
      </c>
      <c r="F36" s="227">
        <f t="shared" si="9"/>
        <v>82704</v>
      </c>
      <c r="G36" s="227">
        <f t="shared" si="9"/>
        <v>12796760067</v>
      </c>
      <c r="H36" s="227">
        <f t="shared" si="9"/>
        <v>80852</v>
      </c>
      <c r="I36" s="227">
        <f t="shared" si="9"/>
        <v>132094733</v>
      </c>
      <c r="J36" s="227">
        <f t="shared" si="9"/>
        <v>1852</v>
      </c>
    </row>
    <row r="37" spans="1:10" ht="17.25" customHeight="1">
      <c r="A37" s="226"/>
      <c r="B37" s="228"/>
      <c r="C37" s="226" t="s">
        <v>146</v>
      </c>
      <c r="D37" s="227">
        <v>11625522000</v>
      </c>
      <c r="E37" s="227">
        <v>11483231100</v>
      </c>
      <c r="F37" s="227">
        <v>80875</v>
      </c>
      <c r="G37" s="227">
        <v>11353603567</v>
      </c>
      <c r="H37" s="227">
        <v>79065</v>
      </c>
      <c r="I37" s="227">
        <v>129627533</v>
      </c>
      <c r="J37" s="227">
        <v>1810</v>
      </c>
    </row>
    <row r="38" spans="1:10" ht="17.25" customHeight="1">
      <c r="A38" s="226">
        <v>25</v>
      </c>
      <c r="B38" s="228"/>
      <c r="C38" s="226" t="s">
        <v>147</v>
      </c>
      <c r="D38" s="227">
        <v>1450000000</v>
      </c>
      <c r="E38" s="227">
        <v>1357895800</v>
      </c>
      <c r="F38" s="227">
        <v>1826</v>
      </c>
      <c r="G38" s="227">
        <v>1355428600</v>
      </c>
      <c r="H38" s="227">
        <v>1784</v>
      </c>
      <c r="I38" s="227">
        <v>2467200</v>
      </c>
      <c r="J38" s="227">
        <v>42</v>
      </c>
    </row>
    <row r="39" spans="1:10" ht="17.25" customHeight="1">
      <c r="A39" s="226" t="s">
        <v>225</v>
      </c>
      <c r="B39" s="228"/>
      <c r="C39" s="226" t="s">
        <v>182</v>
      </c>
      <c r="D39" s="227">
        <v>87727000</v>
      </c>
      <c r="E39" s="227">
        <v>87727900</v>
      </c>
      <c r="F39" s="227">
        <v>3</v>
      </c>
      <c r="G39" s="227">
        <v>87727900</v>
      </c>
      <c r="H39" s="227">
        <v>3</v>
      </c>
      <c r="I39" s="229">
        <v>0</v>
      </c>
      <c r="J39" s="229">
        <v>0</v>
      </c>
    </row>
    <row r="40" spans="1:10" ht="20.25" customHeight="1">
      <c r="A40" s="226" t="s">
        <v>226</v>
      </c>
      <c r="B40" s="374" t="s">
        <v>4</v>
      </c>
      <c r="C40" s="375"/>
      <c r="D40" s="227">
        <v>3220794000</v>
      </c>
      <c r="E40" s="227">
        <v>3188192000</v>
      </c>
      <c r="F40" s="227">
        <v>77521</v>
      </c>
      <c r="G40" s="227">
        <v>3152197600</v>
      </c>
      <c r="H40" s="227">
        <v>75830</v>
      </c>
      <c r="I40" s="227">
        <v>35994400</v>
      </c>
      <c r="J40" s="227">
        <v>1691</v>
      </c>
    </row>
    <row r="41" spans="1:10" ht="20.25" customHeight="1" thickBot="1">
      <c r="A41" s="230"/>
      <c r="B41" s="376" t="s">
        <v>132</v>
      </c>
      <c r="C41" s="377"/>
      <c r="D41" s="231">
        <f aca="true" t="shared" si="10" ref="D41:J41">+D36+D40</f>
        <v>16384043000</v>
      </c>
      <c r="E41" s="231">
        <f t="shared" si="10"/>
        <v>16117046800</v>
      </c>
      <c r="F41" s="231">
        <f t="shared" si="10"/>
        <v>160225</v>
      </c>
      <c r="G41" s="231">
        <f t="shared" si="10"/>
        <v>15948957667</v>
      </c>
      <c r="H41" s="231">
        <f t="shared" si="10"/>
        <v>156682</v>
      </c>
      <c r="I41" s="231">
        <f t="shared" si="10"/>
        <v>168089133</v>
      </c>
      <c r="J41" s="231">
        <f t="shared" si="10"/>
        <v>3543</v>
      </c>
    </row>
    <row r="42" spans="1:10" ht="18" customHeight="1" thickTop="1">
      <c r="A42" s="33" t="s">
        <v>185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28">
    <mergeCell ref="B40:C40"/>
    <mergeCell ref="B41:C41"/>
    <mergeCell ref="A2:C3"/>
    <mergeCell ref="A22:C23"/>
    <mergeCell ref="B30:C30"/>
    <mergeCell ref="B34:C34"/>
    <mergeCell ref="B35:C35"/>
    <mergeCell ref="B36:C36"/>
    <mergeCell ref="B9:C9"/>
    <mergeCell ref="B7:C7"/>
    <mergeCell ref="I22:J22"/>
    <mergeCell ref="B24:C24"/>
    <mergeCell ref="B28:C28"/>
    <mergeCell ref="B8:C8"/>
    <mergeCell ref="B29:C29"/>
    <mergeCell ref="D22:D23"/>
    <mergeCell ref="E22:F22"/>
    <mergeCell ref="G22:H22"/>
    <mergeCell ref="I2:J2"/>
    <mergeCell ref="B18:C18"/>
    <mergeCell ref="D2:D3"/>
    <mergeCell ref="E2:F2"/>
    <mergeCell ref="G2:H2"/>
    <mergeCell ref="B12:C12"/>
    <mergeCell ref="B13:C13"/>
    <mergeCell ref="B14:C14"/>
    <mergeCell ref="B17:C17"/>
    <mergeCell ref="B4:C4"/>
  </mergeCells>
  <printOptions/>
  <pageMargins left="0.5905511811023623" right="0.5905511811023623" top="0.8661417322834646" bottom="0.5511811023622047" header="0.3937007874015748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1">
      <selection activeCell="A1" sqref="A1:IV1"/>
    </sheetView>
  </sheetViews>
  <sheetFormatPr defaultColWidth="8.796875" defaultRowHeight="14.25"/>
  <cols>
    <col min="1" max="1" width="2.8984375" style="17" customWidth="1"/>
    <col min="2" max="2" width="7.59765625" style="17" customWidth="1"/>
    <col min="3" max="4" width="8.59765625" style="17" bestFit="1" customWidth="1"/>
    <col min="5" max="5" width="8.3984375" style="17" bestFit="1" customWidth="1"/>
    <col min="6" max="8" width="6" style="17" bestFit="1" customWidth="1"/>
    <col min="9" max="10" width="6.69921875" style="17" bestFit="1" customWidth="1"/>
    <col min="11" max="11" width="6.59765625" style="17" bestFit="1" customWidth="1"/>
    <col min="12" max="13" width="9.3984375" style="17" bestFit="1" customWidth="1"/>
    <col min="14" max="14" width="9.09765625" style="17" bestFit="1" customWidth="1"/>
    <col min="15" max="16384" width="9" style="17" customWidth="1"/>
  </cols>
  <sheetData>
    <row r="1" s="39" customFormat="1" ht="26.25" customHeight="1">
      <c r="A1" s="38" t="s">
        <v>199</v>
      </c>
    </row>
    <row r="2" spans="1:14" ht="15" customHeight="1" thickBot="1">
      <c r="A2" s="43"/>
      <c r="M2" s="384" t="s">
        <v>28</v>
      </c>
      <c r="N2" s="384"/>
    </row>
    <row r="3" spans="1:14" ht="53.25" customHeight="1" thickTop="1">
      <c r="A3" s="392" t="s">
        <v>129</v>
      </c>
      <c r="B3" s="393"/>
      <c r="C3" s="386" t="s">
        <v>152</v>
      </c>
      <c r="D3" s="386"/>
      <c r="E3" s="386"/>
      <c r="F3" s="385" t="s">
        <v>153</v>
      </c>
      <c r="G3" s="385"/>
      <c r="H3" s="385"/>
      <c r="I3" s="385" t="s">
        <v>157</v>
      </c>
      <c r="J3" s="385"/>
      <c r="K3" s="385"/>
      <c r="L3" s="386" t="s">
        <v>158</v>
      </c>
      <c r="M3" s="386"/>
      <c r="N3" s="386"/>
    </row>
    <row r="4" spans="1:14" ht="31.5" customHeight="1">
      <c r="A4" s="394"/>
      <c r="B4" s="395"/>
      <c r="C4" s="144" t="s">
        <v>227</v>
      </c>
      <c r="D4" s="144" t="s">
        <v>228</v>
      </c>
      <c r="E4" s="145" t="s">
        <v>229</v>
      </c>
      <c r="F4" s="146" t="s">
        <v>227</v>
      </c>
      <c r="G4" s="146" t="s">
        <v>228</v>
      </c>
      <c r="H4" s="145" t="s">
        <v>229</v>
      </c>
      <c r="I4" s="146" t="s">
        <v>227</v>
      </c>
      <c r="J4" s="146" t="s">
        <v>228</v>
      </c>
      <c r="K4" s="145" t="s">
        <v>229</v>
      </c>
      <c r="L4" s="146" t="s">
        <v>227</v>
      </c>
      <c r="M4" s="144" t="s">
        <v>228</v>
      </c>
      <c r="N4" s="147" t="s">
        <v>229</v>
      </c>
    </row>
    <row r="5" spans="1:14" ht="33" customHeight="1">
      <c r="A5" s="396" t="s">
        <v>154</v>
      </c>
      <c r="B5" s="397"/>
      <c r="C5" s="143">
        <f>+C6+C10+C15</f>
        <v>34181028</v>
      </c>
      <c r="D5" s="143">
        <f>+D6+D10+D15</f>
        <v>35014215</v>
      </c>
      <c r="E5" s="148">
        <f aca="true" t="shared" si="0" ref="E5:K5">+E6+E10+E15</f>
        <v>35006784</v>
      </c>
      <c r="F5" s="149">
        <f>+F6+F10+F15</f>
        <v>100</v>
      </c>
      <c r="G5" s="150">
        <f>+G6+G10+G15</f>
        <v>100.00000000000001</v>
      </c>
      <c r="H5" s="151">
        <f t="shared" si="0"/>
        <v>100</v>
      </c>
      <c r="I5" s="143">
        <f>+I6+I10+I15</f>
        <v>325580</v>
      </c>
      <c r="J5" s="143">
        <f>+J6+J10+J15</f>
        <v>329615</v>
      </c>
      <c r="K5" s="152">
        <f t="shared" si="0"/>
        <v>333427</v>
      </c>
      <c r="L5" s="143">
        <v>103420</v>
      </c>
      <c r="M5" s="143">
        <v>104777</v>
      </c>
      <c r="N5" s="153">
        <v>103703</v>
      </c>
    </row>
    <row r="6" spans="1:14" ht="33" customHeight="1">
      <c r="A6" s="388" t="s">
        <v>70</v>
      </c>
      <c r="B6" s="154" t="s">
        <v>155</v>
      </c>
      <c r="C6" s="155">
        <f>SUM(C7:C9)</f>
        <v>17059559</v>
      </c>
      <c r="D6" s="155">
        <f>SUM(D7:D9)</f>
        <v>17072167</v>
      </c>
      <c r="E6" s="156">
        <f>SUM(E7:E9)</f>
        <v>17206218</v>
      </c>
      <c r="F6" s="157">
        <v>49.9</v>
      </c>
      <c r="G6" s="157">
        <v>48.7</v>
      </c>
      <c r="H6" s="158">
        <f>SUM(H7:H9)</f>
        <v>49.2</v>
      </c>
      <c r="I6" s="155">
        <f>SUM(I7:I9)</f>
        <v>115946</v>
      </c>
      <c r="J6" s="155">
        <f>SUM(J7:J9)</f>
        <v>117070</v>
      </c>
      <c r="K6" s="156">
        <f>SUM(K7:K9)</f>
        <v>117715</v>
      </c>
      <c r="L6" s="155">
        <v>144764</v>
      </c>
      <c r="M6" s="155">
        <v>143635</v>
      </c>
      <c r="N6" s="159">
        <v>144073</v>
      </c>
    </row>
    <row r="7" spans="1:14" ht="33" customHeight="1">
      <c r="A7" s="390"/>
      <c r="B7" s="160" t="s">
        <v>144</v>
      </c>
      <c r="C7" s="155">
        <v>15274399</v>
      </c>
      <c r="D7" s="155">
        <v>15558688</v>
      </c>
      <c r="E7" s="156">
        <v>15526986</v>
      </c>
      <c r="F7" s="161">
        <v>44.69</v>
      </c>
      <c r="G7" s="161">
        <v>44.4</v>
      </c>
      <c r="H7" s="162">
        <v>44.4</v>
      </c>
      <c r="I7" s="155">
        <v>111746</v>
      </c>
      <c r="J7" s="155">
        <v>112943</v>
      </c>
      <c r="K7" s="156">
        <v>113581</v>
      </c>
      <c r="L7" s="155">
        <v>136689</v>
      </c>
      <c r="M7" s="155">
        <v>137757</v>
      </c>
      <c r="N7" s="159">
        <v>136704</v>
      </c>
    </row>
    <row r="8" spans="1:14" ht="33" customHeight="1">
      <c r="A8" s="390"/>
      <c r="B8" s="160" t="s">
        <v>145</v>
      </c>
      <c r="C8" s="155">
        <v>1510363</v>
      </c>
      <c r="D8" s="155">
        <v>1256678</v>
      </c>
      <c r="E8" s="156">
        <v>1432546</v>
      </c>
      <c r="F8" s="161">
        <v>4.42</v>
      </c>
      <c r="G8" s="161">
        <v>3.6</v>
      </c>
      <c r="H8" s="162">
        <v>4.1</v>
      </c>
      <c r="I8" s="155">
        <v>4200</v>
      </c>
      <c r="J8" s="155">
        <v>4127</v>
      </c>
      <c r="K8" s="156">
        <v>4134</v>
      </c>
      <c r="L8" s="155">
        <v>359610</v>
      </c>
      <c r="M8" s="155">
        <v>304502</v>
      </c>
      <c r="N8" s="159">
        <v>346528</v>
      </c>
    </row>
    <row r="9" spans="1:14" ht="33" customHeight="1">
      <c r="A9" s="390"/>
      <c r="B9" s="163" t="s">
        <v>230</v>
      </c>
      <c r="C9" s="155">
        <v>274797</v>
      </c>
      <c r="D9" s="155">
        <v>256801</v>
      </c>
      <c r="E9" s="156">
        <v>246686</v>
      </c>
      <c r="F9" s="161">
        <v>0.8</v>
      </c>
      <c r="G9" s="164">
        <v>0.7</v>
      </c>
      <c r="H9" s="165">
        <v>0.7</v>
      </c>
      <c r="I9" s="166">
        <v>0</v>
      </c>
      <c r="J9" s="166">
        <v>0</v>
      </c>
      <c r="K9" s="167">
        <v>0</v>
      </c>
      <c r="L9" s="166">
        <v>0</v>
      </c>
      <c r="M9" s="166">
        <v>0</v>
      </c>
      <c r="N9" s="168">
        <v>0</v>
      </c>
    </row>
    <row r="10" spans="1:14" ht="33" customHeight="1">
      <c r="A10" s="387" t="s">
        <v>0</v>
      </c>
      <c r="B10" s="169" t="s">
        <v>155</v>
      </c>
      <c r="C10" s="170">
        <f>SUM(C11:C14)</f>
        <v>12791858</v>
      </c>
      <c r="D10" s="170">
        <f>SUM(D11:D14)</f>
        <v>13334678</v>
      </c>
      <c r="E10" s="171">
        <f>SUM(E11:E14)</f>
        <v>13237320</v>
      </c>
      <c r="F10" s="172">
        <v>37.4</v>
      </c>
      <c r="G10" s="157">
        <v>38.1</v>
      </c>
      <c r="H10" s="158">
        <f>SUM(H11:H14)</f>
        <v>37.8</v>
      </c>
      <c r="I10" s="170">
        <f>SUM(I11:I14)</f>
        <v>81458</v>
      </c>
      <c r="J10" s="170">
        <f>SUM(J11:J14)</f>
        <v>82643</v>
      </c>
      <c r="K10" s="171">
        <f>SUM(K11:K14)</f>
        <v>83633</v>
      </c>
      <c r="L10" s="170">
        <v>154805</v>
      </c>
      <c r="M10" s="170">
        <v>159278</v>
      </c>
      <c r="N10" s="173">
        <v>156583</v>
      </c>
    </row>
    <row r="11" spans="1:14" ht="33" customHeight="1">
      <c r="A11" s="388"/>
      <c r="B11" s="174" t="s">
        <v>146</v>
      </c>
      <c r="C11" s="155">
        <v>11049583</v>
      </c>
      <c r="D11" s="155">
        <v>11625522</v>
      </c>
      <c r="E11" s="156">
        <v>11646600</v>
      </c>
      <c r="F11" s="161">
        <v>32.33</v>
      </c>
      <c r="G11" s="161">
        <v>33.2</v>
      </c>
      <c r="H11" s="162">
        <v>33.3</v>
      </c>
      <c r="I11" s="155">
        <v>79900</v>
      </c>
      <c r="J11" s="155">
        <v>80945</v>
      </c>
      <c r="K11" s="156">
        <v>81932</v>
      </c>
      <c r="L11" s="155">
        <v>138293</v>
      </c>
      <c r="M11" s="155">
        <v>143622</v>
      </c>
      <c r="N11" s="159">
        <v>142150</v>
      </c>
    </row>
    <row r="12" spans="1:14" ht="33" customHeight="1">
      <c r="A12" s="388"/>
      <c r="B12" s="174" t="s">
        <v>147</v>
      </c>
      <c r="C12" s="155">
        <v>1468962</v>
      </c>
      <c r="D12" s="155">
        <v>1450000</v>
      </c>
      <c r="E12" s="156">
        <v>1363150</v>
      </c>
      <c r="F12" s="161">
        <v>4.3</v>
      </c>
      <c r="G12" s="161">
        <v>4.1</v>
      </c>
      <c r="H12" s="162">
        <v>3.9</v>
      </c>
      <c r="I12" s="155">
        <v>1555</v>
      </c>
      <c r="J12" s="155">
        <v>1695</v>
      </c>
      <c r="K12" s="156">
        <v>1698</v>
      </c>
      <c r="L12" s="155">
        <v>944670</v>
      </c>
      <c r="M12" s="155">
        <v>855457</v>
      </c>
      <c r="N12" s="159">
        <v>802797</v>
      </c>
    </row>
    <row r="13" spans="1:14" ht="33" customHeight="1">
      <c r="A13" s="388"/>
      <c r="B13" s="160" t="s">
        <v>231</v>
      </c>
      <c r="C13" s="155">
        <v>91570</v>
      </c>
      <c r="D13" s="155">
        <v>87727</v>
      </c>
      <c r="E13" s="156">
        <v>85789</v>
      </c>
      <c r="F13" s="161">
        <v>0.27</v>
      </c>
      <c r="G13" s="161">
        <v>0.3</v>
      </c>
      <c r="H13" s="162">
        <v>0.2</v>
      </c>
      <c r="I13" s="155">
        <v>3</v>
      </c>
      <c r="J13" s="155">
        <v>3</v>
      </c>
      <c r="K13" s="156">
        <v>3</v>
      </c>
      <c r="L13" s="155">
        <v>30523333</v>
      </c>
      <c r="M13" s="155">
        <v>29242333</v>
      </c>
      <c r="N13" s="159">
        <v>28596333</v>
      </c>
    </row>
    <row r="14" spans="1:14" ht="33" customHeight="1">
      <c r="A14" s="389"/>
      <c r="B14" s="163" t="s">
        <v>230</v>
      </c>
      <c r="C14" s="143">
        <v>181743</v>
      </c>
      <c r="D14" s="143">
        <v>171429</v>
      </c>
      <c r="E14" s="148">
        <v>141781</v>
      </c>
      <c r="F14" s="164">
        <v>0.53</v>
      </c>
      <c r="G14" s="164">
        <v>0.5</v>
      </c>
      <c r="H14" s="165">
        <v>0.4</v>
      </c>
      <c r="I14" s="175">
        <v>0</v>
      </c>
      <c r="J14" s="175">
        <v>0</v>
      </c>
      <c r="K14" s="176">
        <v>0</v>
      </c>
      <c r="L14" s="175">
        <v>0</v>
      </c>
      <c r="M14" s="175">
        <v>0</v>
      </c>
      <c r="N14" s="177">
        <v>0</v>
      </c>
    </row>
    <row r="15" spans="1:14" ht="33" customHeight="1">
      <c r="A15" s="388" t="s">
        <v>156</v>
      </c>
      <c r="B15" s="169" t="s">
        <v>155</v>
      </c>
      <c r="C15" s="155">
        <f>SUM(C16:C20)</f>
        <v>4329611</v>
      </c>
      <c r="D15" s="155">
        <f>SUM(D16:D20)</f>
        <v>4607370</v>
      </c>
      <c r="E15" s="156">
        <f>SUM(E16:E20)</f>
        <v>4563246</v>
      </c>
      <c r="F15" s="172">
        <v>12.7</v>
      </c>
      <c r="G15" s="157">
        <v>13.2</v>
      </c>
      <c r="H15" s="158">
        <f>SUM(H16:H20)</f>
        <v>13</v>
      </c>
      <c r="I15" s="155">
        <f>SUM(I16:I20)</f>
        <v>128176</v>
      </c>
      <c r="J15" s="155">
        <f>SUM(J16:J20)</f>
        <v>129902</v>
      </c>
      <c r="K15" s="156">
        <f>SUM(K16:K20)</f>
        <v>132079</v>
      </c>
      <c r="L15" s="155">
        <v>33365</v>
      </c>
      <c r="M15" s="155">
        <v>35085</v>
      </c>
      <c r="N15" s="159">
        <v>34238</v>
      </c>
    </row>
    <row r="16" spans="1:14" ht="33" customHeight="1">
      <c r="A16" s="390"/>
      <c r="B16" s="178" t="s">
        <v>232</v>
      </c>
      <c r="C16" s="155">
        <v>178847</v>
      </c>
      <c r="D16" s="155">
        <v>185948</v>
      </c>
      <c r="E16" s="156">
        <v>191288</v>
      </c>
      <c r="F16" s="161">
        <v>0.52</v>
      </c>
      <c r="G16" s="161">
        <v>0.5</v>
      </c>
      <c r="H16" s="162">
        <v>0.5</v>
      </c>
      <c r="I16" s="155">
        <v>51736</v>
      </c>
      <c r="J16" s="155">
        <v>52374</v>
      </c>
      <c r="K16" s="156">
        <v>53587</v>
      </c>
      <c r="L16" s="155">
        <v>3457</v>
      </c>
      <c r="M16" s="155">
        <v>3550</v>
      </c>
      <c r="N16" s="159">
        <v>3570</v>
      </c>
    </row>
    <row r="17" spans="1:14" ht="33.75" customHeight="1">
      <c r="A17" s="390"/>
      <c r="B17" s="179" t="s">
        <v>233</v>
      </c>
      <c r="C17" s="180">
        <v>1020018</v>
      </c>
      <c r="D17" s="180">
        <v>1150845</v>
      </c>
      <c r="E17" s="181">
        <v>1088000</v>
      </c>
      <c r="F17" s="182">
        <v>2.98</v>
      </c>
      <c r="G17" s="161">
        <v>3.3</v>
      </c>
      <c r="H17" s="162">
        <v>3.1</v>
      </c>
      <c r="I17" s="180">
        <v>5</v>
      </c>
      <c r="J17" s="180">
        <v>5</v>
      </c>
      <c r="K17" s="181">
        <v>5</v>
      </c>
      <c r="L17" s="183">
        <v>204003600</v>
      </c>
      <c r="M17" s="183">
        <v>230169000</v>
      </c>
      <c r="N17" s="184">
        <v>217600000</v>
      </c>
    </row>
    <row r="18" spans="1:14" ht="33.75" customHeight="1">
      <c r="A18" s="390"/>
      <c r="B18" s="185" t="s">
        <v>234</v>
      </c>
      <c r="C18" s="166">
        <v>0</v>
      </c>
      <c r="D18" s="166">
        <v>0</v>
      </c>
      <c r="E18" s="167">
        <v>0</v>
      </c>
      <c r="F18" s="166">
        <v>0</v>
      </c>
      <c r="G18" s="166">
        <v>0</v>
      </c>
      <c r="H18" s="167">
        <v>0</v>
      </c>
      <c r="I18" s="166">
        <v>0</v>
      </c>
      <c r="J18" s="166">
        <v>0</v>
      </c>
      <c r="K18" s="167">
        <v>0</v>
      </c>
      <c r="L18" s="186">
        <v>0</v>
      </c>
      <c r="M18" s="186">
        <v>0</v>
      </c>
      <c r="N18" s="187">
        <v>0</v>
      </c>
    </row>
    <row r="19" spans="1:14" ht="33" customHeight="1">
      <c r="A19" s="390"/>
      <c r="B19" s="163" t="s">
        <v>235</v>
      </c>
      <c r="C19" s="155">
        <v>3077689</v>
      </c>
      <c r="D19" s="155">
        <v>3220794</v>
      </c>
      <c r="E19" s="156">
        <v>3242886</v>
      </c>
      <c r="F19" s="161">
        <v>9</v>
      </c>
      <c r="G19" s="161">
        <v>9.2</v>
      </c>
      <c r="H19" s="162">
        <v>9.3</v>
      </c>
      <c r="I19" s="155">
        <v>76435</v>
      </c>
      <c r="J19" s="155">
        <v>77523</v>
      </c>
      <c r="K19" s="156">
        <v>78487</v>
      </c>
      <c r="L19" s="155">
        <v>40265</v>
      </c>
      <c r="M19" s="155">
        <v>41546</v>
      </c>
      <c r="N19" s="159">
        <v>41317</v>
      </c>
    </row>
    <row r="20" spans="1:14" ht="33" customHeight="1" thickBot="1">
      <c r="A20" s="391"/>
      <c r="B20" s="188" t="s">
        <v>230</v>
      </c>
      <c r="C20" s="189">
        <v>53057</v>
      </c>
      <c r="D20" s="189">
        <v>49783</v>
      </c>
      <c r="E20" s="190">
        <v>41072</v>
      </c>
      <c r="F20" s="191">
        <v>0.16</v>
      </c>
      <c r="G20" s="191">
        <v>0.2</v>
      </c>
      <c r="H20" s="192">
        <v>0.1</v>
      </c>
      <c r="I20" s="193">
        <v>0</v>
      </c>
      <c r="J20" s="193">
        <v>0</v>
      </c>
      <c r="K20" s="194">
        <v>0</v>
      </c>
      <c r="L20" s="193">
        <v>0</v>
      </c>
      <c r="M20" s="193">
        <v>0</v>
      </c>
      <c r="N20" s="195">
        <v>0</v>
      </c>
    </row>
    <row r="21" spans="1:14" ht="18" customHeight="1" thickTop="1">
      <c r="A21" s="33" t="s">
        <v>184</v>
      </c>
      <c r="B21" s="18"/>
      <c r="C21" s="19"/>
      <c r="D21" s="19"/>
      <c r="E21" s="19"/>
      <c r="F21" s="20"/>
      <c r="G21" s="20"/>
      <c r="H21" s="20"/>
      <c r="I21" s="44"/>
      <c r="J21" s="44"/>
      <c r="K21" s="44"/>
      <c r="L21" s="44"/>
      <c r="M21" s="44"/>
      <c r="N21" s="44"/>
    </row>
    <row r="22" spans="1:14" ht="13.5">
      <c r="A22" s="18"/>
      <c r="B22" s="18"/>
      <c r="C22" s="19"/>
      <c r="D22" s="19"/>
      <c r="E22" s="19"/>
      <c r="F22" s="20"/>
      <c r="G22" s="20"/>
      <c r="H22" s="20"/>
      <c r="I22" s="21"/>
      <c r="J22" s="21"/>
      <c r="K22" s="21"/>
      <c r="L22" s="21"/>
      <c r="M22" s="21"/>
      <c r="N22" s="21"/>
    </row>
  </sheetData>
  <sheetProtection/>
  <mergeCells count="10">
    <mergeCell ref="M2:N2"/>
    <mergeCell ref="F3:H3"/>
    <mergeCell ref="C3:E3"/>
    <mergeCell ref="A10:A14"/>
    <mergeCell ref="A15:A20"/>
    <mergeCell ref="A6:A9"/>
    <mergeCell ref="A3:B4"/>
    <mergeCell ref="A5:B5"/>
    <mergeCell ref="I3:K3"/>
    <mergeCell ref="L3:N3"/>
  </mergeCells>
  <printOptions/>
  <pageMargins left="0.35433070866141736" right="0.1968503937007874" top="0.8661417322834646" bottom="0.7086614173228347" header="0.3937007874015748" footer="0.4724409448818898"/>
  <pageSetup fitToHeight="1" fitToWidth="1" horizontalDpi="600" verticalDpi="600" orientation="portrait" paperSize="9" scale="98" r:id="rId1"/>
  <headerFooter>
    <oddFooter>&amp;C&amp;"-,標準"- &amp;P+187 -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achimin</cp:lastModifiedBy>
  <cp:lastPrinted>2015-03-26T01:34:10Z</cp:lastPrinted>
  <dcterms:created xsi:type="dcterms:W3CDTF">2001-05-08T04:15:28Z</dcterms:created>
  <dcterms:modified xsi:type="dcterms:W3CDTF">2015-05-13T01:55:13Z</dcterms:modified>
  <cp:category/>
  <cp:version/>
  <cp:contentType/>
  <cp:contentStatus/>
</cp:coreProperties>
</file>