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285" windowWidth="9645" windowHeight="8670" tabRatio="748" activeTab="0"/>
  </bookViews>
  <sheets>
    <sheet name="仕切" sheetId="1" r:id="rId1"/>
    <sheet name="グラフ(125)" sheetId="2" r:id="rId2"/>
    <sheet name="126" sheetId="3" r:id="rId3"/>
    <sheet name="127" sheetId="4" r:id="rId4"/>
    <sheet name="128" sheetId="5" r:id="rId5"/>
    <sheet name="129" sheetId="6" r:id="rId6"/>
    <sheet name="130" sheetId="7" r:id="rId7"/>
    <sheet name="131" sheetId="8" r:id="rId8"/>
    <sheet name="132" sheetId="9" r:id="rId9"/>
    <sheet name="133" sheetId="10" r:id="rId10"/>
    <sheet name="134" sheetId="11" r:id="rId11"/>
    <sheet name="135" sheetId="12" r:id="rId12"/>
    <sheet name="136" sheetId="13" r:id="rId13"/>
    <sheet name="137" sheetId="14" r:id="rId14"/>
    <sheet name="138" sheetId="15" r:id="rId15"/>
    <sheet name="139" sheetId="16" r:id="rId16"/>
    <sheet name="140" sheetId="17" r:id="rId17"/>
    <sheet name="141" sheetId="18" r:id="rId18"/>
    <sheet name="142" sheetId="19" r:id="rId19"/>
    <sheet name="データー（総数）" sheetId="20" state="hidden" r:id="rId20"/>
    <sheet name="データー（卒業後の進路）" sheetId="21" state="hidden" r:id="rId21"/>
  </sheets>
  <definedNames>
    <definedName name="_xlnm.Print_Area" localSheetId="8">'132'!$A$1:$K$59</definedName>
    <definedName name="_xlnm.Print_Area" localSheetId="9">'133'!$A$1:$W$34</definedName>
    <definedName name="_xlnm.Print_Area" localSheetId="11">'135'!$A$1:$Z$40</definedName>
    <definedName name="_xlnm.Print_Area" localSheetId="16">'140'!$A$1:$M$34</definedName>
    <definedName name="_xlnm.Print_Area" localSheetId="17">'141'!$A$1:$N$30</definedName>
  </definedNames>
  <calcPr fullCalcOnLoad="1"/>
</workbook>
</file>

<file path=xl/sharedStrings.xml><?xml version="1.0" encoding="utf-8"?>
<sst xmlns="http://schemas.openxmlformats.org/spreadsheetml/2006/main" count="1102" uniqueCount="481">
  <si>
    <t>総　　数</t>
  </si>
  <si>
    <t>学校数</t>
  </si>
  <si>
    <t>学級数</t>
  </si>
  <si>
    <t>教員数</t>
  </si>
  <si>
    <t>職員数</t>
  </si>
  <si>
    <t>児童数</t>
  </si>
  <si>
    <t>特殊学級児童数（再掲）</t>
  </si>
  <si>
    <t>区　　　　　　　分</t>
  </si>
  <si>
    <t>公　　立</t>
  </si>
  <si>
    <t>私　　立</t>
  </si>
  <si>
    <t>単式</t>
  </si>
  <si>
    <t>男</t>
  </si>
  <si>
    <t>女</t>
  </si>
  <si>
    <t>生徒数</t>
  </si>
  <si>
    <t>教員数</t>
  </si>
  <si>
    <t>生徒数</t>
  </si>
  <si>
    <t>中学部</t>
  </si>
  <si>
    <t>小学部</t>
  </si>
  <si>
    <t>高等部</t>
  </si>
  <si>
    <t>幼稚部</t>
  </si>
  <si>
    <t>男</t>
  </si>
  <si>
    <t>女</t>
  </si>
  <si>
    <t>本務者数</t>
  </si>
  <si>
    <t>兼務者数</t>
  </si>
  <si>
    <t>１年</t>
  </si>
  <si>
    <t>２年</t>
  </si>
  <si>
    <t>３年</t>
  </si>
  <si>
    <t>４年</t>
  </si>
  <si>
    <t>５年</t>
  </si>
  <si>
    <t>６年</t>
  </si>
  <si>
    <t>全日制</t>
  </si>
  <si>
    <t>定時制</t>
  </si>
  <si>
    <t>教員数</t>
  </si>
  <si>
    <t>職員（本務者）数</t>
  </si>
  <si>
    <t>１年</t>
  </si>
  <si>
    <t>本務者数</t>
  </si>
  <si>
    <t>兼務者数</t>
  </si>
  <si>
    <t>３歳児</t>
  </si>
  <si>
    <t>４歳児</t>
  </si>
  <si>
    <t>５歳児</t>
  </si>
  <si>
    <t>職員(本務者）数</t>
  </si>
  <si>
    <t>区分</t>
  </si>
  <si>
    <t>総数</t>
  </si>
  <si>
    <t>２年</t>
  </si>
  <si>
    <t>３年</t>
  </si>
  <si>
    <t>４年</t>
  </si>
  <si>
    <t>５年</t>
  </si>
  <si>
    <t>６年</t>
  </si>
  <si>
    <t>学級数</t>
  </si>
  <si>
    <t>茅ヶ崎小学校</t>
  </si>
  <si>
    <t>鶴嶺小学校</t>
  </si>
  <si>
    <t>松林小学校</t>
  </si>
  <si>
    <t>西浜小学校</t>
  </si>
  <si>
    <t>小出小学校</t>
  </si>
  <si>
    <t>松浪小学校</t>
  </si>
  <si>
    <t>梅田小学校</t>
  </si>
  <si>
    <t>香川小学校</t>
  </si>
  <si>
    <t>浜須賀小学校</t>
  </si>
  <si>
    <t>鶴が台小学校</t>
  </si>
  <si>
    <t>柳島小学校</t>
  </si>
  <si>
    <t>小和田小学校</t>
  </si>
  <si>
    <t>円蔵小学校</t>
  </si>
  <si>
    <t>今宿小学校</t>
  </si>
  <si>
    <t>室田小学校</t>
  </si>
  <si>
    <t>東海岸小学校</t>
  </si>
  <si>
    <t>浜之郷小学校</t>
  </si>
  <si>
    <t>緑が浜小学校</t>
  </si>
  <si>
    <t>合　計</t>
  </si>
  <si>
    <t>第一中学校</t>
  </si>
  <si>
    <t>鶴嶺中学校</t>
  </si>
  <si>
    <t>松林中学校</t>
  </si>
  <si>
    <t>西浜中学校</t>
  </si>
  <si>
    <t>松浪中学校</t>
  </si>
  <si>
    <t>梅田中学校</t>
  </si>
  <si>
    <t>鶴が台中学校</t>
  </si>
  <si>
    <t>浜須賀中学校</t>
  </si>
  <si>
    <t>北陽中学校</t>
  </si>
  <si>
    <t>中島中学校</t>
  </si>
  <si>
    <t>円蔵中学校</t>
  </si>
  <si>
    <t>赤羽根中学校</t>
  </si>
  <si>
    <t>萩園中学校</t>
  </si>
  <si>
    <t>創立年月日</t>
  </si>
  <si>
    <t>合計</t>
  </si>
  <si>
    <t>計</t>
  </si>
  <si>
    <t>明治25年6月7日</t>
  </si>
  <si>
    <t>明治27年11月3日</t>
  </si>
  <si>
    <t>明治25年5月5日</t>
  </si>
  <si>
    <t>児童・生徒数</t>
  </si>
  <si>
    <t>茅ヶ崎小学校</t>
  </si>
  <si>
    <t>鶴嶺小学校</t>
  </si>
  <si>
    <t>松林小学校</t>
  </si>
  <si>
    <t>西浜小学校</t>
  </si>
  <si>
    <t>小出小学校</t>
  </si>
  <si>
    <t>松浪小学校</t>
  </si>
  <si>
    <t>梅田小学校</t>
  </si>
  <si>
    <t>香川小学校</t>
  </si>
  <si>
    <t>浜須賀小学校</t>
  </si>
  <si>
    <t>鶴が台小学校</t>
  </si>
  <si>
    <t>柳島小学校</t>
  </si>
  <si>
    <t>緑が浜小学校</t>
  </si>
  <si>
    <t>合　計</t>
  </si>
  <si>
    <t>第一中学校</t>
  </si>
  <si>
    <t>鶴嶺中学校</t>
  </si>
  <si>
    <t>西浜中学校</t>
  </si>
  <si>
    <t>中島中学校</t>
  </si>
  <si>
    <t>円蔵中学校</t>
  </si>
  <si>
    <t>赤羽根中学校</t>
  </si>
  <si>
    <t>件数</t>
  </si>
  <si>
    <t>人数</t>
  </si>
  <si>
    <t>未就学</t>
  </si>
  <si>
    <t>小学校</t>
  </si>
  <si>
    <t>中学校</t>
  </si>
  <si>
    <t>高等学校</t>
  </si>
  <si>
    <t>一般</t>
  </si>
  <si>
    <t>合計</t>
  </si>
  <si>
    <t>来所</t>
  </si>
  <si>
    <t>計</t>
  </si>
  <si>
    <t>小和田公民館</t>
  </si>
  <si>
    <t>鶴嶺公民館</t>
  </si>
  <si>
    <t>香川公民館</t>
  </si>
  <si>
    <t>文化資料館</t>
  </si>
  <si>
    <t>民俗資料館</t>
  </si>
  <si>
    <t>児童・生徒・学生</t>
  </si>
  <si>
    <t>創作室</t>
  </si>
  <si>
    <t>会議室</t>
  </si>
  <si>
    <t>展示室</t>
  </si>
  <si>
    <t>総　数</t>
  </si>
  <si>
    <t>重要文化財</t>
  </si>
  <si>
    <t>史　跡</t>
  </si>
  <si>
    <t>史跡名勝天然記念物</t>
  </si>
  <si>
    <t>蔵書冊数（冊）</t>
  </si>
  <si>
    <t>登録者数（人）</t>
  </si>
  <si>
    <t>貸出利用者数（人）</t>
  </si>
  <si>
    <t>貸出冊数（冊）</t>
  </si>
  <si>
    <t>総数</t>
  </si>
  <si>
    <t>児童</t>
  </si>
  <si>
    <t>成人</t>
  </si>
  <si>
    <t>香川分館</t>
  </si>
  <si>
    <t>移動図書館</t>
  </si>
  <si>
    <t>団体貸出文庫数</t>
  </si>
  <si>
    <t>移動図書館（ﾎﾟｲﾝﾄ数）</t>
  </si>
  <si>
    <t>分室数</t>
  </si>
  <si>
    <t>青少年会館</t>
  </si>
  <si>
    <t>海岸青少年会館</t>
  </si>
  <si>
    <t>個人</t>
  </si>
  <si>
    <t>青少年関係団体</t>
  </si>
  <si>
    <t>その他の
団体</t>
  </si>
  <si>
    <t>幼児</t>
  </si>
  <si>
    <t>１年生</t>
  </si>
  <si>
    <t>２年生</t>
  </si>
  <si>
    <t>３年生</t>
  </si>
  <si>
    <t>４年生</t>
  </si>
  <si>
    <t>５年生</t>
  </si>
  <si>
    <t>６年生</t>
  </si>
  <si>
    <t>区　　　　分</t>
  </si>
  <si>
    <t>大ホール</t>
  </si>
  <si>
    <t>小ホール</t>
  </si>
  <si>
    <t>練習室</t>
  </si>
  <si>
    <t>中海岸プール</t>
  </si>
  <si>
    <t>浜須賀プール</t>
  </si>
  <si>
    <t>殿山プール</t>
  </si>
  <si>
    <t>来館者数</t>
  </si>
  <si>
    <t>件数</t>
  </si>
  <si>
    <t>人数</t>
  </si>
  <si>
    <t>総数</t>
  </si>
  <si>
    <t>第１体育室</t>
  </si>
  <si>
    <t>第２体育室</t>
  </si>
  <si>
    <t>柔剣道場</t>
  </si>
  <si>
    <t>弓道場</t>
  </si>
  <si>
    <t>会議室</t>
  </si>
  <si>
    <t>多目的室</t>
  </si>
  <si>
    <t>ｵｰｹｽﾄﾗ練習室</t>
  </si>
  <si>
    <t>競技場</t>
  </si>
  <si>
    <t>柔剣道場</t>
  </si>
  <si>
    <t>野球場</t>
  </si>
  <si>
    <t>陸上競技場</t>
  </si>
  <si>
    <t>ｻｯｶｰ兼野球場</t>
  </si>
  <si>
    <t>（各年１月１日現在）</t>
  </si>
  <si>
    <t>神道</t>
  </si>
  <si>
    <t>神社本庁</t>
  </si>
  <si>
    <t>単立</t>
  </si>
  <si>
    <t>仏教</t>
  </si>
  <si>
    <t>高野山真言宗</t>
  </si>
  <si>
    <t>浄土宗</t>
  </si>
  <si>
    <t>浄土真宗本願寺派</t>
  </si>
  <si>
    <t>曹洞宗</t>
  </si>
  <si>
    <t>如来教</t>
  </si>
  <si>
    <t>日蓮宗</t>
  </si>
  <si>
    <t>キリスト教</t>
  </si>
  <si>
    <t>日本基督教団</t>
  </si>
  <si>
    <t>日本ｷﾘｽﾄ教会</t>
  </si>
  <si>
    <t>日本同盟基督教団</t>
  </si>
  <si>
    <t>日本ホーリネス教団</t>
  </si>
  <si>
    <t>諸教</t>
  </si>
  <si>
    <t>天理教</t>
  </si>
  <si>
    <t>区分</t>
  </si>
  <si>
    <t>就職者</t>
  </si>
  <si>
    <t>宗派</t>
  </si>
  <si>
    <t>松林公民館</t>
  </si>
  <si>
    <t>南湖公民館</t>
  </si>
  <si>
    <t>（１）　蔵書冊数及び貸出状況</t>
  </si>
  <si>
    <t>（２）館外活動状況</t>
  </si>
  <si>
    <t>（１）　総合体育館利用状況</t>
  </si>
  <si>
    <t>（２）　体育館利用状況</t>
  </si>
  <si>
    <t>相模川河畔スポーツ公園</t>
  </si>
  <si>
    <t>芹沢スポーツ広場</t>
  </si>
  <si>
    <t>（２）　園児数</t>
  </si>
  <si>
    <t>（１）　幼稚園数・学級数・教職員数</t>
  </si>
  <si>
    <t>学校数
（私立）</t>
  </si>
  <si>
    <t>計</t>
  </si>
  <si>
    <t>（１）　学校数・学級数・教職員数</t>
  </si>
  <si>
    <t>（２）　児童・生徒数</t>
  </si>
  <si>
    <t>高等学校</t>
  </si>
  <si>
    <t>公共職業能力開発施設等</t>
  </si>
  <si>
    <t>進路別</t>
  </si>
  <si>
    <t>高等学校等
進学率(%)</t>
  </si>
  <si>
    <t>（各年5月１日現在）</t>
  </si>
  <si>
    <t>（各年5月１日現在）</t>
  </si>
  <si>
    <t>（各年5月1日現在）</t>
  </si>
  <si>
    <t>小学校</t>
  </si>
  <si>
    <t>中学校</t>
  </si>
  <si>
    <t>区分</t>
  </si>
  <si>
    <t>区分</t>
  </si>
  <si>
    <t>合計</t>
  </si>
  <si>
    <t>合計（人）</t>
  </si>
  <si>
    <t>大学等</t>
  </si>
  <si>
    <t>大学等
進学率(%)</t>
  </si>
  <si>
    <t>就職率(%)</t>
  </si>
  <si>
    <t>病気</t>
  </si>
  <si>
    <t>経済的理由</t>
  </si>
  <si>
    <t>不登校</t>
  </si>
  <si>
    <t>その他</t>
  </si>
  <si>
    <t>公立</t>
  </si>
  <si>
    <t>私立</t>
  </si>
  <si>
    <t>（２）　中学校</t>
  </si>
  <si>
    <t>（１）　小学校</t>
  </si>
  <si>
    <t>外国人児童数</t>
  </si>
  <si>
    <t>（各年5月1日現在）</t>
  </si>
  <si>
    <t>21～25</t>
  </si>
  <si>
    <t>26～30</t>
  </si>
  <si>
    <t>31～35</t>
  </si>
  <si>
    <t>36～40</t>
  </si>
  <si>
    <t>41～45</t>
  </si>
  <si>
    <t>（１）　中学校</t>
  </si>
  <si>
    <t>（２）　高等学校</t>
  </si>
  <si>
    <t>-</t>
  </si>
  <si>
    <t>本　　　館</t>
  </si>
  <si>
    <t>屋内温水プール</t>
  </si>
  <si>
    <t>茅ヶ崎公園野球場</t>
  </si>
  <si>
    <t>児童数</t>
  </si>
  <si>
    <t>人口</t>
  </si>
  <si>
    <t>１クラスあたりの人員</t>
  </si>
  <si>
    <t>就職率</t>
  </si>
  <si>
    <t>その他</t>
  </si>
  <si>
    <t>本人</t>
  </si>
  <si>
    <t>保護者</t>
  </si>
  <si>
    <t>国</t>
  </si>
  <si>
    <t>県</t>
  </si>
  <si>
    <t>市</t>
  </si>
  <si>
    <t>館　　外</t>
  </si>
  <si>
    <t>公民館等</t>
  </si>
  <si>
    <t>個人利用</t>
  </si>
  <si>
    <t>H16</t>
  </si>
  <si>
    <t>（各年５月１日現在）</t>
  </si>
  <si>
    <t>-</t>
  </si>
  <si>
    <t>高等学校等</t>
  </si>
  <si>
    <t>専修学校 (高等課程)</t>
  </si>
  <si>
    <t>専修学校(一般課程)等</t>
  </si>
  <si>
    <t>不詳・     その他</t>
  </si>
  <si>
    <t>専修学校(専門課程)進学率(%)</t>
  </si>
  <si>
    <t>専修学校 (専門課程)</t>
  </si>
  <si>
    <t>ﾃﾆｽｺｰﾄ</t>
  </si>
  <si>
    <t>相談件数の内訳</t>
  </si>
  <si>
    <t>大学等進学率</t>
  </si>
  <si>
    <t>１学級当たり平均人数</t>
  </si>
  <si>
    <t>学年別生徒数</t>
  </si>
  <si>
    <t>合計</t>
  </si>
  <si>
    <t>１年</t>
  </si>
  <si>
    <t>２年</t>
  </si>
  <si>
    <t>男</t>
  </si>
  <si>
    <t>女</t>
  </si>
  <si>
    <t>計</t>
  </si>
  <si>
    <t>普通級
学級数</t>
  </si>
  <si>
    <t>特　学
児童数</t>
  </si>
  <si>
    <t>特　学
学級数</t>
  </si>
  <si>
    <t>県費負担
教職員数</t>
  </si>
  <si>
    <t>普通級
学級数</t>
  </si>
  <si>
    <t>県費負担
教職員数</t>
  </si>
  <si>
    <t>特　学
学級数</t>
  </si>
  <si>
    <t>総　　数</t>
  </si>
  <si>
    <t>公　　立</t>
  </si>
  <si>
    <t>私　　立</t>
  </si>
  <si>
    <t>資料：青少年課</t>
  </si>
  <si>
    <t>資料：図書館</t>
  </si>
  <si>
    <t>件数</t>
  </si>
  <si>
    <t>人数</t>
  </si>
  <si>
    <t>（注）　児童数とは小学生、生徒数とは中学生です。</t>
  </si>
  <si>
    <t>H17</t>
  </si>
  <si>
    <t>H18</t>
  </si>
  <si>
    <t>卒業者数</t>
  </si>
  <si>
    <t>人員</t>
  </si>
  <si>
    <t>区分</t>
  </si>
  <si>
    <t>氷室椿庭園</t>
  </si>
  <si>
    <t>松籟庵</t>
  </si>
  <si>
    <t>資料：学務課</t>
  </si>
  <si>
    <t>特別支援</t>
  </si>
  <si>
    <t>帰国児童数</t>
  </si>
  <si>
    <t>帰国生徒数</t>
  </si>
  <si>
    <t>（注）　児童数とは小学生、生徒数とは中学生です</t>
  </si>
  <si>
    <t>その他（犯罪触法・ぐ犯・不良行為）</t>
  </si>
  <si>
    <t>学校数</t>
  </si>
  <si>
    <t xml:space="preserve">
学校数
</t>
  </si>
  <si>
    <t>４年制大学（私立）</t>
  </si>
  <si>
    <t>短期大学（私立）</t>
  </si>
  <si>
    <t>大学院（私立）</t>
  </si>
  <si>
    <t>堤スポーツ広場</t>
  </si>
  <si>
    <t>多目的競技場</t>
  </si>
  <si>
    <t>銀河</t>
  </si>
  <si>
    <t>わいわいハウス</t>
  </si>
  <si>
    <t>わくわくらんど</t>
  </si>
  <si>
    <t>茅っ子</t>
  </si>
  <si>
    <t>さんぽみち</t>
  </si>
  <si>
    <t>９５　児童・生徒数、学級数の推移</t>
  </si>
  <si>
    <t>９７　小学校</t>
  </si>
  <si>
    <t>９８　中学校</t>
  </si>
  <si>
    <t>９９　理由別長期欠席者数</t>
  </si>
  <si>
    <t>１００　収容人員別単式学級数（公立）</t>
  </si>
  <si>
    <t>１０１　高等学校</t>
  </si>
  <si>
    <t>１０２　特別支援学校</t>
  </si>
  <si>
    <t>１０３　専修学校</t>
  </si>
  <si>
    <t>１０４　幼稚園</t>
  </si>
  <si>
    <t>１０５　大学の概況</t>
  </si>
  <si>
    <t>１０６　帰国児童・生徒数及び外国人児童・生徒数</t>
  </si>
  <si>
    <t>１０７　進路別卒業者数</t>
  </si>
  <si>
    <t>１０９　宗教法人数</t>
  </si>
  <si>
    <t>１１０　公民館利用状況</t>
  </si>
  <si>
    <t>１１１　国・県・市指定文化財</t>
  </si>
  <si>
    <t>１１２　文化資料館・民俗資料館利用状況</t>
  </si>
  <si>
    <t>１１３　青少年会館・海岸青少年会館利用状況</t>
  </si>
  <si>
    <t>１１４　子どもの家利用状況</t>
  </si>
  <si>
    <t>１１５　図書館</t>
  </si>
  <si>
    <t>１１６　体育館</t>
  </si>
  <si>
    <t>１１７　市営体育施設利用状況</t>
  </si>
  <si>
    <t>１１８　市営プール利用状況</t>
  </si>
  <si>
    <t>１１９　茅ヶ崎市美術館来館者数</t>
  </si>
  <si>
    <t>１２０　茅ヶ崎市民ギャラリー利用状況</t>
  </si>
  <si>
    <t>１２１　氷室椿庭園・松籟庵利用状況</t>
  </si>
  <si>
    <t>１２２　市民文化会館利用状況</t>
  </si>
  <si>
    <t>園数      （私立）</t>
  </si>
  <si>
    <t>県　　立</t>
  </si>
  <si>
    <t>不詳・
その他</t>
  </si>
  <si>
    <t>重要
文化財</t>
  </si>
  <si>
    <t>天然
記念物</t>
  </si>
  <si>
    <t>H19</t>
  </si>
  <si>
    <t>H20</t>
  </si>
  <si>
    <t>H21</t>
  </si>
  <si>
    <t>資料：スポーツ健康課</t>
  </si>
  <si>
    <t>資料：公園緑地課、スポーツ健康課</t>
  </si>
  <si>
    <t>資料：文化生涯学習課</t>
  </si>
  <si>
    <t>資料：文化生涯学習課</t>
  </si>
  <si>
    <t>資料：公園緑地課</t>
  </si>
  <si>
    <t>資料：社会教育課</t>
  </si>
  <si>
    <t>資料：神奈川県学校基本調査</t>
  </si>
  <si>
    <t xml:space="preserve">学年別児童数   </t>
  </si>
  <si>
    <t>H23</t>
  </si>
  <si>
    <t>汐見台小学校</t>
  </si>
  <si>
    <t>件数</t>
  </si>
  <si>
    <t>人員</t>
  </si>
  <si>
    <t>件数</t>
  </si>
  <si>
    <t>人数</t>
  </si>
  <si>
    <t>13～20</t>
  </si>
  <si>
    <t>１２３　茅ヶ崎市開高健記念館来館者数</t>
  </si>
  <si>
    <t>（各年5月１日現在）</t>
  </si>
  <si>
    <t xml:space="preserve">  　　 （単位：件）</t>
  </si>
  <si>
    <t>有形・無形民俗
文化財</t>
  </si>
  <si>
    <t>平成23年度</t>
  </si>
  <si>
    <t>23年度</t>
  </si>
  <si>
    <t>平成23年度</t>
  </si>
  <si>
    <t>平成24年</t>
  </si>
  <si>
    <t>平成23年度</t>
  </si>
  <si>
    <t>平成23年度</t>
  </si>
  <si>
    <t>平成24年</t>
  </si>
  <si>
    <t>平成24年</t>
  </si>
  <si>
    <t>平成24年</t>
  </si>
  <si>
    <t>H22</t>
  </si>
  <si>
    <t>（注）「帰国児童・生徒」とは、海外勤務者等の子どもで、引き続き１年を超える期間海外に在留し、前年度間に帰国した児童・生徒をいいます。</t>
  </si>
  <si>
    <t>資料：教育センター</t>
  </si>
  <si>
    <t>（注）　平成23年度の大ホール、小ホールについては、４月から８月の間、天井安全対策工事実施のため利用を休止して</t>
  </si>
  <si>
    <t>　　　　おり、９月から３月までの利用状況となっています。</t>
  </si>
  <si>
    <t>平成25年</t>
  </si>
  <si>
    <t>平成25年</t>
  </si>
  <si>
    <t>特殊学級生徒数（再掲）</t>
  </si>
  <si>
    <t>平成25年</t>
  </si>
  <si>
    <t>13</t>
  </si>
  <si>
    <t>平成25年</t>
  </si>
  <si>
    <t>平成25年</t>
  </si>
  <si>
    <t>H24</t>
  </si>
  <si>
    <t>H25</t>
  </si>
  <si>
    <t>特　学
生徒数</t>
  </si>
  <si>
    <t>平成24年度</t>
  </si>
  <si>
    <t>平成24年度</t>
  </si>
  <si>
    <t>平成24年度</t>
  </si>
  <si>
    <t>資料：神奈川県総務局組織人材部文書課</t>
  </si>
  <si>
    <t>（注）中海岸プールは合流式下水道緊急改善事業のため、平成２０年度から閉場しています。</t>
  </si>
  <si>
    <t>平成24年度</t>
  </si>
  <si>
    <t>資料：平成２６年度神奈川県学校基本調査結果報告</t>
  </si>
  <si>
    <t>平成26年</t>
  </si>
  <si>
    <t>平成26年</t>
  </si>
  <si>
    <t>-</t>
  </si>
  <si>
    <t>平成26年</t>
  </si>
  <si>
    <t>高等部</t>
  </si>
  <si>
    <t>平成26年</t>
  </si>
  <si>
    <t>平成26年</t>
  </si>
  <si>
    <t>対前年増減</t>
  </si>
  <si>
    <t>平成25年</t>
  </si>
  <si>
    <t>汐見台小学校</t>
  </si>
  <si>
    <t>小和田小学校</t>
  </si>
  <si>
    <t>円蔵小学校</t>
  </si>
  <si>
    <t>今宿小学校</t>
  </si>
  <si>
    <t>室田小学校</t>
  </si>
  <si>
    <t>東海岸小学校</t>
  </si>
  <si>
    <t>浜之郷小学校</t>
  </si>
  <si>
    <t>汐見台小学校</t>
  </si>
  <si>
    <t>松林中学校</t>
  </si>
  <si>
    <t>松浪中学校</t>
  </si>
  <si>
    <t>梅田中学校</t>
  </si>
  <si>
    <t>鶴が台中学校</t>
  </si>
  <si>
    <t>浜須賀中学校</t>
  </si>
  <si>
    <t>北陽中学校</t>
  </si>
  <si>
    <t>萩園中学校</t>
  </si>
  <si>
    <t>平成25年度</t>
  </si>
  <si>
    <t>平成24年度</t>
  </si>
  <si>
    <t>平成25年度</t>
  </si>
  <si>
    <t>平成23年度</t>
  </si>
  <si>
    <t>平成24年度</t>
  </si>
  <si>
    <t>平成25年度</t>
  </si>
  <si>
    <t>平成25年度</t>
  </si>
  <si>
    <t>平成25年度</t>
  </si>
  <si>
    <t>（平成26年5月1日現在）</t>
  </si>
  <si>
    <r>
      <t xml:space="preserve">９６　平成２６年　学校別学年別 </t>
    </r>
    <r>
      <rPr>
        <sz val="12"/>
        <color indexed="8"/>
        <rFont val="ＭＳ Ｐゴシック"/>
        <family val="3"/>
      </rPr>
      <t>児童</t>
    </r>
    <r>
      <rPr>
        <sz val="12"/>
        <rFont val="ＭＳ Ｐゴシック"/>
        <family val="3"/>
      </rPr>
      <t>数・生徒数等（つづき）</t>
    </r>
  </si>
  <si>
    <t>-</t>
  </si>
  <si>
    <t>平成24年度</t>
  </si>
  <si>
    <t>平成25年度</t>
  </si>
  <si>
    <t>24年度</t>
  </si>
  <si>
    <t>25年度</t>
  </si>
  <si>
    <t>25年度</t>
  </si>
  <si>
    <t>23年度</t>
  </si>
  <si>
    <t>（注）「公民館等」は小出支所、小和田・鶴嶺・松林・南湖公民館、青少年会館、浜須賀会館、 小和田地区ｺﾐｭﾆﾃｨｾﾝﾀｰ、</t>
  </si>
  <si>
    <t xml:space="preserve">      ネスパ茅ヶ崎、団体貸出文庫の数値を合計したものです。（ネスパ茅ヶ崎は、平成２５年４月開設）</t>
  </si>
  <si>
    <t xml:space="preserve">発達障害 </t>
  </si>
  <si>
    <t>性格  ・ 行動</t>
  </si>
  <si>
    <t>家族関係</t>
  </si>
  <si>
    <t>養育</t>
  </si>
  <si>
    <t>家庭内暴力</t>
  </si>
  <si>
    <t>児童虐待</t>
  </si>
  <si>
    <t>いじめ</t>
  </si>
  <si>
    <t>不登校・ひきこもり</t>
  </si>
  <si>
    <t>学業 ・進路 
・進学</t>
  </si>
  <si>
    <t>学校生活</t>
  </si>
  <si>
    <t>性 に 関 す る
 こ と</t>
  </si>
  <si>
    <t>対人関係</t>
  </si>
  <si>
    <t>（平成26年3月31日現在）</t>
  </si>
  <si>
    <t>１０８　平成２５年度 青少年教育相談状況（来所・その他別）</t>
  </si>
  <si>
    <t>平成25年</t>
  </si>
  <si>
    <t>平成26年</t>
  </si>
  <si>
    <t>-</t>
  </si>
  <si>
    <t>史跡
天然記念物</t>
  </si>
  <si>
    <t>一般・
その他</t>
  </si>
  <si>
    <t>児童・生徒・学生</t>
  </si>
  <si>
    <t>平成24年度</t>
  </si>
  <si>
    <t>平成25年度</t>
  </si>
  <si>
    <t>-</t>
  </si>
  <si>
    <t>-</t>
  </si>
  <si>
    <t>-</t>
  </si>
  <si>
    <t>-</t>
  </si>
  <si>
    <t>-</t>
  </si>
  <si>
    <t>-</t>
  </si>
  <si>
    <t>H26</t>
  </si>
  <si>
    <t>H26</t>
  </si>
  <si>
    <t>一時的な仕事に就い
た者</t>
  </si>
  <si>
    <r>
      <t xml:space="preserve">９６　平成２６年　学校別学年別 </t>
    </r>
    <r>
      <rPr>
        <sz val="12"/>
        <color indexed="8"/>
        <rFont val="ＭＳ Ｐゴシック"/>
        <family val="3"/>
      </rPr>
      <t>児童</t>
    </r>
    <r>
      <rPr>
        <sz val="12"/>
        <rFont val="ＭＳ Ｐゴシック"/>
        <family val="3"/>
      </rPr>
      <t>数・生徒数等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</si>
</sst>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#&quot;円&quot;"/>
    <numFmt numFmtId="191" formatCode="#,##0_ ;[Red]\-#,##0\ "/>
    <numFmt numFmtId="192" formatCode="0_ ;[Red]\-0\ "/>
    <numFmt numFmtId="193" formatCode="[&lt;=999]000;[&lt;=99999]000\-00;000\-0000"/>
    <numFmt numFmtId="194" formatCode="#,##0.0_);[Red]\(#,##0.0\)"/>
    <numFmt numFmtId="195" formatCode="0.0_);[Red]\(0.0\)"/>
    <numFmt numFmtId="196" formatCode="&quot;¥&quot;#,##0_);[Red]\(&quot;¥&quot;#,##0\)"/>
    <numFmt numFmtId="197" formatCode="#,##0;&quot;△ &quot;#,##0"/>
    <numFmt numFmtId="198" formatCode="0;&quot;△ &quot;0"/>
    <numFmt numFmtId="199" formatCode="#,##0.00_);[Red]\(#,##0.00\)"/>
    <numFmt numFmtId="200" formatCode="0.000"/>
    <numFmt numFmtId="201" formatCode="0.000_);[Red]\(0.000\)"/>
    <numFmt numFmtId="202" formatCode="#,##0.0;[Red]\-#,##0.0"/>
    <numFmt numFmtId="203" formatCode="#,##0.0_ ;[Red]\-#,##0.0\ "/>
    <numFmt numFmtId="204" formatCode="#,##0.00_ ;[Red]\-#,##0.00\ "/>
    <numFmt numFmtId="205" formatCode="0.000_ "/>
    <numFmt numFmtId="206" formatCode="0.00;&quot;△ &quot;0.00"/>
    <numFmt numFmtId="207" formatCode="0.00_);[Red]\(0.00\)"/>
    <numFmt numFmtId="208" formatCode="mmm\-yyyy"/>
    <numFmt numFmtId="209" formatCode="&quot;¥&quot;#,##0;[Red]&quot;¥&quot;&quot;¥&quot;\!\-#,##0"/>
    <numFmt numFmtId="210" formatCode="m/d"/>
    <numFmt numFmtId="211" formatCode="_ * #,##0;_ * \-#,##0;_ * &quot;-&quot;"/>
    <numFmt numFmtId="212" formatCode="0.E+00"/>
  </numFmts>
  <fonts count="8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HG丸ｺﾞｼｯｸM-PRO"/>
      <family val="3"/>
    </font>
    <font>
      <sz val="9.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182" fontId="0" fillId="0" borderId="0" xfId="0" applyNumberFormat="1" applyAlignment="1">
      <alignment/>
    </xf>
    <xf numFmtId="0" fontId="16" fillId="0" borderId="0" xfId="64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14" xfId="0" applyNumberFormat="1" applyFont="1" applyFill="1" applyBorder="1" applyAlignment="1">
      <alignment vertical="center"/>
    </xf>
    <xf numFmtId="0" fontId="16" fillId="33" borderId="0" xfId="64" applyFill="1">
      <alignment vertical="center"/>
      <protection/>
    </xf>
    <xf numFmtId="0" fontId="16" fillId="0" borderId="15" xfId="64" applyBorder="1">
      <alignment vertical="center"/>
      <protection/>
    </xf>
    <xf numFmtId="0" fontId="16" fillId="33" borderId="15" xfId="64" applyFill="1" applyBorder="1">
      <alignment vertical="center"/>
      <protection/>
    </xf>
    <xf numFmtId="0" fontId="16" fillId="0" borderId="0" xfId="64" applyBorder="1">
      <alignment vertical="center"/>
      <protection/>
    </xf>
    <xf numFmtId="0" fontId="16" fillId="33" borderId="0" xfId="64" applyFill="1" applyBorder="1">
      <alignment vertical="center"/>
      <protection/>
    </xf>
    <xf numFmtId="0" fontId="16" fillId="0" borderId="12" xfId="64" applyBorder="1">
      <alignment vertical="center"/>
      <protection/>
    </xf>
    <xf numFmtId="0" fontId="16" fillId="33" borderId="12" xfId="64" applyFill="1" applyBorder="1">
      <alignment vertical="center"/>
      <protection/>
    </xf>
    <xf numFmtId="38" fontId="0" fillId="0" borderId="0" xfId="49" applyFont="1" applyAlignment="1">
      <alignment/>
    </xf>
    <xf numFmtId="176" fontId="7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5" fillId="0" borderId="0" xfId="63" applyFill="1">
      <alignment/>
      <protection/>
    </xf>
    <xf numFmtId="176" fontId="15" fillId="0" borderId="0" xfId="65" applyNumberFormat="1" applyFont="1" applyBorder="1" applyAlignment="1">
      <alignment vertical="center"/>
      <protection/>
    </xf>
    <xf numFmtId="176" fontId="7" fillId="0" borderId="19" xfId="0" applyNumberFormat="1" applyFont="1" applyFill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195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191" fontId="13" fillId="0" borderId="0" xfId="49" applyNumberFormat="1" applyFont="1" applyFill="1" applyAlignment="1">
      <alignment vertical="center"/>
    </xf>
    <xf numFmtId="191" fontId="3" fillId="0" borderId="0" xfId="49" applyNumberFormat="1" applyFont="1" applyFill="1" applyAlignment="1">
      <alignment vertical="center" shrinkToFit="1"/>
    </xf>
    <xf numFmtId="191" fontId="0" fillId="0" borderId="0" xfId="49" applyNumberFormat="1" applyFill="1" applyAlignment="1">
      <alignment/>
    </xf>
    <xf numFmtId="191" fontId="7" fillId="0" borderId="0" xfId="49" applyNumberFormat="1" applyFont="1" applyFill="1" applyAlignment="1">
      <alignment shrinkToFit="1"/>
    </xf>
    <xf numFmtId="191" fontId="7" fillId="0" borderId="0" xfId="49" applyNumberFormat="1" applyFont="1" applyFill="1" applyAlignment="1">
      <alignment vertical="center" shrinkToFit="1"/>
    </xf>
    <xf numFmtId="191" fontId="4" fillId="0" borderId="0" xfId="49" applyNumberFormat="1" applyFont="1" applyFill="1" applyBorder="1" applyAlignment="1">
      <alignment/>
    </xf>
    <xf numFmtId="191" fontId="5" fillId="0" borderId="0" xfId="49" applyNumberFormat="1" applyFont="1" applyFill="1" applyBorder="1" applyAlignment="1">
      <alignment vertical="center" shrinkToFit="1"/>
    </xf>
    <xf numFmtId="191" fontId="5" fillId="0" borderId="0" xfId="49" applyNumberFormat="1" applyFont="1" applyFill="1" applyAlignment="1">
      <alignment vertical="center" shrinkToFit="1"/>
    </xf>
    <xf numFmtId="191" fontId="3" fillId="0" borderId="0" xfId="49" applyNumberFormat="1" applyFont="1" applyFill="1" applyAlignment="1">
      <alignment shrinkToFit="1"/>
    </xf>
    <xf numFmtId="191" fontId="0" fillId="0" borderId="0" xfId="49" applyNumberForma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6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69" fillId="0" borderId="0" xfId="0" applyFont="1" applyFill="1" applyAlignment="1">
      <alignment/>
    </xf>
    <xf numFmtId="176" fontId="15" fillId="0" borderId="15" xfId="0" applyNumberFormat="1" applyFont="1" applyFill="1" applyBorder="1" applyAlignment="1">
      <alignment vertical="center" shrinkToFit="1"/>
    </xf>
    <xf numFmtId="176" fontId="15" fillId="0" borderId="15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7" fillId="0" borderId="0" xfId="63" applyFont="1" applyFill="1" applyAlignment="1">
      <alignment vertical="center"/>
      <protection/>
    </xf>
    <xf numFmtId="0" fontId="66" fillId="0" borderId="0" xfId="63" applyFont="1" applyFill="1">
      <alignment/>
      <protection/>
    </xf>
    <xf numFmtId="0" fontId="13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2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8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66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66" fillId="0" borderId="0" xfId="0" applyFont="1" applyFill="1" applyBorder="1" applyAlignment="1">
      <alignment/>
    </xf>
    <xf numFmtId="0" fontId="70" fillId="0" borderId="0" xfId="0" applyFont="1" applyFill="1" applyBorder="1" applyAlignment="1">
      <alignment vertical="center"/>
    </xf>
    <xf numFmtId="176" fontId="7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/>
    </xf>
    <xf numFmtId="191" fontId="3" fillId="0" borderId="0" xfId="51" applyNumberFormat="1" applyFont="1" applyFill="1" applyBorder="1" applyAlignment="1">
      <alignment vertical="center" shrinkToFit="1"/>
    </xf>
    <xf numFmtId="191" fontId="4" fillId="0" borderId="20" xfId="51" applyNumberFormat="1" applyFont="1" applyFill="1" applyBorder="1" applyAlignment="1">
      <alignment horizontal="center" vertical="center" shrinkToFit="1"/>
    </xf>
    <xf numFmtId="191" fontId="4" fillId="0" borderId="20" xfId="51" applyNumberFormat="1" applyFont="1" applyFill="1" applyBorder="1" applyAlignment="1">
      <alignment horizontal="center" vertical="center" wrapText="1"/>
    </xf>
    <xf numFmtId="191" fontId="4" fillId="0" borderId="21" xfId="51" applyNumberFormat="1" applyFont="1" applyFill="1" applyBorder="1" applyAlignment="1">
      <alignment horizontal="center" vertical="center" shrinkToFit="1"/>
    </xf>
    <xf numFmtId="191" fontId="3" fillId="0" borderId="0" xfId="51" applyNumberFormat="1" applyFont="1" applyFill="1" applyBorder="1" applyAlignment="1">
      <alignment horizontal="distributed" vertical="center" shrinkToFit="1"/>
    </xf>
    <xf numFmtId="191" fontId="3" fillId="0" borderId="0" xfId="51" applyNumberFormat="1" applyFont="1" applyFill="1" applyBorder="1" applyAlignment="1">
      <alignment horizontal="distributed" vertical="center" shrinkToFit="1"/>
    </xf>
    <xf numFmtId="38" fontId="3" fillId="0" borderId="14" xfId="51" applyFont="1" applyFill="1" applyBorder="1" applyAlignment="1">
      <alignment vertical="center" shrinkToFit="1"/>
    </xf>
    <xf numFmtId="197" fontId="3" fillId="0" borderId="10" xfId="51" applyNumberFormat="1" applyFont="1" applyFill="1" applyBorder="1" applyAlignment="1">
      <alignment horizontal="right" vertical="center" shrinkToFit="1"/>
    </xf>
    <xf numFmtId="0" fontId="3" fillId="0" borderId="0" xfId="51" applyNumberFormat="1" applyFont="1" applyFill="1" applyBorder="1" applyAlignment="1">
      <alignment vertical="center" shrinkToFit="1"/>
    </xf>
    <xf numFmtId="195" fontId="3" fillId="0" borderId="19" xfId="51" applyNumberFormat="1" applyFont="1" applyFill="1" applyBorder="1" applyAlignment="1">
      <alignment horizontal="right" vertical="center" shrinkToFit="1"/>
    </xf>
    <xf numFmtId="195" fontId="3" fillId="0" borderId="16" xfId="51" applyNumberFormat="1" applyFont="1" applyFill="1" applyBorder="1" applyAlignment="1">
      <alignment horizontal="right" vertical="center" shrinkToFit="1"/>
    </xf>
    <xf numFmtId="195" fontId="3" fillId="0" borderId="0" xfId="51" applyNumberFormat="1" applyFont="1" applyFill="1" applyBorder="1" applyAlignment="1">
      <alignment horizontal="right" vertical="center" shrinkToFit="1"/>
    </xf>
    <xf numFmtId="191" fontId="7" fillId="0" borderId="0" xfId="51" applyNumberFormat="1" applyFont="1" applyFill="1" applyBorder="1" applyAlignment="1">
      <alignment horizontal="distributed" vertical="center" shrinkToFit="1"/>
    </xf>
    <xf numFmtId="38" fontId="7" fillId="0" borderId="14" xfId="51" applyFont="1" applyFill="1" applyBorder="1" applyAlignment="1">
      <alignment vertical="center" shrinkToFit="1"/>
    </xf>
    <xf numFmtId="191" fontId="7" fillId="0" borderId="0" xfId="51" applyNumberFormat="1" applyFont="1" applyFill="1" applyBorder="1" applyAlignment="1">
      <alignment vertical="center" shrinkToFit="1"/>
    </xf>
    <xf numFmtId="0" fontId="7" fillId="0" borderId="0" xfId="51" applyNumberFormat="1" applyFont="1" applyFill="1" applyBorder="1" applyAlignment="1">
      <alignment vertical="center" shrinkToFit="1"/>
    </xf>
    <xf numFmtId="195" fontId="7" fillId="0" borderId="14" xfId="51" applyNumberFormat="1" applyFont="1" applyFill="1" applyBorder="1" applyAlignment="1">
      <alignment vertical="center" shrinkToFit="1"/>
    </xf>
    <xf numFmtId="195" fontId="7" fillId="0" borderId="0" xfId="51" applyNumberFormat="1" applyFont="1" applyFill="1" applyBorder="1" applyAlignment="1">
      <alignment vertical="center" shrinkToFit="1"/>
    </xf>
    <xf numFmtId="195" fontId="7" fillId="0" borderId="0" xfId="51" applyNumberFormat="1" applyFont="1" applyFill="1" applyBorder="1" applyAlignment="1">
      <alignment horizontal="right" vertical="center" shrinkToFit="1"/>
    </xf>
    <xf numFmtId="49" fontId="7" fillId="0" borderId="14" xfId="51" applyNumberFormat="1" applyFont="1" applyFill="1" applyBorder="1" applyAlignment="1">
      <alignment horizontal="right" vertical="center" shrinkToFit="1"/>
    </xf>
    <xf numFmtId="191" fontId="7" fillId="0" borderId="0" xfId="51" applyNumberFormat="1" applyFont="1" applyFill="1" applyBorder="1" applyAlignment="1">
      <alignment horizontal="right" vertical="center" shrinkToFit="1"/>
    </xf>
    <xf numFmtId="0" fontId="7" fillId="0" borderId="0" xfId="51" applyNumberFormat="1" applyFont="1" applyFill="1" applyBorder="1" applyAlignment="1">
      <alignment horizontal="right" vertical="center" shrinkToFit="1"/>
    </xf>
    <xf numFmtId="195" fontId="7" fillId="0" borderId="14" xfId="51" applyNumberFormat="1" applyFont="1" applyFill="1" applyBorder="1" applyAlignment="1">
      <alignment horizontal="right" vertical="center" shrinkToFit="1"/>
    </xf>
    <xf numFmtId="191" fontId="7" fillId="0" borderId="14" xfId="51" applyNumberFormat="1" applyFont="1" applyFill="1" applyBorder="1" applyAlignment="1">
      <alignment vertical="center" shrinkToFit="1"/>
    </xf>
    <xf numFmtId="197" fontId="7" fillId="0" borderId="10" xfId="51" applyNumberFormat="1" applyFont="1" applyFill="1" applyBorder="1" applyAlignment="1">
      <alignment horizontal="right" vertical="center" shrinkToFit="1"/>
    </xf>
    <xf numFmtId="198" fontId="7" fillId="0" borderId="0" xfId="51" applyNumberFormat="1" applyFont="1" applyFill="1" applyBorder="1" applyAlignment="1">
      <alignment horizontal="right" vertical="center" shrinkToFit="1"/>
    </xf>
    <xf numFmtId="191" fontId="3" fillId="0" borderId="14" xfId="51" applyNumberFormat="1" applyFont="1" applyFill="1" applyBorder="1" applyAlignment="1">
      <alignment vertical="center" shrinkToFit="1"/>
    </xf>
    <xf numFmtId="198" fontId="3" fillId="0" borderId="0" xfId="51" applyNumberFormat="1" applyFont="1" applyFill="1" applyBorder="1" applyAlignment="1">
      <alignment horizontal="right" vertical="center" shrinkToFit="1"/>
    </xf>
    <xf numFmtId="195" fontId="3" fillId="0" borderId="14" xfId="51" applyNumberFormat="1" applyFont="1" applyFill="1" applyBorder="1" applyAlignment="1">
      <alignment vertical="center" shrinkToFit="1"/>
    </xf>
    <xf numFmtId="195" fontId="3" fillId="0" borderId="0" xfId="51" applyNumberFormat="1" applyFont="1" applyFill="1" applyBorder="1" applyAlignment="1">
      <alignment vertical="center" shrinkToFit="1"/>
    </xf>
    <xf numFmtId="191" fontId="7" fillId="0" borderId="14" xfId="51" applyNumberFormat="1" applyFont="1" applyFill="1" applyBorder="1" applyAlignment="1">
      <alignment horizontal="right" vertical="center" shrinkToFit="1"/>
    </xf>
    <xf numFmtId="191" fontId="7" fillId="0" borderId="12" xfId="51" applyNumberFormat="1" applyFont="1" applyFill="1" applyBorder="1" applyAlignment="1">
      <alignment horizontal="distributed" vertical="center" shrinkToFit="1"/>
    </xf>
    <xf numFmtId="191" fontId="7" fillId="0" borderId="22" xfId="51" applyNumberFormat="1" applyFont="1" applyFill="1" applyBorder="1" applyAlignment="1">
      <alignment horizontal="right" vertical="center" shrinkToFit="1"/>
    </xf>
    <xf numFmtId="191" fontId="7" fillId="0" borderId="12" xfId="51" applyNumberFormat="1" applyFont="1" applyFill="1" applyBorder="1" applyAlignment="1">
      <alignment horizontal="right" vertical="center" shrinkToFit="1"/>
    </xf>
    <xf numFmtId="195" fontId="7" fillId="0" borderId="22" xfId="51" applyNumberFormat="1" applyFont="1" applyFill="1" applyBorder="1" applyAlignment="1">
      <alignment vertical="center" shrinkToFit="1"/>
    </xf>
    <xf numFmtId="195" fontId="7" fillId="0" borderId="12" xfId="51" applyNumberFormat="1" applyFont="1" applyFill="1" applyBorder="1" applyAlignment="1">
      <alignment vertical="center" shrinkToFit="1"/>
    </xf>
    <xf numFmtId="195" fontId="7" fillId="0" borderId="12" xfId="51" applyNumberFormat="1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0" fontId="69" fillId="0" borderId="26" xfId="0" applyFont="1" applyFill="1" applyBorder="1" applyAlignment="1">
      <alignment horizontal="center" vertical="center"/>
    </xf>
    <xf numFmtId="179" fontId="69" fillId="0" borderId="0" xfId="0" applyNumberFormat="1" applyFont="1" applyFill="1" applyBorder="1" applyAlignment="1">
      <alignment vertical="center"/>
    </xf>
    <xf numFmtId="0" fontId="69" fillId="0" borderId="27" xfId="0" applyFont="1" applyFill="1" applyBorder="1" applyAlignment="1">
      <alignment horizontal="center" vertical="center"/>
    </xf>
    <xf numFmtId="176" fontId="69" fillId="0" borderId="12" xfId="0" applyNumberFormat="1" applyFont="1" applyFill="1" applyBorder="1" applyAlignment="1">
      <alignment vertical="center" shrinkToFit="1"/>
    </xf>
    <xf numFmtId="176" fontId="69" fillId="0" borderId="1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78" fillId="0" borderId="16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shrinkToFit="1"/>
    </xf>
    <xf numFmtId="0" fontId="69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 vertical="center"/>
    </xf>
    <xf numFmtId="176" fontId="78" fillId="0" borderId="28" xfId="0" applyNumberFormat="1" applyFont="1" applyFill="1" applyBorder="1" applyAlignment="1">
      <alignment vertical="center"/>
    </xf>
    <xf numFmtId="176" fontId="15" fillId="0" borderId="2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78" fillId="0" borderId="0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78" fillId="0" borderId="29" xfId="0" applyNumberFormat="1" applyFont="1" applyFill="1" applyBorder="1" applyAlignment="1">
      <alignment vertical="center"/>
    </xf>
    <xf numFmtId="176" fontId="15" fillId="0" borderId="29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78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76" fontId="76" fillId="0" borderId="14" xfId="0" applyNumberFormat="1" applyFont="1" applyFill="1" applyBorder="1" applyAlignment="1">
      <alignment vertical="center"/>
    </xf>
    <xf numFmtId="176" fontId="76" fillId="0" borderId="0" xfId="0" applyNumberFormat="1" applyFont="1" applyFill="1" applyBorder="1" applyAlignment="1">
      <alignment vertical="center"/>
    </xf>
    <xf numFmtId="176" fontId="79" fillId="0" borderId="22" xfId="0" applyNumberFormat="1" applyFont="1" applyFill="1" applyBorder="1" applyAlignment="1">
      <alignment vertical="center"/>
    </xf>
    <xf numFmtId="176" fontId="79" fillId="0" borderId="12" xfId="0" applyNumberFormat="1" applyFont="1" applyFill="1" applyBorder="1" applyAlignment="1">
      <alignment vertical="center"/>
    </xf>
    <xf numFmtId="0" fontId="69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69" fillId="0" borderId="31" xfId="0" applyFont="1" applyFill="1" applyBorder="1" applyAlignment="1">
      <alignment horizontal="center" vertical="center" shrinkToFit="1"/>
    </xf>
    <xf numFmtId="176" fontId="69" fillId="0" borderId="0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69" fillId="0" borderId="1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distributed" wrapText="1"/>
    </xf>
    <xf numFmtId="0" fontId="7" fillId="0" borderId="19" xfId="0" applyFont="1" applyFill="1" applyBorder="1" applyAlignment="1">
      <alignment horizontal="center" vertical="distributed" textRotation="255" wrapText="1"/>
    </xf>
    <xf numFmtId="0" fontId="7" fillId="0" borderId="16" xfId="0" applyFont="1" applyFill="1" applyBorder="1" applyAlignment="1">
      <alignment horizontal="center" vertical="distributed" textRotation="255" wrapText="1"/>
    </xf>
    <xf numFmtId="0" fontId="7" fillId="0" borderId="24" xfId="0" applyFont="1" applyFill="1" applyBorder="1" applyAlignment="1">
      <alignment horizontal="center" vertical="distributed" textRotation="255" wrapText="1"/>
    </xf>
    <xf numFmtId="0" fontId="4" fillId="0" borderId="24" xfId="0" applyFont="1" applyFill="1" applyBorder="1" applyAlignment="1">
      <alignment horizontal="center" vertical="distributed" textRotation="255" shrinkToFit="1"/>
    </xf>
    <xf numFmtId="0" fontId="7" fillId="0" borderId="31" xfId="0" applyFont="1" applyFill="1" applyBorder="1" applyAlignment="1">
      <alignment horizontal="center" vertical="distributed" textRotation="255"/>
    </xf>
    <xf numFmtId="0" fontId="7" fillId="0" borderId="26" xfId="0" applyFont="1" applyFill="1" applyBorder="1" applyAlignment="1">
      <alignment horizontal="center" vertical="distributed" textRotation="255" wrapText="1"/>
    </xf>
    <xf numFmtId="0" fontId="7" fillId="0" borderId="29" xfId="0" applyFont="1" applyFill="1" applyBorder="1" applyAlignment="1">
      <alignment horizontal="center" vertical="distributed" textRotation="255" wrapText="1"/>
    </xf>
    <xf numFmtId="0" fontId="7" fillId="0" borderId="26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shrinkToFit="1"/>
    </xf>
    <xf numFmtId="0" fontId="7" fillId="0" borderId="31" xfId="0" applyFont="1" applyFill="1" applyBorder="1" applyAlignment="1">
      <alignment horizontal="center" vertical="distributed" textRotation="255" wrapText="1"/>
    </xf>
    <xf numFmtId="0" fontId="7" fillId="0" borderId="32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32" xfId="63" applyFont="1" applyFill="1" applyBorder="1" applyAlignment="1">
      <alignment horizontal="center" vertical="center" textRotation="255" shrinkToFi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textRotation="255" shrinkToFit="1"/>
      <protection/>
    </xf>
    <xf numFmtId="0" fontId="78" fillId="0" borderId="14" xfId="63" applyFont="1" applyFill="1" applyBorder="1" applyAlignment="1">
      <alignment horizontal="center" vertical="center" textRotation="255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4" fillId="0" borderId="31" xfId="63" applyFont="1" applyFill="1" applyBorder="1" applyAlignment="1">
      <alignment horizontal="center" vertical="center" shrinkToFit="1"/>
      <protection/>
    </xf>
    <xf numFmtId="0" fontId="78" fillId="0" borderId="31" xfId="63" applyFont="1" applyFill="1" applyBorder="1" applyAlignment="1">
      <alignment horizontal="center" vertical="center" shrinkToFit="1"/>
      <protection/>
    </xf>
    <xf numFmtId="0" fontId="7" fillId="0" borderId="23" xfId="63" applyFont="1" applyFill="1" applyBorder="1" applyAlignment="1">
      <alignment horizontal="distributed" vertical="center"/>
      <protection/>
    </xf>
    <xf numFmtId="41" fontId="4" fillId="0" borderId="28" xfId="63" applyNumberFormat="1" applyFont="1" applyFill="1" applyBorder="1" applyAlignment="1">
      <alignment vertical="center"/>
      <protection/>
    </xf>
    <xf numFmtId="41" fontId="4" fillId="0" borderId="23" xfId="63" applyNumberFormat="1" applyFont="1" applyFill="1" applyBorder="1" applyAlignment="1">
      <alignment vertical="center"/>
      <protection/>
    </xf>
    <xf numFmtId="41" fontId="4" fillId="0" borderId="21" xfId="63" applyNumberFormat="1" applyFont="1" applyFill="1" applyBorder="1" applyAlignment="1">
      <alignment vertical="center"/>
      <protection/>
    </xf>
    <xf numFmtId="41" fontId="78" fillId="0" borderId="28" xfId="63" applyNumberFormat="1" applyFont="1" applyFill="1" applyBorder="1" applyAlignment="1">
      <alignment vertical="center"/>
      <protection/>
    </xf>
    <xf numFmtId="0" fontId="3" fillId="0" borderId="23" xfId="63" applyFont="1" applyFill="1" applyBorder="1" applyAlignment="1">
      <alignment horizontal="distributed" vertical="center"/>
      <protection/>
    </xf>
    <xf numFmtId="41" fontId="15" fillId="0" borderId="28" xfId="63" applyNumberFormat="1" applyFont="1" applyFill="1" applyBorder="1" applyAlignment="1">
      <alignment vertical="center"/>
      <protection/>
    </xf>
    <xf numFmtId="41" fontId="15" fillId="0" borderId="23" xfId="63" applyNumberFormat="1" applyFont="1" applyFill="1" applyBorder="1" applyAlignment="1">
      <alignment vertical="center"/>
      <protection/>
    </xf>
    <xf numFmtId="41" fontId="15" fillId="0" borderId="21" xfId="63" applyNumberFormat="1" applyFont="1" applyFill="1" applyBorder="1" applyAlignment="1">
      <alignment vertical="center"/>
      <protection/>
    </xf>
    <xf numFmtId="0" fontId="4" fillId="0" borderId="21" xfId="63" applyFont="1" applyFill="1" applyBorder="1" applyAlignment="1">
      <alignment horizontal="distributed" vertical="center"/>
      <protection/>
    </xf>
    <xf numFmtId="0" fontId="4" fillId="0" borderId="34" xfId="63" applyFont="1" applyFill="1" applyBorder="1" applyAlignment="1">
      <alignment horizontal="distributed" vertical="center"/>
      <protection/>
    </xf>
    <xf numFmtId="0" fontId="3" fillId="0" borderId="30" xfId="63" applyFont="1" applyFill="1" applyBorder="1" applyAlignment="1">
      <alignment horizontal="distributed" vertical="center"/>
      <protection/>
    </xf>
    <xf numFmtId="41" fontId="4" fillId="0" borderId="34" xfId="63" applyNumberFormat="1" applyFont="1" applyFill="1" applyBorder="1" applyAlignment="1">
      <alignment vertical="center"/>
      <protection/>
    </xf>
    <xf numFmtId="41" fontId="4" fillId="0" borderId="35" xfId="63" applyNumberFormat="1" applyFont="1" applyFill="1" applyBorder="1" applyAlignment="1">
      <alignment vertical="center"/>
      <protection/>
    </xf>
    <xf numFmtId="41" fontId="4" fillId="0" borderId="30" xfId="63" applyNumberFormat="1" applyFont="1" applyFill="1" applyBorder="1" applyAlignment="1">
      <alignment vertical="center"/>
      <protection/>
    </xf>
    <xf numFmtId="41" fontId="78" fillId="0" borderId="35" xfId="63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vertical="center"/>
    </xf>
    <xf numFmtId="42" fontId="3" fillId="0" borderId="12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6" fontId="7" fillId="0" borderId="14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186" fontId="3" fillId="0" borderId="31" xfId="0" applyNumberFormat="1" applyFont="1" applyFill="1" applyBorder="1" applyAlignment="1">
      <alignment vertical="center"/>
    </xf>
    <xf numFmtId="186" fontId="3" fillId="0" borderId="29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/>
    </xf>
    <xf numFmtId="41" fontId="7" fillId="0" borderId="12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39" xfId="0" applyNumberFormat="1" applyFont="1" applyFill="1" applyBorder="1" applyAlignment="1" applyProtection="1">
      <alignment vertical="center"/>
      <protection locked="0"/>
    </xf>
    <xf numFmtId="0" fontId="69" fillId="0" borderId="11" xfId="0" applyFont="1" applyFill="1" applyBorder="1" applyAlignment="1">
      <alignment horizontal="distributed" vertical="center"/>
    </xf>
    <xf numFmtId="179" fontId="69" fillId="0" borderId="12" xfId="51" applyNumberFormat="1" applyFont="1" applyFill="1" applyBorder="1" applyAlignment="1">
      <alignment vertical="center" shrinkToFit="1"/>
    </xf>
    <xf numFmtId="179" fontId="69" fillId="0" borderId="12" xfId="51" applyNumberFormat="1" applyFont="1" applyFill="1" applyBorder="1" applyAlignment="1">
      <alignment vertical="center"/>
    </xf>
    <xf numFmtId="179" fontId="69" fillId="0" borderId="22" xfId="51" applyNumberFormat="1" applyFont="1" applyFill="1" applyBorder="1" applyAlignment="1">
      <alignment vertical="center" shrinkToFit="1"/>
    </xf>
    <xf numFmtId="179" fontId="69" fillId="0" borderId="11" xfId="51" applyNumberFormat="1" applyFont="1" applyFill="1" applyBorder="1" applyAlignment="1">
      <alignment vertical="center"/>
    </xf>
    <xf numFmtId="179" fontId="69" fillId="0" borderId="33" xfId="51" applyNumberFormat="1" applyFont="1" applyFill="1" applyBorder="1" applyAlignment="1">
      <alignment vertical="center"/>
    </xf>
    <xf numFmtId="179" fontId="69" fillId="0" borderId="33" xfId="0" applyNumberFormat="1" applyFont="1" applyFill="1" applyBorder="1" applyAlignment="1">
      <alignment vertical="center"/>
    </xf>
    <xf numFmtId="179" fontId="69" fillId="0" borderId="40" xfId="51" applyNumberFormat="1" applyFont="1" applyFill="1" applyBorder="1" applyAlignment="1">
      <alignment vertical="center"/>
    </xf>
    <xf numFmtId="176" fontId="15" fillId="0" borderId="41" xfId="0" applyNumberFormat="1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15" fillId="0" borderId="41" xfId="0" applyFont="1" applyFill="1" applyBorder="1" applyAlignment="1">
      <alignment vertical="center" shrinkToFit="1"/>
    </xf>
    <xf numFmtId="176" fontId="15" fillId="0" borderId="13" xfId="0" applyNumberFormat="1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distributed" vertical="center"/>
    </xf>
    <xf numFmtId="179" fontId="15" fillId="0" borderId="12" xfId="51" applyNumberFormat="1" applyFont="1" applyFill="1" applyBorder="1" applyAlignment="1">
      <alignment vertical="center" shrinkToFit="1"/>
    </xf>
    <xf numFmtId="179" fontId="15" fillId="0" borderId="12" xfId="5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58" fontId="4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vertical="center" shrinkToFit="1"/>
    </xf>
    <xf numFmtId="179" fontId="15" fillId="0" borderId="0" xfId="0" applyNumberFormat="1" applyFont="1" applyFill="1" applyBorder="1" applyAlignment="1">
      <alignment vertical="center"/>
    </xf>
    <xf numFmtId="179" fontId="15" fillId="0" borderId="14" xfId="0" applyNumberFormat="1" applyFont="1" applyFill="1" applyBorder="1" applyAlignment="1">
      <alignment vertical="center" shrinkToFit="1"/>
    </xf>
    <xf numFmtId="179" fontId="15" fillId="0" borderId="10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9" fontId="15" fillId="0" borderId="12" xfId="0" applyNumberFormat="1" applyFont="1" applyFill="1" applyBorder="1" applyAlignment="1">
      <alignment vertical="center"/>
    </xf>
    <xf numFmtId="179" fontId="15" fillId="0" borderId="22" xfId="0" applyNumberFormat="1" applyFont="1" applyFill="1" applyBorder="1" applyAlignment="1">
      <alignment vertical="center" shrinkToFit="1"/>
    </xf>
    <xf numFmtId="179" fontId="15" fillId="0" borderId="12" xfId="0" applyNumberFormat="1" applyFont="1" applyFill="1" applyBorder="1" applyAlignment="1">
      <alignment vertical="center" shrinkToFit="1"/>
    </xf>
    <xf numFmtId="179" fontId="15" fillId="0" borderId="11" xfId="0" applyNumberFormat="1" applyFont="1" applyFill="1" applyBorder="1" applyAlignment="1">
      <alignment vertical="center"/>
    </xf>
    <xf numFmtId="197" fontId="7" fillId="0" borderId="11" xfId="51" applyNumberFormat="1" applyFont="1" applyFill="1" applyBorder="1" applyAlignment="1">
      <alignment horizontal="right" vertical="center" shrinkToFit="1"/>
    </xf>
    <xf numFmtId="198" fontId="7" fillId="0" borderId="11" xfId="5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42" fontId="3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distributed" vertical="center"/>
    </xf>
    <xf numFmtId="0" fontId="69" fillId="0" borderId="10" xfId="0" applyFont="1" applyFill="1" applyBorder="1" applyAlignment="1">
      <alignment horizontal="distributed" vertical="center"/>
    </xf>
    <xf numFmtId="191" fontId="7" fillId="0" borderId="13" xfId="51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91" fontId="7" fillId="0" borderId="23" xfId="51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91" fontId="7" fillId="0" borderId="0" xfId="49" applyNumberFormat="1" applyFont="1" applyFill="1" applyBorder="1" applyAlignment="1">
      <alignment horizontal="right" vertical="center" shrinkToFit="1"/>
    </xf>
    <xf numFmtId="191" fontId="7" fillId="0" borderId="17" xfId="51" applyNumberFormat="1" applyFont="1" applyFill="1" applyBorder="1" applyAlignment="1">
      <alignment horizontal="center" vertical="center" shrinkToFit="1"/>
    </xf>
    <xf numFmtId="191" fontId="7" fillId="0" borderId="18" xfId="51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7" fillId="0" borderId="20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 applyProtection="1">
      <alignment horizontal="right" vertical="center"/>
      <protection locked="0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179" fontId="15" fillId="0" borderId="22" xfId="0" applyNumberFormat="1" applyFont="1" applyFill="1" applyBorder="1" applyAlignment="1">
      <alignment horizontal="right" vertical="center"/>
    </xf>
    <xf numFmtId="179" fontId="15" fillId="0" borderId="11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 applyProtection="1">
      <alignment horizontal="right" vertical="center"/>
      <protection locked="0"/>
    </xf>
    <xf numFmtId="179" fontId="4" fillId="0" borderId="25" xfId="0" applyNumberFormat="1" applyFont="1" applyFill="1" applyBorder="1" applyAlignment="1" applyProtection="1">
      <alignment horizontal="right" vertical="center"/>
      <protection locked="0"/>
    </xf>
    <xf numFmtId="0" fontId="18" fillId="0" borderId="42" xfId="0" applyFont="1" applyFill="1" applyBorder="1" applyAlignment="1">
      <alignment horizontal="center" vertical="center" wrapText="1" shrinkToFit="1"/>
    </xf>
    <xf numFmtId="0" fontId="18" fillId="0" borderId="43" xfId="0" applyFont="1" applyFill="1" applyBorder="1" applyAlignment="1">
      <alignment horizontal="center" vertical="center" wrapText="1" shrinkToFit="1"/>
    </xf>
    <xf numFmtId="0" fontId="18" fillId="0" borderId="4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distributed" vertical="center"/>
    </xf>
    <xf numFmtId="0" fontId="70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distributed" vertical="center"/>
    </xf>
    <xf numFmtId="0" fontId="69" fillId="0" borderId="2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79" fontId="3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distributed" vertical="center"/>
    </xf>
    <xf numFmtId="186" fontId="3" fillId="0" borderId="12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176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95" fontId="7" fillId="0" borderId="29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right" vertical="center"/>
    </xf>
    <xf numFmtId="195" fontId="5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195" fontId="5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5" fontId="7" fillId="0" borderId="29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95" fontId="3" fillId="0" borderId="12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195" fontId="7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69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16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4" fillId="0" borderId="28" xfId="63" applyFont="1" applyFill="1" applyBorder="1" applyAlignment="1">
      <alignment horizontal="center" vertical="distributed" textRotation="255"/>
      <protection/>
    </xf>
    <xf numFmtId="0" fontId="4" fillId="0" borderId="35" xfId="63" applyFont="1" applyFill="1" applyBorder="1" applyAlignment="1">
      <alignment horizontal="center" vertical="distributed" textRotation="255"/>
      <protection/>
    </xf>
    <xf numFmtId="0" fontId="4" fillId="0" borderId="28" xfId="63" applyFont="1" applyFill="1" applyBorder="1" applyAlignment="1">
      <alignment horizontal="distributed" vertical="center" wrapText="1"/>
      <protection/>
    </xf>
    <xf numFmtId="0" fontId="4" fillId="0" borderId="28" xfId="63" applyFont="1" applyFill="1" applyBorder="1" applyAlignment="1">
      <alignment vertical="center" shrinkToFit="1"/>
      <protection/>
    </xf>
    <xf numFmtId="0" fontId="15" fillId="0" borderId="28" xfId="63" applyFont="1" applyFill="1" applyBorder="1" applyAlignment="1">
      <alignment horizontal="distributed" vertical="center" wrapText="1"/>
      <protection/>
    </xf>
    <xf numFmtId="0" fontId="4" fillId="0" borderId="28" xfId="63" applyFont="1" applyFill="1" applyBorder="1" applyAlignment="1">
      <alignment horizontal="center" vertical="center" wrapText="1"/>
      <protection/>
    </xf>
    <xf numFmtId="0" fontId="4" fillId="0" borderId="28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right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29" xfId="63" applyFont="1" applyFill="1" applyBorder="1" applyAlignment="1">
      <alignment horizontal="center" vertical="center" wrapText="1"/>
      <protection/>
    </xf>
    <xf numFmtId="0" fontId="7" fillId="0" borderId="37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41" xfId="63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33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19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 wrapText="1"/>
    </xf>
    <xf numFmtId="0" fontId="7" fillId="0" borderId="45" xfId="0" applyFont="1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distributed"/>
    </xf>
    <xf numFmtId="0" fontId="7" fillId="0" borderId="41" xfId="0" applyFont="1" applyFill="1" applyBorder="1" applyAlignment="1">
      <alignment horizontal="center" vertical="distributed"/>
    </xf>
    <xf numFmtId="176" fontId="69" fillId="0" borderId="12" xfId="0" applyNumberFormat="1" applyFont="1" applyFill="1" applyBorder="1" applyAlignment="1">
      <alignment horizontal="right" vertical="center"/>
    </xf>
    <xf numFmtId="176" fontId="76" fillId="0" borderId="0" xfId="0" applyNumberFormat="1" applyFont="1" applyFill="1" applyBorder="1" applyAlignment="1">
      <alignment horizontal="right" vertical="center"/>
    </xf>
    <xf numFmtId="0" fontId="79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176" fontId="79" fillId="0" borderId="12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176" fontId="78" fillId="0" borderId="16" xfId="0" applyNumberFormat="1" applyFont="1" applyFill="1" applyBorder="1" applyAlignment="1">
      <alignment horizontal="center" vertical="center"/>
    </xf>
    <xf numFmtId="176" fontId="78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right" vertical="center"/>
    </xf>
    <xf numFmtId="179" fontId="69" fillId="0" borderId="14" xfId="0" applyNumberFormat="1" applyFont="1" applyFill="1" applyBorder="1" applyAlignment="1">
      <alignment vertical="center"/>
    </xf>
    <xf numFmtId="179" fontId="69" fillId="0" borderId="0" xfId="0" applyNumberFormat="1" applyFont="1" applyFill="1" applyBorder="1" applyAlignment="1">
      <alignment vertical="center"/>
    </xf>
    <xf numFmtId="179" fontId="69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6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176" fontId="69" fillId="0" borderId="12" xfId="0" applyNumberFormat="1" applyFont="1" applyFill="1" applyBorder="1" applyAlignment="1">
      <alignment vertical="center"/>
    </xf>
    <xf numFmtId="0" fontId="70" fillId="0" borderId="12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vertical="center"/>
    </xf>
    <xf numFmtId="38" fontId="69" fillId="0" borderId="22" xfId="49" applyFont="1" applyFill="1" applyBorder="1" applyAlignment="1">
      <alignment vertical="center"/>
    </xf>
    <xf numFmtId="38" fontId="70" fillId="0" borderId="12" xfId="49" applyFont="1" applyFill="1" applyBorder="1" applyAlignment="1">
      <alignment/>
    </xf>
    <xf numFmtId="38" fontId="69" fillId="0" borderId="12" xfId="49" applyFont="1" applyFill="1" applyBorder="1" applyAlignment="1">
      <alignment vertical="center"/>
    </xf>
    <xf numFmtId="186" fontId="69" fillId="0" borderId="12" xfId="0" applyNumberFormat="1" applyFont="1" applyFill="1" applyBorder="1" applyAlignment="1">
      <alignment vertical="center"/>
    </xf>
    <xf numFmtId="186" fontId="70" fillId="0" borderId="12" xfId="0" applyNumberFormat="1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69" fillId="0" borderId="11" xfId="0" applyFont="1" applyFill="1" applyBorder="1" applyAlignment="1">
      <alignment horizontal="center" vertical="center"/>
    </xf>
    <xf numFmtId="176" fontId="69" fillId="0" borderId="2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7" fillId="0" borderId="41" xfId="0" applyFont="1" applyFill="1" applyBorder="1" applyAlignment="1">
      <alignment vertical="center"/>
    </xf>
    <xf numFmtId="0" fontId="76" fillId="0" borderId="41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vertical="center"/>
    </xf>
    <xf numFmtId="0" fontId="76" fillId="0" borderId="10" xfId="0" applyFont="1" applyFill="1" applyBorder="1" applyAlignment="1">
      <alignment horizontal="center" vertical="center"/>
    </xf>
    <xf numFmtId="176" fontId="76" fillId="0" borderId="14" xfId="0" applyNumberFormat="1" applyFont="1" applyFill="1" applyBorder="1" applyAlignment="1">
      <alignment vertical="center"/>
    </xf>
    <xf numFmtId="176" fontId="76" fillId="0" borderId="0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horizontal="right" vertical="center"/>
    </xf>
    <xf numFmtId="179" fontId="7" fillId="0" borderId="29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教育指導課" xfId="63"/>
    <cellStyle name="標準_中表紙" xfId="64"/>
    <cellStyle name="標準_毎月人口と世帯数の推移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児童・生徒数と人口の推移（５月１日現在）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725"/>
          <c:w val="0.9365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'データー（総数）'!$B$1</c:f>
              <c:strCache>
                <c:ptCount val="1"/>
                <c:pt idx="0">
                  <c:v>児童数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'データー（総数）'!$A$2:$A$12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'データー（総数）'!$B$2:$B$12</c:f>
              <c:numCache>
                <c:ptCount val="11"/>
                <c:pt idx="0">
                  <c:v>12531</c:v>
                </c:pt>
                <c:pt idx="1">
                  <c:v>12708</c:v>
                </c:pt>
                <c:pt idx="2">
                  <c:v>12835</c:v>
                </c:pt>
                <c:pt idx="3">
                  <c:v>13028</c:v>
                </c:pt>
                <c:pt idx="4">
                  <c:v>13173</c:v>
                </c:pt>
                <c:pt idx="5">
                  <c:v>13315</c:v>
                </c:pt>
                <c:pt idx="6">
                  <c:v>13414</c:v>
                </c:pt>
                <c:pt idx="7">
                  <c:v>13454</c:v>
                </c:pt>
                <c:pt idx="8">
                  <c:v>13347</c:v>
                </c:pt>
                <c:pt idx="9">
                  <c:v>13221</c:v>
                </c:pt>
                <c:pt idx="10">
                  <c:v>13266</c:v>
                </c:pt>
              </c:numCache>
            </c:numRef>
          </c:val>
        </c:ser>
        <c:ser>
          <c:idx val="0"/>
          <c:order val="1"/>
          <c:tx>
            <c:strRef>
              <c:f>'データー（総数）'!$C$1</c:f>
              <c:strCache>
                <c:ptCount val="1"/>
                <c:pt idx="0">
                  <c:v>生徒数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'データー（総数）'!$A$2:$A$12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'データー（総数）'!$C$2:$C$12</c:f>
              <c:numCache>
                <c:ptCount val="11"/>
                <c:pt idx="0">
                  <c:v>5693</c:v>
                </c:pt>
                <c:pt idx="1">
                  <c:v>5682</c:v>
                </c:pt>
                <c:pt idx="2">
                  <c:v>5749</c:v>
                </c:pt>
                <c:pt idx="3">
                  <c:v>5778</c:v>
                </c:pt>
                <c:pt idx="4">
                  <c:v>5841</c:v>
                </c:pt>
                <c:pt idx="5">
                  <c:v>5861</c:v>
                </c:pt>
                <c:pt idx="6">
                  <c:v>5968</c:v>
                </c:pt>
                <c:pt idx="7">
                  <c:v>6071</c:v>
                </c:pt>
                <c:pt idx="8">
                  <c:v>6226</c:v>
                </c:pt>
                <c:pt idx="9">
                  <c:v>6310</c:v>
                </c:pt>
                <c:pt idx="10">
                  <c:v>6411</c:v>
                </c:pt>
              </c:numCache>
            </c:numRef>
          </c:val>
        </c:ser>
        <c:axId val="7359730"/>
        <c:axId val="46290347"/>
      </c:barChart>
      <c:lineChart>
        <c:grouping val="standard"/>
        <c:varyColors val="0"/>
        <c:ser>
          <c:idx val="2"/>
          <c:order val="2"/>
          <c:tx>
            <c:strRef>
              <c:f>'データー（総数）'!$D$1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'データー（総数）'!$A$2:$A$12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'データー（総数）'!$D$2:$D$12</c:f>
              <c:numCache>
                <c:ptCount val="11"/>
                <c:pt idx="0">
                  <c:v>227105</c:v>
                </c:pt>
                <c:pt idx="1">
                  <c:v>228240</c:v>
                </c:pt>
                <c:pt idx="2">
                  <c:v>228653</c:v>
                </c:pt>
                <c:pt idx="3">
                  <c:v>229857</c:v>
                </c:pt>
                <c:pt idx="4">
                  <c:v>231703</c:v>
                </c:pt>
                <c:pt idx="5">
                  <c:v>233508</c:v>
                </c:pt>
                <c:pt idx="6">
                  <c:v>234674</c:v>
                </c:pt>
                <c:pt idx="7">
                  <c:v>235582</c:v>
                </c:pt>
                <c:pt idx="8">
                  <c:v>236079</c:v>
                </c:pt>
                <c:pt idx="9">
                  <c:v>236677</c:v>
                </c:pt>
                <c:pt idx="10">
                  <c:v>237531</c:v>
                </c:pt>
              </c:numCache>
            </c:numRef>
          </c:val>
          <c:smooth val="0"/>
        </c:ser>
        <c:axId val="5138880"/>
        <c:axId val="45036225"/>
      </c:lineChart>
      <c:catAx>
        <c:axId val="735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347"/>
        <c:crosses val="autoZero"/>
        <c:auto val="0"/>
        <c:lblOffset val="100"/>
        <c:tickLblSkip val="1"/>
        <c:noMultiLvlLbl val="0"/>
      </c:catAx>
      <c:valAx>
        <c:axId val="46290347"/>
        <c:scaling>
          <c:orientation val="minMax"/>
          <c:max val="1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児童・生徒数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59730"/>
        <c:crossesAt val="1"/>
        <c:crossBetween val="between"/>
        <c:dispUnits/>
        <c:majorUnit val="1000"/>
      </c:valAx>
      <c:catAx>
        <c:axId val="5138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5036225"/>
        <c:crosses val="autoZero"/>
        <c:auto val="0"/>
        <c:lblOffset val="100"/>
        <c:tickLblSkip val="1"/>
        <c:noMultiLvlLbl val="0"/>
      </c:catAx>
      <c:valAx>
        <c:axId val="450362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8880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幼稚園児数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05"/>
          <c:w val="0.87025"/>
          <c:h val="0.84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'データー（総数）'!$N$2</c:f>
              <c:strCache>
                <c:ptCount val="1"/>
                <c:pt idx="0">
                  <c:v>３歳児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'データー（総数）'!$M$3:$M$5</c:f>
              <c:strCache>
                <c:ptCount val="3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</c:strCache>
            </c:strRef>
          </c:cat>
          <c:val>
            <c:numRef>
              <c:f>'データー（総数）'!$N$3:$N$5</c:f>
              <c:numCache>
                <c:ptCount val="3"/>
                <c:pt idx="0">
                  <c:v>888</c:v>
                </c:pt>
                <c:pt idx="1">
                  <c:v>896</c:v>
                </c:pt>
                <c:pt idx="2">
                  <c:v>1021</c:v>
                </c:pt>
              </c:numCache>
            </c:numRef>
          </c:val>
        </c:ser>
        <c:ser>
          <c:idx val="0"/>
          <c:order val="1"/>
          <c:tx>
            <c:strRef>
              <c:f>'データー（総数）'!$O$2</c:f>
              <c:strCache>
                <c:ptCount val="1"/>
                <c:pt idx="0">
                  <c:v>４歳児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'データー（総数）'!$M$3:$M$5</c:f>
              <c:strCache>
                <c:ptCount val="3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</c:strCache>
            </c:strRef>
          </c:cat>
          <c:val>
            <c:numRef>
              <c:f>'データー（総数）'!$O$3:$O$5</c:f>
              <c:numCache>
                <c:ptCount val="3"/>
                <c:pt idx="0">
                  <c:v>1451</c:v>
                </c:pt>
                <c:pt idx="1">
                  <c:v>1351</c:v>
                </c:pt>
                <c:pt idx="2">
                  <c:v>1277</c:v>
                </c:pt>
              </c:numCache>
            </c:numRef>
          </c:val>
        </c:ser>
        <c:ser>
          <c:idx val="2"/>
          <c:order val="2"/>
          <c:tx>
            <c:strRef>
              <c:f>'データー（総数）'!$P$2</c:f>
              <c:strCache>
                <c:ptCount val="1"/>
                <c:pt idx="0">
                  <c:v>５歳児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'データー（総数）'!$M$3:$M$5</c:f>
              <c:strCache>
                <c:ptCount val="3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</c:strCache>
            </c:strRef>
          </c:cat>
          <c:val>
            <c:numRef>
              <c:f>'データー（総数）'!$P$3:$P$5</c:f>
              <c:numCache>
                <c:ptCount val="3"/>
                <c:pt idx="0">
                  <c:v>1446</c:v>
                </c:pt>
                <c:pt idx="1">
                  <c:v>1462</c:v>
                </c:pt>
                <c:pt idx="2">
                  <c:v>1361</c:v>
                </c:pt>
              </c:numCache>
            </c:numRef>
          </c:val>
        </c:ser>
        <c:overlap val="100"/>
        <c:axId val="62855166"/>
        <c:axId val="8959879"/>
      </c:barChart>
      <c:catAx>
        <c:axId val="62855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59879"/>
        <c:crosses val="autoZero"/>
        <c:auto val="1"/>
        <c:lblOffset val="100"/>
        <c:tickLblSkip val="1"/>
        <c:noMultiLvlLbl val="0"/>
      </c:catAx>
      <c:valAx>
        <c:axId val="8959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057"/>
          <c:w val="0.114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卒業後の進路状況（高等学校）</a:t>
            </a:r>
          </a:p>
        </c:rich>
      </c:tx>
      <c:layout>
        <c:manualLayout>
          <c:xMode val="factor"/>
          <c:yMode val="factor"/>
          <c:x val="-0.086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7675"/>
          <c:w val="0.922"/>
          <c:h val="0.78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'データー（卒業後の進路）'!$D$1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'データー（卒業後の進路）'!$A$2:$A$12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'データー（卒業後の進路）'!$D$2:$D$12</c:f>
              <c:numCache>
                <c:ptCount val="11"/>
                <c:pt idx="0">
                  <c:v>1483</c:v>
                </c:pt>
                <c:pt idx="1">
                  <c:v>1398</c:v>
                </c:pt>
                <c:pt idx="2">
                  <c:v>1408</c:v>
                </c:pt>
                <c:pt idx="3">
                  <c:v>1301</c:v>
                </c:pt>
                <c:pt idx="4">
                  <c:v>1229</c:v>
                </c:pt>
                <c:pt idx="5">
                  <c:v>1251</c:v>
                </c:pt>
                <c:pt idx="6">
                  <c:v>1267</c:v>
                </c:pt>
                <c:pt idx="7">
                  <c:v>1255</c:v>
                </c:pt>
                <c:pt idx="8">
                  <c:v>1362</c:v>
                </c:pt>
                <c:pt idx="9">
                  <c:v>1433</c:v>
                </c:pt>
                <c:pt idx="10">
                  <c:v>1431</c:v>
                </c:pt>
              </c:numCache>
            </c:numRef>
          </c:val>
        </c:ser>
        <c:axId val="9681708"/>
        <c:axId val="53713277"/>
      </c:barChart>
      <c:lineChart>
        <c:grouping val="standard"/>
        <c:varyColors val="0"/>
        <c:ser>
          <c:idx val="0"/>
          <c:order val="0"/>
          <c:tx>
            <c:strRef>
              <c:f>'データー（卒業後の進路）'!$B$1</c:f>
              <c:strCache>
                <c:ptCount val="1"/>
                <c:pt idx="0">
                  <c:v>大学等進学率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'データー（卒業後の進路）'!$A$2:$A$12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'データー（卒業後の進路）'!$B$2:$B$12</c:f>
              <c:numCache>
                <c:ptCount val="11"/>
                <c:pt idx="0">
                  <c:v>48</c:v>
                </c:pt>
                <c:pt idx="1">
                  <c:v>55.2</c:v>
                </c:pt>
                <c:pt idx="2">
                  <c:v>58.2</c:v>
                </c:pt>
                <c:pt idx="3">
                  <c:v>63.8</c:v>
                </c:pt>
                <c:pt idx="4">
                  <c:v>63</c:v>
                </c:pt>
                <c:pt idx="5">
                  <c:v>65.5</c:v>
                </c:pt>
                <c:pt idx="6">
                  <c:v>66.5</c:v>
                </c:pt>
                <c:pt idx="7">
                  <c:v>64.1</c:v>
                </c:pt>
                <c:pt idx="8">
                  <c:v>63.3</c:v>
                </c:pt>
                <c:pt idx="9">
                  <c:v>63.6</c:v>
                </c:pt>
                <c:pt idx="10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'データー（卒業後の進路）'!$C$1</c:f>
              <c:strCache>
                <c:ptCount val="1"/>
                <c:pt idx="0">
                  <c:v>就職率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'データー（卒業後の進路）'!$A$2:$A$12</c:f>
              <c:strCache>
                <c:ptCount val="11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</c:strCache>
            </c:strRef>
          </c:cat>
          <c:val>
            <c:numRef>
              <c:f>'データー（卒業後の進路）'!$C$2:$C$12</c:f>
              <c:numCache>
                <c:ptCount val="11"/>
                <c:pt idx="0">
                  <c:v>5.3</c:v>
                </c:pt>
                <c:pt idx="1">
                  <c:v>4.9</c:v>
                </c:pt>
                <c:pt idx="2">
                  <c:v>5</c:v>
                </c:pt>
                <c:pt idx="3">
                  <c:v>5.3</c:v>
                </c:pt>
                <c:pt idx="4">
                  <c:v>5.5</c:v>
                </c:pt>
                <c:pt idx="5">
                  <c:v>5.2</c:v>
                </c:pt>
                <c:pt idx="6">
                  <c:v>4.2</c:v>
                </c:pt>
                <c:pt idx="7">
                  <c:v>2.8</c:v>
                </c:pt>
                <c:pt idx="8">
                  <c:v>3.4</c:v>
                </c:pt>
                <c:pt idx="9">
                  <c:v>3.6</c:v>
                </c:pt>
                <c:pt idx="10">
                  <c:v>3.5</c:v>
                </c:pt>
              </c:numCache>
            </c:numRef>
          </c:val>
          <c:smooth val="0"/>
        </c:ser>
        <c:marker val="1"/>
        <c:axId val="55284426"/>
        <c:axId val="16906787"/>
      </c:lineChart>
      <c:catAx>
        <c:axId val="55284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06787"/>
        <c:crosses val="autoZero"/>
        <c:auto val="1"/>
        <c:lblOffset val="100"/>
        <c:tickLblSkip val="1"/>
        <c:noMultiLvlLbl val="0"/>
      </c:catAx>
      <c:valAx>
        <c:axId val="16906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84426"/>
        <c:crossesAt val="1"/>
        <c:crossBetween val="between"/>
        <c:dispUnits/>
      </c:valAx>
      <c:catAx>
        <c:axId val="9681708"/>
        <c:scaling>
          <c:orientation val="minMax"/>
        </c:scaling>
        <c:axPos val="b"/>
        <c:delete val="1"/>
        <c:majorTickMark val="out"/>
        <c:minorTickMark val="none"/>
        <c:tickLblPos val="nextTo"/>
        <c:crossAx val="53713277"/>
        <c:crosses val="autoZero"/>
        <c:auto val="0"/>
        <c:lblOffset val="100"/>
        <c:tickLblSkip val="1"/>
        <c:noMultiLvlLbl val="0"/>
      </c:catAx>
      <c:valAx>
        <c:axId val="53713277"/>
        <c:scaling>
          <c:orientation val="minMax"/>
          <c:min val="1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681708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00375"/>
          <c:w val="0.250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児童・生徒数と人口の推移（５月１日現在）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67"/>
          <c:w val="0.92075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'データー（総数）'!$B$1</c:f>
              <c:strCache>
                <c:ptCount val="1"/>
                <c:pt idx="0">
                  <c:v>児童数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'データー（総数）'!$A$2:$A$12</c:f>
              <c:strCache/>
            </c:strRef>
          </c:cat>
          <c:val>
            <c:numRef>
              <c:f>'データー（総数）'!$B$2:$B$12</c:f>
              <c:numCache/>
            </c:numRef>
          </c:val>
        </c:ser>
        <c:ser>
          <c:idx val="0"/>
          <c:order val="1"/>
          <c:tx>
            <c:strRef>
              <c:f>'データー（総数）'!$C$1</c:f>
              <c:strCache>
                <c:ptCount val="1"/>
                <c:pt idx="0">
                  <c:v>生徒数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'データー（総数）'!$A$2:$A$12</c:f>
              <c:strCache/>
            </c:strRef>
          </c:cat>
          <c:val>
            <c:numRef>
              <c:f>'データー（総数）'!$C$2:$C$12</c:f>
              <c:numCache/>
            </c:numRef>
          </c:val>
        </c:ser>
        <c:axId val="24681048"/>
        <c:axId val="29148921"/>
      </c:barChart>
      <c:lineChart>
        <c:grouping val="standard"/>
        <c:varyColors val="0"/>
        <c:ser>
          <c:idx val="2"/>
          <c:order val="2"/>
          <c:tx>
            <c:strRef>
              <c:f>'データー（総数）'!$D$1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'データー（総数）'!$A$2:$A$12</c:f>
              <c:strCache/>
            </c:strRef>
          </c:cat>
          <c:val>
            <c:numRef>
              <c:f>'データー（総数）'!$D$2:$D$12</c:f>
              <c:numCache/>
            </c:numRef>
          </c:val>
          <c:smooth val="0"/>
        </c:ser>
        <c:axId val="33253718"/>
        <c:axId val="15210879"/>
      </c:lineChart>
      <c:catAx>
        <c:axId val="2468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48921"/>
        <c:crosses val="autoZero"/>
        <c:auto val="0"/>
        <c:lblOffset val="100"/>
        <c:tickLblSkip val="1"/>
        <c:noMultiLvlLbl val="0"/>
      </c:catAx>
      <c:valAx>
        <c:axId val="29148921"/>
        <c:scaling>
          <c:orientation val="minMax"/>
          <c:max val="1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児童・生徒数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81048"/>
        <c:crossesAt val="1"/>
        <c:crossBetween val="between"/>
        <c:dispUnits/>
        <c:majorUnit val="1000"/>
      </c:valAx>
      <c:catAx>
        <c:axId val="33253718"/>
        <c:scaling>
          <c:orientation val="minMax"/>
        </c:scaling>
        <c:axPos val="b"/>
        <c:delete val="1"/>
        <c:majorTickMark val="out"/>
        <c:minorTickMark val="none"/>
        <c:tickLblPos val="nextTo"/>
        <c:crossAx val="15210879"/>
        <c:crosses val="autoZero"/>
        <c:auto val="0"/>
        <c:lblOffset val="100"/>
        <c:tickLblSkip val="1"/>
        <c:noMultiLvlLbl val="0"/>
      </c:catAx>
      <c:valAx>
        <c:axId val="152108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371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"/>
          <c:y val="0.032"/>
          <c:w val="0.79425"/>
          <c:h val="0.93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'データー（総数）'!$N$2</c:f>
              <c:strCache>
                <c:ptCount val="1"/>
                <c:pt idx="0">
                  <c:v>３歳児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'データー（総数）'!$M$3:$M$5</c:f>
              <c:strCache/>
            </c:strRef>
          </c:cat>
          <c:val>
            <c:numRef>
              <c:f>'データー（総数）'!$N$3:$N$5</c:f>
              <c:numCache/>
            </c:numRef>
          </c:val>
        </c:ser>
        <c:ser>
          <c:idx val="0"/>
          <c:order val="1"/>
          <c:tx>
            <c:strRef>
              <c:f>'データー（総数）'!$O$2</c:f>
              <c:strCache>
                <c:ptCount val="1"/>
                <c:pt idx="0">
                  <c:v>４歳児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'データー（総数）'!$M$3:$M$5</c:f>
              <c:strCache/>
            </c:strRef>
          </c:cat>
          <c:val>
            <c:numRef>
              <c:f>'データー（総数）'!$O$3:$O$5</c:f>
              <c:numCache/>
            </c:numRef>
          </c:val>
        </c:ser>
        <c:ser>
          <c:idx val="2"/>
          <c:order val="2"/>
          <c:tx>
            <c:strRef>
              <c:f>'データー（総数）'!$P$2</c:f>
              <c:strCache>
                <c:ptCount val="1"/>
                <c:pt idx="0">
                  <c:v>５歳児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'データー（総数）'!$M$3:$M$5</c:f>
              <c:strCache/>
            </c:strRef>
          </c:cat>
          <c:val>
            <c:numRef>
              <c:f>'データー（総数）'!$P$3:$P$5</c:f>
              <c:numCache/>
            </c:numRef>
          </c:val>
        </c:ser>
        <c:overlap val="100"/>
        <c:axId val="55448388"/>
        <c:axId val="26908469"/>
      </c:barChart>
      <c:catAx>
        <c:axId val="55448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08469"/>
        <c:crosses val="autoZero"/>
        <c:auto val="1"/>
        <c:lblOffset val="100"/>
        <c:tickLblSkip val="1"/>
        <c:noMultiLvlLbl val="0"/>
      </c:catAx>
      <c:valAx>
        <c:axId val="26908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77"/>
          <c:w val="0.1442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卒業後の進路状況（高等学校）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25"/>
          <c:w val="0.73925"/>
          <c:h val="0.80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'データー（卒業後の進路）'!$D$1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'データー（卒業後の進路）'!$A$2:$A$12</c:f>
              <c:strCache/>
            </c:strRef>
          </c:cat>
          <c:val>
            <c:numRef>
              <c:f>'データー（卒業後の進路）'!$D$2:$D$12</c:f>
              <c:numCache/>
            </c:numRef>
          </c:val>
        </c:ser>
        <c:axId val="30803874"/>
        <c:axId val="67096987"/>
      </c:barChart>
      <c:lineChart>
        <c:grouping val="standard"/>
        <c:varyColors val="0"/>
        <c:ser>
          <c:idx val="0"/>
          <c:order val="0"/>
          <c:tx>
            <c:strRef>
              <c:f>'データー（卒業後の進路）'!$B$1</c:f>
              <c:strCache>
                <c:ptCount val="1"/>
                <c:pt idx="0">
                  <c:v>大学等進学率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'データー（卒業後の進路）'!$A$2:$A$12</c:f>
              <c:strCache/>
            </c:strRef>
          </c:cat>
          <c:val>
            <c:numRef>
              <c:f>'データー（卒業後の進路）'!$B$2:$B$12</c:f>
              <c:numCache/>
            </c:numRef>
          </c:val>
          <c:smooth val="0"/>
        </c:ser>
        <c:ser>
          <c:idx val="1"/>
          <c:order val="1"/>
          <c:tx>
            <c:strRef>
              <c:f>'データー（卒業後の進路）'!$C$1</c:f>
              <c:strCache>
                <c:ptCount val="1"/>
                <c:pt idx="0">
                  <c:v>就職率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'データー（卒業後の進路）'!$A$2:$A$12</c:f>
              <c:strCache/>
            </c:strRef>
          </c:cat>
          <c:val>
            <c:numRef>
              <c:f>'データー（卒業後の進路）'!$C$2:$C$12</c:f>
              <c:numCache/>
            </c:numRef>
          </c:val>
          <c:smooth val="0"/>
        </c:ser>
        <c:marker val="1"/>
        <c:axId val="66384368"/>
        <c:axId val="22914609"/>
      </c:lineChart>
      <c:catAx>
        <c:axId val="66384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14609"/>
        <c:crosses val="autoZero"/>
        <c:auto val="1"/>
        <c:lblOffset val="100"/>
        <c:tickLblSkip val="1"/>
        <c:noMultiLvlLbl val="0"/>
      </c:catAx>
      <c:valAx>
        <c:axId val="22914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84368"/>
        <c:crossesAt val="1"/>
        <c:crossBetween val="between"/>
        <c:dispUnits/>
      </c:valAx>
      <c:catAx>
        <c:axId val="30803874"/>
        <c:scaling>
          <c:orientation val="minMax"/>
        </c:scaling>
        <c:axPos val="b"/>
        <c:delete val="1"/>
        <c:majorTickMark val="out"/>
        <c:minorTickMark val="none"/>
        <c:tickLblPos val="nextTo"/>
        <c:crossAx val="67096987"/>
        <c:crosses val="autoZero"/>
        <c:auto val="0"/>
        <c:lblOffset val="100"/>
        <c:tickLblSkip val="1"/>
        <c:noMultiLvlLbl val="0"/>
      </c:catAx>
      <c:valAx>
        <c:axId val="67096987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3874"/>
        <c:crosses val="max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387"/>
          <c:w val="0.216"/>
          <c:h val="0.2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K</a:t>
          </a:r>
          <a:r>
            <a:rPr lang="en-US" cap="none" sz="2400" b="0" i="0" u="none" baseline="0">
              <a:solidFill>
                <a:srgbClr val="000000"/>
              </a:solidFill>
            </a:rPr>
            <a:t>　教育・文化</a:t>
          </a:r>
        </a:p>
      </xdr:txBody>
    </xdr:sp>
    <xdr:clientData/>
  </xdr:twoCellAnchor>
  <xdr:twoCellAnchor editAs="oneCell">
    <xdr:from>
      <xdr:col>3</xdr:col>
      <xdr:colOff>123825</xdr:colOff>
      <xdr:row>36</xdr:row>
      <xdr:rowOff>133350</xdr:rowOff>
    </xdr:from>
    <xdr:to>
      <xdr:col>5</xdr:col>
      <xdr:colOff>285750</xdr:colOff>
      <xdr:row>48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657850"/>
          <a:ext cx="1647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54</xdr:row>
      <xdr:rowOff>133350</xdr:rowOff>
    </xdr:from>
    <xdr:to>
      <xdr:col>7</xdr:col>
      <xdr:colOff>523875</xdr:colOff>
      <xdr:row>60</xdr:row>
      <xdr:rowOff>152400</xdr:rowOff>
    </xdr:to>
    <xdr:pic>
      <xdr:nvPicPr>
        <xdr:cNvPr id="3" name="Picture 17" descr="MCj034589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8524875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114300</xdr:rowOff>
    </xdr:from>
    <xdr:to>
      <xdr:col>10</xdr:col>
      <xdr:colOff>219075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28600" y="285750"/>
        <a:ext cx="6524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33</xdr:row>
      <xdr:rowOff>85725</xdr:rowOff>
    </xdr:from>
    <xdr:to>
      <xdr:col>10</xdr:col>
      <xdr:colOff>190500</xdr:colOff>
      <xdr:row>54</xdr:row>
      <xdr:rowOff>85725</xdr:rowOff>
    </xdr:to>
    <xdr:graphicFrame>
      <xdr:nvGraphicFramePr>
        <xdr:cNvPr id="2" name="Chart 3"/>
        <xdr:cNvGraphicFramePr/>
      </xdr:nvGraphicFramePr>
      <xdr:xfrm>
        <a:off x="285750" y="5743575"/>
        <a:ext cx="64389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35</xdr:row>
      <xdr:rowOff>66675</xdr:rowOff>
    </xdr:from>
    <xdr:to>
      <xdr:col>1</xdr:col>
      <xdr:colOff>323850</xdr:colOff>
      <xdr:row>37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52425" y="6067425"/>
          <a:ext cx="333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504825</xdr:colOff>
      <xdr:row>2</xdr:row>
      <xdr:rowOff>19050</xdr:rowOff>
    </xdr:from>
    <xdr:to>
      <xdr:col>10</xdr:col>
      <xdr:colOff>152400</xdr:colOff>
      <xdr:row>3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353175" y="361950"/>
          <a:ext cx="333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257175</xdr:colOff>
      <xdr:row>2</xdr:row>
      <xdr:rowOff>28575</xdr:rowOff>
    </xdr:from>
    <xdr:to>
      <xdr:col>1</xdr:col>
      <xdr:colOff>590550</xdr:colOff>
      <xdr:row>3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19125" y="371475"/>
          <a:ext cx="333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29</xdr:row>
      <xdr:rowOff>57150</xdr:rowOff>
    </xdr:from>
    <xdr:to>
      <xdr:col>24</xdr:col>
      <xdr:colOff>47625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466725" y="7439025"/>
        <a:ext cx="58197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29</xdr:row>
      <xdr:rowOff>333375</xdr:rowOff>
    </xdr:from>
    <xdr:to>
      <xdr:col>3</xdr:col>
      <xdr:colOff>47625</xdr:colOff>
      <xdr:row>30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33400" y="7715250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22</xdr:col>
      <xdr:colOff>228600</xdr:colOff>
      <xdr:row>29</xdr:row>
      <xdr:rowOff>361950</xdr:rowOff>
    </xdr:from>
    <xdr:to>
      <xdr:col>23</xdr:col>
      <xdr:colOff>257175</xdr:colOff>
      <xdr:row>30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895975" y="77438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9</xdr:col>
      <xdr:colOff>676275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2495550"/>
        <a:ext cx="6524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7</xdr:row>
      <xdr:rowOff>123825</xdr:rowOff>
    </xdr:from>
    <xdr:to>
      <xdr:col>18</xdr:col>
      <xdr:colOff>257175</xdr:colOff>
      <xdr:row>26</xdr:row>
      <xdr:rowOff>85725</xdr:rowOff>
    </xdr:to>
    <xdr:graphicFrame>
      <xdr:nvGraphicFramePr>
        <xdr:cNvPr id="2" name="グラフ 3"/>
        <xdr:cNvGraphicFramePr/>
      </xdr:nvGraphicFramePr>
      <xdr:xfrm>
        <a:off x="7115175" y="1362075"/>
        <a:ext cx="42481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95250</xdr:rowOff>
    </xdr:from>
    <xdr:to>
      <xdr:col>7</xdr:col>
      <xdr:colOff>152400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14300" y="2324100"/>
        <a:ext cx="53340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2">
      <selection activeCell="A22" sqref="A22:IV22"/>
    </sheetView>
  </sheetViews>
  <sheetFormatPr defaultColWidth="11.00390625" defaultRowHeight="13.5"/>
  <cols>
    <col min="1" max="8" width="9.75390625" style="12" customWidth="1"/>
    <col min="9" max="9" width="6.875" style="12" customWidth="1"/>
    <col min="10" max="16384" width="11.00390625" style="12" customWidth="1"/>
  </cols>
  <sheetData>
    <row r="1" ht="12">
      <c r="B1" s="17"/>
    </row>
    <row r="2" ht="12">
      <c r="B2" s="17"/>
    </row>
    <row r="3" ht="12">
      <c r="B3" s="17"/>
    </row>
    <row r="4" ht="12">
      <c r="B4" s="17"/>
    </row>
    <row r="5" ht="12">
      <c r="B5" s="17"/>
    </row>
    <row r="6" ht="12">
      <c r="B6" s="17"/>
    </row>
    <row r="7" ht="12">
      <c r="B7" s="17"/>
    </row>
    <row r="8" ht="12">
      <c r="B8" s="17"/>
    </row>
    <row r="9" ht="12">
      <c r="B9" s="17"/>
    </row>
    <row r="10" ht="12">
      <c r="B10" s="17"/>
    </row>
    <row r="11" ht="12">
      <c r="B11" s="17"/>
    </row>
    <row r="12" ht="12">
      <c r="B12" s="17"/>
    </row>
    <row r="13" ht="12">
      <c r="B13" s="17"/>
    </row>
    <row r="14" ht="12">
      <c r="B14" s="17"/>
    </row>
    <row r="15" ht="12">
      <c r="B15" s="17"/>
    </row>
    <row r="16" ht="12">
      <c r="B16" s="17"/>
    </row>
    <row r="17" ht="12">
      <c r="B17" s="17"/>
    </row>
    <row r="18" ht="12">
      <c r="B18" s="17"/>
    </row>
    <row r="19" ht="12">
      <c r="B19" s="17"/>
    </row>
    <row r="20" ht="12">
      <c r="B20" s="17"/>
    </row>
    <row r="21" ht="12">
      <c r="B21" s="17"/>
    </row>
    <row r="22" ht="12.75" thickBot="1">
      <c r="B22" s="17"/>
    </row>
    <row r="23" spans="1:9" ht="12.75" thickTop="1">
      <c r="A23" s="18"/>
      <c r="B23" s="19"/>
      <c r="C23" s="18"/>
      <c r="D23" s="18"/>
      <c r="E23" s="18"/>
      <c r="F23" s="18"/>
      <c r="G23" s="18"/>
      <c r="H23" s="18"/>
      <c r="I23" s="18"/>
    </row>
    <row r="24" spans="1:9" ht="12">
      <c r="A24" s="20"/>
      <c r="B24" s="21"/>
      <c r="C24" s="20"/>
      <c r="D24" s="20"/>
      <c r="E24" s="20"/>
      <c r="F24" s="20"/>
      <c r="G24" s="20"/>
      <c r="H24" s="20"/>
      <c r="I24" s="20"/>
    </row>
    <row r="25" spans="1:9" ht="12">
      <c r="A25" s="20"/>
      <c r="B25" s="21"/>
      <c r="C25" s="20"/>
      <c r="D25" s="20"/>
      <c r="E25" s="20"/>
      <c r="F25" s="20"/>
      <c r="G25" s="20"/>
      <c r="H25" s="20"/>
      <c r="I25" s="20"/>
    </row>
    <row r="26" spans="1:9" ht="12.75" thickBot="1">
      <c r="A26" s="22"/>
      <c r="B26" s="23"/>
      <c r="C26" s="22"/>
      <c r="D26" s="22"/>
      <c r="E26" s="22"/>
      <c r="F26" s="22"/>
      <c r="G26" s="22"/>
      <c r="H26" s="22"/>
      <c r="I26" s="22"/>
    </row>
    <row r="27" ht="12.75" thickTop="1">
      <c r="B27" s="17"/>
    </row>
    <row r="28" ht="12">
      <c r="B28" s="17"/>
    </row>
    <row r="29" ht="12">
      <c r="B29" s="17"/>
    </row>
    <row r="30" ht="12">
      <c r="B30" s="17"/>
    </row>
    <row r="31" ht="12">
      <c r="B31" s="17"/>
    </row>
    <row r="32" ht="12">
      <c r="B32" s="17"/>
    </row>
    <row r="33" ht="12">
      <c r="B33" s="17"/>
    </row>
    <row r="34" ht="12">
      <c r="B34" s="17"/>
    </row>
    <row r="35" ht="12">
      <c r="B35" s="17"/>
    </row>
    <row r="36" ht="12">
      <c r="B36" s="17"/>
    </row>
    <row r="37" ht="12.75">
      <c r="B37" s="17"/>
    </row>
    <row r="38" ht="12.75">
      <c r="B38" s="17"/>
    </row>
    <row r="39" ht="12.75">
      <c r="B39" s="17"/>
    </row>
    <row r="40" ht="12.75">
      <c r="B40" s="17"/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">
      <c r="B50" s="17"/>
    </row>
    <row r="51" ht="12">
      <c r="B51" s="17"/>
    </row>
    <row r="52" ht="12">
      <c r="B52" s="17"/>
    </row>
    <row r="53" ht="12">
      <c r="B53" s="17"/>
    </row>
    <row r="54" ht="12">
      <c r="B54" s="17"/>
    </row>
    <row r="55" ht="12.75">
      <c r="B55" s="17"/>
    </row>
    <row r="56" ht="12.75">
      <c r="B56" s="17"/>
    </row>
    <row r="57" ht="12.75">
      <c r="B57" s="17"/>
    </row>
    <row r="58" ht="12.75">
      <c r="B58" s="17"/>
    </row>
    <row r="59" ht="12.75">
      <c r="B59" s="17"/>
    </row>
    <row r="60" ht="12.75">
      <c r="B60" s="17"/>
    </row>
    <row r="61" ht="12.75">
      <c r="B61" s="17"/>
    </row>
    <row r="62" ht="12">
      <c r="B62" s="17"/>
    </row>
    <row r="63" ht="12">
      <c r="B63" s="17"/>
    </row>
    <row r="64" ht="12">
      <c r="B64" s="17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SheetLayoutView="100" workbookViewId="0" topLeftCell="A1">
      <selection activeCell="A1" sqref="A1:IV1"/>
    </sheetView>
  </sheetViews>
  <sheetFormatPr defaultColWidth="9.00390625" defaultRowHeight="13.5"/>
  <cols>
    <col min="1" max="1" width="3.50390625" style="34" customWidth="1"/>
    <col min="2" max="2" width="8.125" style="34" customWidth="1"/>
    <col min="3" max="3" width="4.50390625" style="34" customWidth="1"/>
    <col min="4" max="20" width="3.875" style="34" customWidth="1"/>
    <col min="21" max="22" width="4.125" style="34" customWidth="1"/>
    <col min="23" max="23" width="3.875" style="34" customWidth="1"/>
    <col min="24" max="24" width="3.75390625" style="34" customWidth="1"/>
    <col min="25" max="28" width="3.625" style="34" customWidth="1"/>
    <col min="29" max="16384" width="9.00390625" style="34" customWidth="1"/>
  </cols>
  <sheetData>
    <row r="1" ht="24" customHeight="1">
      <c r="A1" s="52" t="s">
        <v>328</v>
      </c>
    </row>
    <row r="2" ht="22.5" customHeight="1">
      <c r="A2" s="97" t="s">
        <v>210</v>
      </c>
    </row>
    <row r="3" spans="18:21" ht="15" customHeight="1" thickBot="1">
      <c r="R3" s="98" t="s">
        <v>217</v>
      </c>
      <c r="S3" s="61"/>
      <c r="T3" s="99"/>
      <c r="U3" s="99"/>
    </row>
    <row r="4" spans="1:22" ht="24.75" customHeight="1" thickTop="1">
      <c r="A4" s="431" t="s">
        <v>195</v>
      </c>
      <c r="B4" s="484"/>
      <c r="C4" s="485"/>
      <c r="D4" s="399" t="s">
        <v>1</v>
      </c>
      <c r="E4" s="399"/>
      <c r="F4" s="399" t="s">
        <v>2</v>
      </c>
      <c r="G4" s="484"/>
      <c r="H4" s="484"/>
      <c r="I4" s="484"/>
      <c r="J4" s="484"/>
      <c r="K4" s="484"/>
      <c r="L4" s="442" t="s">
        <v>32</v>
      </c>
      <c r="M4" s="430"/>
      <c r="N4" s="430"/>
      <c r="O4" s="430"/>
      <c r="P4" s="430"/>
      <c r="Q4" s="430"/>
      <c r="R4" s="506" t="s">
        <v>33</v>
      </c>
      <c r="S4" s="507"/>
      <c r="T4" s="507"/>
      <c r="U4" s="507"/>
      <c r="V4" s="79"/>
    </row>
    <row r="5" spans="1:21" ht="23.25" customHeight="1">
      <c r="A5" s="486"/>
      <c r="B5" s="487"/>
      <c r="C5" s="488"/>
      <c r="D5" s="400"/>
      <c r="E5" s="400"/>
      <c r="F5" s="400" t="s">
        <v>42</v>
      </c>
      <c r="G5" s="400"/>
      <c r="H5" s="503" t="s">
        <v>19</v>
      </c>
      <c r="I5" s="503" t="s">
        <v>17</v>
      </c>
      <c r="J5" s="503" t="s">
        <v>16</v>
      </c>
      <c r="K5" s="503" t="s">
        <v>18</v>
      </c>
      <c r="L5" s="503" t="s">
        <v>209</v>
      </c>
      <c r="M5" s="487"/>
      <c r="N5" s="502" t="s">
        <v>22</v>
      </c>
      <c r="O5" s="502"/>
      <c r="P5" s="502" t="s">
        <v>23</v>
      </c>
      <c r="Q5" s="502"/>
      <c r="R5" s="400" t="s">
        <v>209</v>
      </c>
      <c r="S5" s="487"/>
      <c r="T5" s="503" t="s">
        <v>11</v>
      </c>
      <c r="U5" s="511" t="s">
        <v>12</v>
      </c>
    </row>
    <row r="6" spans="1:21" ht="19.5" customHeight="1">
      <c r="A6" s="486"/>
      <c r="B6" s="487"/>
      <c r="C6" s="488"/>
      <c r="D6" s="400"/>
      <c r="E6" s="400"/>
      <c r="F6" s="400"/>
      <c r="G6" s="400"/>
      <c r="H6" s="487"/>
      <c r="I6" s="487"/>
      <c r="J6" s="487"/>
      <c r="K6" s="487"/>
      <c r="L6" s="487"/>
      <c r="M6" s="487"/>
      <c r="N6" s="289" t="s">
        <v>11</v>
      </c>
      <c r="O6" s="289" t="s">
        <v>12</v>
      </c>
      <c r="P6" s="289" t="s">
        <v>11</v>
      </c>
      <c r="Q6" s="289" t="s">
        <v>12</v>
      </c>
      <c r="R6" s="487"/>
      <c r="S6" s="487"/>
      <c r="T6" s="487"/>
      <c r="U6" s="488"/>
    </row>
    <row r="7" spans="1:21" s="60" customFormat="1" ht="21" customHeight="1">
      <c r="A7" s="395" t="s">
        <v>383</v>
      </c>
      <c r="B7" s="490"/>
      <c r="C7" s="491"/>
      <c r="D7" s="494">
        <v>1</v>
      </c>
      <c r="E7" s="495"/>
      <c r="F7" s="495">
        <v>56</v>
      </c>
      <c r="G7" s="495"/>
      <c r="H7" s="100" t="s">
        <v>408</v>
      </c>
      <c r="I7" s="298">
        <v>19</v>
      </c>
      <c r="J7" s="298">
        <v>14</v>
      </c>
      <c r="K7" s="298">
        <v>23</v>
      </c>
      <c r="L7" s="510">
        <v>130</v>
      </c>
      <c r="M7" s="510"/>
      <c r="N7" s="298">
        <v>43</v>
      </c>
      <c r="O7" s="298">
        <v>74</v>
      </c>
      <c r="P7" s="478" t="s">
        <v>393</v>
      </c>
      <c r="Q7" s="478"/>
      <c r="R7" s="510">
        <v>9</v>
      </c>
      <c r="S7" s="510"/>
      <c r="T7" s="298">
        <v>3</v>
      </c>
      <c r="U7" s="298">
        <v>6</v>
      </c>
    </row>
    <row r="8" spans="1:21" s="76" customFormat="1" ht="21" customHeight="1">
      <c r="A8" s="395" t="s">
        <v>392</v>
      </c>
      <c r="B8" s="490"/>
      <c r="C8" s="490"/>
      <c r="D8" s="496">
        <v>1</v>
      </c>
      <c r="E8" s="476"/>
      <c r="F8" s="476">
        <v>56</v>
      </c>
      <c r="G8" s="476"/>
      <c r="H8" s="100" t="s">
        <v>264</v>
      </c>
      <c r="I8" s="299">
        <v>17</v>
      </c>
      <c r="J8" s="299">
        <v>13</v>
      </c>
      <c r="K8" s="299">
        <v>26</v>
      </c>
      <c r="L8" s="477">
        <v>135</v>
      </c>
      <c r="M8" s="477"/>
      <c r="N8" s="299">
        <v>46</v>
      </c>
      <c r="O8" s="299">
        <v>77</v>
      </c>
      <c r="P8" s="478">
        <v>12</v>
      </c>
      <c r="Q8" s="478"/>
      <c r="R8" s="477">
        <v>9</v>
      </c>
      <c r="S8" s="477"/>
      <c r="T8" s="299">
        <v>2</v>
      </c>
      <c r="U8" s="299">
        <v>7</v>
      </c>
    </row>
    <row r="9" spans="1:21" s="60" customFormat="1" ht="21" customHeight="1" thickBot="1">
      <c r="A9" s="492" t="s">
        <v>407</v>
      </c>
      <c r="B9" s="493"/>
      <c r="C9" s="493"/>
      <c r="D9" s="489">
        <v>1</v>
      </c>
      <c r="E9" s="479"/>
      <c r="F9" s="479">
        <v>56</v>
      </c>
      <c r="G9" s="479"/>
      <c r="H9" s="300" t="s">
        <v>472</v>
      </c>
      <c r="I9" s="301">
        <v>18</v>
      </c>
      <c r="J9" s="301">
        <v>13</v>
      </c>
      <c r="K9" s="301">
        <v>25</v>
      </c>
      <c r="L9" s="505">
        <f>N9+O9+P9</f>
        <v>135</v>
      </c>
      <c r="M9" s="505"/>
      <c r="N9" s="301">
        <v>45</v>
      </c>
      <c r="O9" s="301">
        <v>79</v>
      </c>
      <c r="P9" s="504">
        <v>11</v>
      </c>
      <c r="Q9" s="504"/>
      <c r="R9" s="505">
        <v>8</v>
      </c>
      <c r="S9" s="505"/>
      <c r="T9" s="301">
        <v>2</v>
      </c>
      <c r="U9" s="301">
        <v>6</v>
      </c>
    </row>
    <row r="10" ht="24" customHeight="1" thickTop="1">
      <c r="A10" s="302"/>
    </row>
    <row r="11" ht="22.5" customHeight="1">
      <c r="A11" s="97" t="s">
        <v>211</v>
      </c>
    </row>
    <row r="12" spans="1:23" ht="15" customHeight="1" thickBot="1">
      <c r="A12" s="97"/>
      <c r="T12" s="61" t="s">
        <v>217</v>
      </c>
      <c r="U12" s="61"/>
      <c r="V12" s="61"/>
      <c r="W12" s="96"/>
    </row>
    <row r="13" spans="1:23" s="60" customFormat="1" ht="21" customHeight="1" thickTop="1">
      <c r="A13" s="431" t="s">
        <v>41</v>
      </c>
      <c r="B13" s="399"/>
      <c r="C13" s="431" t="s">
        <v>42</v>
      </c>
      <c r="D13" s="399"/>
      <c r="E13" s="399"/>
      <c r="F13" s="399" t="s">
        <v>34</v>
      </c>
      <c r="G13" s="399"/>
      <c r="H13" s="399"/>
      <c r="I13" s="399" t="s">
        <v>43</v>
      </c>
      <c r="J13" s="399"/>
      <c r="K13" s="399"/>
      <c r="L13" s="399" t="s">
        <v>44</v>
      </c>
      <c r="M13" s="399"/>
      <c r="N13" s="399"/>
      <c r="O13" s="399" t="s">
        <v>45</v>
      </c>
      <c r="P13" s="399"/>
      <c r="Q13" s="399"/>
      <c r="R13" s="399" t="s">
        <v>46</v>
      </c>
      <c r="S13" s="399"/>
      <c r="T13" s="399"/>
      <c r="U13" s="399" t="s">
        <v>47</v>
      </c>
      <c r="V13" s="399"/>
      <c r="W13" s="442"/>
    </row>
    <row r="14" spans="1:23" s="60" customFormat="1" ht="16.5" customHeight="1">
      <c r="A14" s="409"/>
      <c r="B14" s="400"/>
      <c r="C14" s="164" t="s">
        <v>209</v>
      </c>
      <c r="D14" s="165" t="s">
        <v>20</v>
      </c>
      <c r="E14" s="165" t="s">
        <v>21</v>
      </c>
      <c r="F14" s="165" t="s">
        <v>209</v>
      </c>
      <c r="G14" s="165" t="s">
        <v>20</v>
      </c>
      <c r="H14" s="165" t="s">
        <v>21</v>
      </c>
      <c r="I14" s="165" t="s">
        <v>209</v>
      </c>
      <c r="J14" s="165" t="s">
        <v>20</v>
      </c>
      <c r="K14" s="165" t="s">
        <v>21</v>
      </c>
      <c r="L14" s="165" t="s">
        <v>209</v>
      </c>
      <c r="M14" s="165" t="s">
        <v>20</v>
      </c>
      <c r="N14" s="165" t="s">
        <v>21</v>
      </c>
      <c r="O14" s="165" t="s">
        <v>209</v>
      </c>
      <c r="P14" s="165" t="s">
        <v>20</v>
      </c>
      <c r="Q14" s="165" t="s">
        <v>21</v>
      </c>
      <c r="R14" s="165" t="s">
        <v>209</v>
      </c>
      <c r="S14" s="165" t="s">
        <v>20</v>
      </c>
      <c r="T14" s="165" t="s">
        <v>21</v>
      </c>
      <c r="U14" s="165" t="s">
        <v>209</v>
      </c>
      <c r="V14" s="165" t="s">
        <v>20</v>
      </c>
      <c r="W14" s="175" t="s">
        <v>21</v>
      </c>
    </row>
    <row r="15" spans="1:23" s="60" customFormat="1" ht="21" customHeight="1">
      <c r="A15" s="497" t="s">
        <v>17</v>
      </c>
      <c r="B15" s="241" t="s">
        <v>378</v>
      </c>
      <c r="C15" s="303">
        <v>53</v>
      </c>
      <c r="D15" s="299">
        <v>32</v>
      </c>
      <c r="E15" s="299">
        <v>21</v>
      </c>
      <c r="F15" s="299">
        <v>6</v>
      </c>
      <c r="G15" s="299">
        <v>5</v>
      </c>
      <c r="H15" s="299">
        <v>1</v>
      </c>
      <c r="I15" s="299">
        <v>13</v>
      </c>
      <c r="J15" s="299">
        <v>7</v>
      </c>
      <c r="K15" s="299">
        <v>6</v>
      </c>
      <c r="L15" s="299">
        <v>10</v>
      </c>
      <c r="M15" s="299">
        <v>7</v>
      </c>
      <c r="N15" s="299">
        <v>3</v>
      </c>
      <c r="O15" s="304">
        <v>5</v>
      </c>
      <c r="P15" s="304">
        <v>4</v>
      </c>
      <c r="Q15" s="304">
        <v>1</v>
      </c>
      <c r="R15" s="304">
        <v>8</v>
      </c>
      <c r="S15" s="304">
        <v>4</v>
      </c>
      <c r="T15" s="4">
        <v>4</v>
      </c>
      <c r="U15" s="304">
        <v>11</v>
      </c>
      <c r="V15" s="304">
        <v>5</v>
      </c>
      <c r="W15" s="4">
        <v>6</v>
      </c>
    </row>
    <row r="16" spans="1:23" s="60" customFormat="1" ht="21" customHeight="1">
      <c r="A16" s="497"/>
      <c r="B16" s="241" t="s">
        <v>394</v>
      </c>
      <c r="C16" s="303">
        <v>48</v>
      </c>
      <c r="D16" s="299">
        <v>31</v>
      </c>
      <c r="E16" s="299">
        <v>17</v>
      </c>
      <c r="F16" s="299">
        <v>9</v>
      </c>
      <c r="G16" s="299">
        <v>7</v>
      </c>
      <c r="H16" s="299">
        <v>2</v>
      </c>
      <c r="I16" s="299">
        <v>4</v>
      </c>
      <c r="J16" s="299">
        <v>3</v>
      </c>
      <c r="K16" s="299">
        <v>1</v>
      </c>
      <c r="L16" s="299">
        <v>12</v>
      </c>
      <c r="M16" s="299">
        <v>6</v>
      </c>
      <c r="N16" s="299">
        <v>6</v>
      </c>
      <c r="O16" s="304">
        <v>10</v>
      </c>
      <c r="P16" s="304">
        <v>7</v>
      </c>
      <c r="Q16" s="304">
        <v>3</v>
      </c>
      <c r="R16" s="304">
        <v>5</v>
      </c>
      <c r="S16" s="304">
        <v>4</v>
      </c>
      <c r="T16" s="4">
        <v>1</v>
      </c>
      <c r="U16" s="304">
        <v>8</v>
      </c>
      <c r="V16" s="304">
        <v>4</v>
      </c>
      <c r="W16" s="4">
        <v>4</v>
      </c>
    </row>
    <row r="17" spans="1:23" s="60" customFormat="1" ht="21" customHeight="1">
      <c r="A17" s="497"/>
      <c r="B17" s="305" t="s">
        <v>409</v>
      </c>
      <c r="C17" s="306">
        <v>51</v>
      </c>
      <c r="D17" s="307">
        <v>33</v>
      </c>
      <c r="E17" s="307">
        <v>18</v>
      </c>
      <c r="F17" s="307">
        <v>11</v>
      </c>
      <c r="G17" s="307">
        <v>7</v>
      </c>
      <c r="H17" s="307">
        <v>4</v>
      </c>
      <c r="I17" s="307">
        <v>9</v>
      </c>
      <c r="J17" s="307">
        <v>7</v>
      </c>
      <c r="K17" s="307">
        <v>2</v>
      </c>
      <c r="L17" s="307">
        <v>4</v>
      </c>
      <c r="M17" s="307">
        <v>3</v>
      </c>
      <c r="N17" s="307">
        <v>1</v>
      </c>
      <c r="O17" s="308">
        <v>12</v>
      </c>
      <c r="P17" s="308">
        <v>6</v>
      </c>
      <c r="Q17" s="308">
        <v>6</v>
      </c>
      <c r="R17" s="308">
        <v>9</v>
      </c>
      <c r="S17" s="308">
        <v>5</v>
      </c>
      <c r="T17" s="309">
        <v>4</v>
      </c>
      <c r="U17" s="308">
        <v>6</v>
      </c>
      <c r="V17" s="308">
        <v>5</v>
      </c>
      <c r="W17" s="309">
        <v>1</v>
      </c>
    </row>
    <row r="18" spans="1:23" s="60" customFormat="1" ht="21" customHeight="1">
      <c r="A18" s="498" t="s">
        <v>16</v>
      </c>
      <c r="B18" s="166" t="s">
        <v>378</v>
      </c>
      <c r="C18" s="303">
        <v>34</v>
      </c>
      <c r="D18" s="299">
        <v>21</v>
      </c>
      <c r="E18" s="299">
        <v>13</v>
      </c>
      <c r="F18" s="299">
        <v>13</v>
      </c>
      <c r="G18" s="299">
        <v>9</v>
      </c>
      <c r="H18" s="299">
        <v>4</v>
      </c>
      <c r="I18" s="299">
        <v>10</v>
      </c>
      <c r="J18" s="299">
        <v>7</v>
      </c>
      <c r="K18" s="299">
        <v>3</v>
      </c>
      <c r="L18" s="299">
        <v>11</v>
      </c>
      <c r="M18" s="299">
        <v>5</v>
      </c>
      <c r="N18" s="299">
        <v>6</v>
      </c>
      <c r="O18" s="100"/>
      <c r="P18" s="100"/>
      <c r="Q18" s="100"/>
      <c r="R18" s="100"/>
      <c r="S18" s="100"/>
      <c r="T18" s="100"/>
      <c r="U18" s="100"/>
      <c r="V18" s="100"/>
      <c r="W18" s="100"/>
    </row>
    <row r="19" spans="1:27" s="60" customFormat="1" ht="19.5" customHeight="1">
      <c r="A19" s="497"/>
      <c r="B19" s="241" t="s">
        <v>394</v>
      </c>
      <c r="C19" s="299">
        <v>32</v>
      </c>
      <c r="D19" s="299">
        <v>21</v>
      </c>
      <c r="E19" s="299">
        <v>11</v>
      </c>
      <c r="F19" s="299">
        <v>10</v>
      </c>
      <c r="G19" s="299">
        <v>6</v>
      </c>
      <c r="H19" s="299">
        <v>4</v>
      </c>
      <c r="I19" s="299">
        <v>12</v>
      </c>
      <c r="J19" s="299">
        <v>8</v>
      </c>
      <c r="K19" s="299">
        <v>4</v>
      </c>
      <c r="L19" s="299">
        <v>10</v>
      </c>
      <c r="M19" s="299">
        <v>7</v>
      </c>
      <c r="N19" s="299">
        <v>3</v>
      </c>
      <c r="O19" s="100"/>
      <c r="P19" s="100"/>
      <c r="Q19" s="100"/>
      <c r="R19" s="100"/>
      <c r="S19" s="100"/>
      <c r="T19" s="100"/>
      <c r="U19" s="100"/>
      <c r="V19" s="100"/>
      <c r="W19" s="100"/>
      <c r="X19" s="76"/>
      <c r="Y19" s="76"/>
      <c r="Z19" s="76"/>
      <c r="AA19" s="76"/>
    </row>
    <row r="20" spans="1:27" s="60" customFormat="1" ht="19.5" customHeight="1">
      <c r="A20" s="499"/>
      <c r="B20" s="278" t="s">
        <v>409</v>
      </c>
      <c r="C20" s="306">
        <v>36</v>
      </c>
      <c r="D20" s="307">
        <v>22</v>
      </c>
      <c r="E20" s="307">
        <v>14</v>
      </c>
      <c r="F20" s="307">
        <v>11</v>
      </c>
      <c r="G20" s="307">
        <v>6</v>
      </c>
      <c r="H20" s="307">
        <v>5</v>
      </c>
      <c r="I20" s="307">
        <v>10</v>
      </c>
      <c r="J20" s="307">
        <v>6</v>
      </c>
      <c r="K20" s="307">
        <v>4</v>
      </c>
      <c r="L20" s="307">
        <v>15</v>
      </c>
      <c r="M20" s="307">
        <v>10</v>
      </c>
      <c r="N20" s="307">
        <v>5</v>
      </c>
      <c r="O20" s="100"/>
      <c r="P20" s="100"/>
      <c r="Q20" s="100"/>
      <c r="R20" s="100"/>
      <c r="S20" s="100"/>
      <c r="T20" s="100"/>
      <c r="U20" s="100"/>
      <c r="V20" s="100"/>
      <c r="W20" s="100"/>
      <c r="X20" s="76"/>
      <c r="Y20" s="76"/>
      <c r="Z20" s="76"/>
      <c r="AA20" s="76"/>
    </row>
    <row r="21" spans="1:23" s="60" customFormat="1" ht="21" customHeight="1">
      <c r="A21" s="500" t="s">
        <v>410</v>
      </c>
      <c r="B21" s="241" t="s">
        <v>378</v>
      </c>
      <c r="C21" s="303">
        <v>103</v>
      </c>
      <c r="D21" s="299">
        <v>66</v>
      </c>
      <c r="E21" s="299">
        <v>37</v>
      </c>
      <c r="F21" s="299">
        <v>39</v>
      </c>
      <c r="G21" s="299">
        <v>26</v>
      </c>
      <c r="H21" s="299">
        <v>13</v>
      </c>
      <c r="I21" s="299">
        <v>36</v>
      </c>
      <c r="J21" s="299">
        <v>22</v>
      </c>
      <c r="K21" s="299">
        <v>14</v>
      </c>
      <c r="L21" s="299">
        <v>28</v>
      </c>
      <c r="M21" s="299">
        <v>18</v>
      </c>
      <c r="N21" s="299">
        <v>10</v>
      </c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s="76" customFormat="1" ht="21" customHeight="1">
      <c r="A22" s="500"/>
      <c r="B22" s="35" t="s">
        <v>394</v>
      </c>
      <c r="C22" s="303">
        <v>115</v>
      </c>
      <c r="D22" s="299">
        <v>74</v>
      </c>
      <c r="E22" s="299">
        <v>41</v>
      </c>
      <c r="F22" s="299">
        <v>41</v>
      </c>
      <c r="G22" s="299">
        <v>27</v>
      </c>
      <c r="H22" s="299">
        <v>14</v>
      </c>
      <c r="I22" s="299">
        <v>39</v>
      </c>
      <c r="J22" s="299">
        <v>26</v>
      </c>
      <c r="K22" s="299">
        <v>13</v>
      </c>
      <c r="L22" s="299">
        <v>35</v>
      </c>
      <c r="M22" s="299">
        <v>21</v>
      </c>
      <c r="N22" s="299">
        <v>14</v>
      </c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24" s="60" customFormat="1" ht="21" customHeight="1" thickBot="1">
      <c r="A23" s="501"/>
      <c r="B23" s="243" t="s">
        <v>409</v>
      </c>
      <c r="C23" s="301">
        <v>110</v>
      </c>
      <c r="D23" s="301">
        <v>73</v>
      </c>
      <c r="E23" s="301">
        <v>37</v>
      </c>
      <c r="F23" s="301">
        <v>32</v>
      </c>
      <c r="G23" s="301">
        <v>22</v>
      </c>
      <c r="H23" s="301">
        <v>10</v>
      </c>
      <c r="I23" s="301">
        <v>40</v>
      </c>
      <c r="J23" s="301">
        <v>26</v>
      </c>
      <c r="K23" s="301">
        <v>14</v>
      </c>
      <c r="L23" s="301">
        <v>38</v>
      </c>
      <c r="M23" s="301">
        <v>25</v>
      </c>
      <c r="N23" s="301">
        <v>13</v>
      </c>
      <c r="O23" s="100"/>
      <c r="P23" s="100"/>
      <c r="Q23" s="100"/>
      <c r="R23" s="100"/>
      <c r="S23" s="100"/>
      <c r="T23" s="100"/>
      <c r="U23" s="100"/>
      <c r="V23" s="100"/>
      <c r="W23" s="100"/>
      <c r="X23" s="76"/>
    </row>
    <row r="24" spans="1:2" ht="18.75" customHeight="1" thickTop="1">
      <c r="A24" s="14" t="s">
        <v>405</v>
      </c>
      <c r="B24" s="75"/>
    </row>
    <row r="25" spans="1:2" ht="41.25" customHeight="1">
      <c r="A25" s="39"/>
      <c r="B25" s="75"/>
    </row>
    <row r="26" ht="27" customHeight="1">
      <c r="A26" s="52" t="s">
        <v>329</v>
      </c>
    </row>
    <row r="27" spans="19:22" ht="21" customHeight="1" thickBot="1">
      <c r="S27" s="61" t="s">
        <v>237</v>
      </c>
      <c r="U27" s="61"/>
      <c r="V27" s="61"/>
    </row>
    <row r="28" spans="1:22" ht="27" customHeight="1" thickTop="1">
      <c r="A28" s="393" t="s">
        <v>195</v>
      </c>
      <c r="B28" s="453"/>
      <c r="C28" s="470" t="s">
        <v>208</v>
      </c>
      <c r="D28" s="471"/>
      <c r="E28" s="473" t="s">
        <v>32</v>
      </c>
      <c r="F28" s="474"/>
      <c r="G28" s="474"/>
      <c r="H28" s="474"/>
      <c r="I28" s="474"/>
      <c r="J28" s="474"/>
      <c r="K28" s="474"/>
      <c r="L28" s="474"/>
      <c r="M28" s="474"/>
      <c r="N28" s="475"/>
      <c r="O28" s="470" t="s">
        <v>33</v>
      </c>
      <c r="P28" s="471"/>
      <c r="Q28" s="471"/>
      <c r="R28" s="472"/>
      <c r="S28" s="470" t="s">
        <v>15</v>
      </c>
      <c r="T28" s="471"/>
      <c r="U28" s="471"/>
      <c r="V28" s="471"/>
    </row>
    <row r="29" spans="1:22" ht="27" customHeight="1">
      <c r="A29" s="395"/>
      <c r="B29" s="458"/>
      <c r="C29" s="482"/>
      <c r="D29" s="483"/>
      <c r="E29" s="467" t="s">
        <v>83</v>
      </c>
      <c r="F29" s="468"/>
      <c r="G29" s="468"/>
      <c r="H29" s="469"/>
      <c r="I29" s="467" t="s">
        <v>35</v>
      </c>
      <c r="J29" s="468"/>
      <c r="K29" s="469"/>
      <c r="L29" s="467" t="s">
        <v>36</v>
      </c>
      <c r="M29" s="468"/>
      <c r="N29" s="469"/>
      <c r="O29" s="467"/>
      <c r="P29" s="468"/>
      <c r="Q29" s="468"/>
      <c r="R29" s="469"/>
      <c r="S29" s="467"/>
      <c r="T29" s="468"/>
      <c r="U29" s="468"/>
      <c r="V29" s="468"/>
    </row>
    <row r="30" spans="1:22" ht="27" customHeight="1">
      <c r="A30" s="397"/>
      <c r="B30" s="432"/>
      <c r="C30" s="467"/>
      <c r="D30" s="468"/>
      <c r="E30" s="408" t="s">
        <v>209</v>
      </c>
      <c r="F30" s="409"/>
      <c r="G30" s="165" t="s">
        <v>11</v>
      </c>
      <c r="H30" s="165" t="s">
        <v>12</v>
      </c>
      <c r="I30" s="165" t="s">
        <v>209</v>
      </c>
      <c r="J30" s="165" t="s">
        <v>11</v>
      </c>
      <c r="K30" s="165" t="s">
        <v>12</v>
      </c>
      <c r="L30" s="165" t="s">
        <v>209</v>
      </c>
      <c r="M30" s="165" t="s">
        <v>11</v>
      </c>
      <c r="N30" s="165" t="s">
        <v>12</v>
      </c>
      <c r="O30" s="408" t="s">
        <v>42</v>
      </c>
      <c r="P30" s="409"/>
      <c r="Q30" s="165" t="s">
        <v>11</v>
      </c>
      <c r="R30" s="165" t="s">
        <v>12</v>
      </c>
      <c r="S30" s="400" t="s">
        <v>42</v>
      </c>
      <c r="T30" s="400"/>
      <c r="U30" s="175" t="s">
        <v>11</v>
      </c>
      <c r="V30" s="175" t="s">
        <v>12</v>
      </c>
    </row>
    <row r="31" spans="1:23" s="60" customFormat="1" ht="27" customHeight="1">
      <c r="A31" s="395" t="s">
        <v>381</v>
      </c>
      <c r="B31" s="458"/>
      <c r="C31" s="464">
        <v>2</v>
      </c>
      <c r="D31" s="465"/>
      <c r="E31" s="465">
        <v>114</v>
      </c>
      <c r="F31" s="465"/>
      <c r="G31" s="4">
        <v>54</v>
      </c>
      <c r="H31" s="4">
        <v>60</v>
      </c>
      <c r="I31" s="4">
        <v>37</v>
      </c>
      <c r="J31" s="4">
        <v>19</v>
      </c>
      <c r="K31" s="4">
        <v>18</v>
      </c>
      <c r="L31" s="4">
        <v>77</v>
      </c>
      <c r="M31" s="4">
        <v>35</v>
      </c>
      <c r="N31" s="4">
        <v>42</v>
      </c>
      <c r="O31" s="466">
        <v>18</v>
      </c>
      <c r="P31" s="466"/>
      <c r="Q31" s="4">
        <v>9</v>
      </c>
      <c r="R31" s="4">
        <v>9</v>
      </c>
      <c r="S31" s="465">
        <v>601</v>
      </c>
      <c r="T31" s="465"/>
      <c r="U31" s="188">
        <v>266</v>
      </c>
      <c r="V31" s="188">
        <v>335</v>
      </c>
      <c r="W31" s="76"/>
    </row>
    <row r="32" spans="1:22" s="102" customFormat="1" ht="27" customHeight="1">
      <c r="A32" s="395" t="s">
        <v>395</v>
      </c>
      <c r="B32" s="395"/>
      <c r="C32" s="464">
        <v>2</v>
      </c>
      <c r="D32" s="465"/>
      <c r="E32" s="465">
        <v>129</v>
      </c>
      <c r="F32" s="465"/>
      <c r="G32" s="4">
        <v>62</v>
      </c>
      <c r="H32" s="4">
        <v>67</v>
      </c>
      <c r="I32" s="4">
        <v>37</v>
      </c>
      <c r="J32" s="4">
        <v>18</v>
      </c>
      <c r="K32" s="4">
        <v>19</v>
      </c>
      <c r="L32" s="4">
        <v>92</v>
      </c>
      <c r="M32" s="4">
        <v>44</v>
      </c>
      <c r="N32" s="4">
        <v>48</v>
      </c>
      <c r="O32" s="466">
        <v>14</v>
      </c>
      <c r="P32" s="466"/>
      <c r="Q32" s="4">
        <v>7</v>
      </c>
      <c r="R32" s="4">
        <v>7</v>
      </c>
      <c r="S32" s="465">
        <v>676</v>
      </c>
      <c r="T32" s="465"/>
      <c r="U32" s="188">
        <v>285</v>
      </c>
      <c r="V32" s="188">
        <v>391</v>
      </c>
    </row>
    <row r="33" spans="1:22" s="101" customFormat="1" ht="27" customHeight="1" thickBot="1">
      <c r="A33" s="492" t="s">
        <v>412</v>
      </c>
      <c r="B33" s="508"/>
      <c r="C33" s="509">
        <v>2</v>
      </c>
      <c r="D33" s="480"/>
      <c r="E33" s="480">
        <v>146</v>
      </c>
      <c r="F33" s="480"/>
      <c r="G33" s="8">
        <v>75</v>
      </c>
      <c r="H33" s="8">
        <v>71</v>
      </c>
      <c r="I33" s="8">
        <v>41</v>
      </c>
      <c r="J33" s="8">
        <v>19</v>
      </c>
      <c r="K33" s="8">
        <v>22</v>
      </c>
      <c r="L33" s="382">
        <v>105</v>
      </c>
      <c r="M33" s="8">
        <v>56</v>
      </c>
      <c r="N33" s="8">
        <v>49</v>
      </c>
      <c r="O33" s="481">
        <v>13</v>
      </c>
      <c r="P33" s="481"/>
      <c r="Q33" s="8">
        <v>7</v>
      </c>
      <c r="R33" s="8">
        <v>6</v>
      </c>
      <c r="S33" s="480">
        <v>687</v>
      </c>
      <c r="T33" s="480"/>
      <c r="U33" s="191">
        <v>299</v>
      </c>
      <c r="V33" s="191">
        <v>388</v>
      </c>
    </row>
    <row r="34" ht="19.5" customHeight="1" thickTop="1">
      <c r="A34" s="14" t="s">
        <v>405</v>
      </c>
    </row>
    <row r="35" spans="1:2" ht="27" customHeight="1">
      <c r="A35" s="39"/>
      <c r="B35" s="75"/>
    </row>
    <row r="36" spans="1:2" ht="27" customHeight="1">
      <c r="A36" s="39"/>
      <c r="B36" s="75"/>
    </row>
    <row r="37" spans="1:2" ht="27" customHeight="1">
      <c r="A37" s="39"/>
      <c r="B37" s="75"/>
    </row>
    <row r="38" spans="1:2" ht="27" customHeight="1">
      <c r="A38" s="39"/>
      <c r="B38" s="75"/>
    </row>
    <row r="39" spans="1:2" ht="27" customHeight="1">
      <c r="A39" s="39"/>
      <c r="B39" s="75"/>
    </row>
    <row r="40" spans="1:2" ht="27" customHeight="1">
      <c r="A40" s="39"/>
      <c r="B40" s="75"/>
    </row>
    <row r="41" ht="26.25" customHeight="1"/>
    <row r="42" ht="15" customHeight="1"/>
    <row r="43" ht="15" customHeight="1"/>
    <row r="44" ht="37.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8" customHeight="1"/>
    <row r="55" ht="25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71">
    <mergeCell ref="U5:U6"/>
    <mergeCell ref="U13:W13"/>
    <mergeCell ref="R9:S9"/>
    <mergeCell ref="T5:T6"/>
    <mergeCell ref="L5:M6"/>
    <mergeCell ref="R5:S6"/>
    <mergeCell ref="P7:Q7"/>
    <mergeCell ref="R7:S7"/>
    <mergeCell ref="F4:K4"/>
    <mergeCell ref="F5:G6"/>
    <mergeCell ref="K5:K6"/>
    <mergeCell ref="L4:Q4"/>
    <mergeCell ref="N5:O5"/>
    <mergeCell ref="L7:M7"/>
    <mergeCell ref="R4:U4"/>
    <mergeCell ref="F7:G7"/>
    <mergeCell ref="A8:C8"/>
    <mergeCell ref="A33:B33"/>
    <mergeCell ref="A31:B31"/>
    <mergeCell ref="A28:B30"/>
    <mergeCell ref="C33:D33"/>
    <mergeCell ref="A13:B14"/>
    <mergeCell ref="C31:D31"/>
    <mergeCell ref="H5:H6"/>
    <mergeCell ref="A15:A17"/>
    <mergeCell ref="I13:K13"/>
    <mergeCell ref="A18:A20"/>
    <mergeCell ref="A21:A23"/>
    <mergeCell ref="I29:K29"/>
    <mergeCell ref="P5:Q5"/>
    <mergeCell ref="I5:I6"/>
    <mergeCell ref="J5:J6"/>
    <mergeCell ref="P9:Q9"/>
    <mergeCell ref="L9:M9"/>
    <mergeCell ref="A4:C6"/>
    <mergeCell ref="D9:E9"/>
    <mergeCell ref="D4:E6"/>
    <mergeCell ref="A7:C7"/>
    <mergeCell ref="A9:C9"/>
    <mergeCell ref="D7:E7"/>
    <mergeCell ref="D8:E8"/>
    <mergeCell ref="E30:F30"/>
    <mergeCell ref="S30:T30"/>
    <mergeCell ref="O30:P30"/>
    <mergeCell ref="L13:N13"/>
    <mergeCell ref="C13:E13"/>
    <mergeCell ref="F13:H13"/>
    <mergeCell ref="C28:D30"/>
    <mergeCell ref="R13:T13"/>
    <mergeCell ref="E33:F33"/>
    <mergeCell ref="E31:F31"/>
    <mergeCell ref="S33:T33"/>
    <mergeCell ref="S31:T31"/>
    <mergeCell ref="O31:P31"/>
    <mergeCell ref="O33:P33"/>
    <mergeCell ref="F8:G8"/>
    <mergeCell ref="L8:M8"/>
    <mergeCell ref="P8:Q8"/>
    <mergeCell ref="R8:S8"/>
    <mergeCell ref="O13:Q13"/>
    <mergeCell ref="F9:G9"/>
    <mergeCell ref="A32:B32"/>
    <mergeCell ref="C32:D32"/>
    <mergeCell ref="E32:F32"/>
    <mergeCell ref="O32:P32"/>
    <mergeCell ref="S32:T32"/>
    <mergeCell ref="L29:N29"/>
    <mergeCell ref="O28:R29"/>
    <mergeCell ref="S28:V29"/>
    <mergeCell ref="E28:N28"/>
    <mergeCell ref="E29:H29"/>
  </mergeCells>
  <printOptions/>
  <pageMargins left="0.5905511811023623" right="0.5905511811023623" top="0.8661417322834646" bottom="0.7086614173228347" header="0.3937007874015748" footer="0.4724409448818898"/>
  <pageSetup fitToHeight="0" fitToWidth="1" horizontalDpi="600" verticalDpi="600" orientation="portrait" paperSize="9" scale="98" r:id="rId1"/>
  <headerFooter>
    <oddFooter>&amp;C- &amp;P+132 -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100" workbookViewId="0" topLeftCell="A1">
      <selection activeCell="A1" sqref="A1:IV1"/>
    </sheetView>
  </sheetViews>
  <sheetFormatPr defaultColWidth="9.00390625" defaultRowHeight="13.5"/>
  <cols>
    <col min="1" max="1" width="10.00390625" style="34" customWidth="1"/>
    <col min="2" max="2" width="8.125" style="34" customWidth="1"/>
    <col min="3" max="3" width="3.50390625" style="34" customWidth="1"/>
    <col min="4" max="4" width="6.25390625" style="34" customWidth="1"/>
    <col min="5" max="5" width="4.875" style="34" customWidth="1"/>
    <col min="6" max="6" width="5.375" style="34" customWidth="1"/>
    <col min="7" max="7" width="6.00390625" style="34" bestFit="1" customWidth="1"/>
    <col min="8" max="8" width="4.875" style="34" bestFit="1" customWidth="1"/>
    <col min="9" max="9" width="5.875" style="34" customWidth="1"/>
    <col min="10" max="10" width="6.00390625" style="34" customWidth="1"/>
    <col min="11" max="12" width="4.875" style="34" bestFit="1" customWidth="1"/>
    <col min="13" max="13" width="5.875" style="34" customWidth="1"/>
    <col min="14" max="14" width="5.50390625" style="34" customWidth="1"/>
    <col min="15" max="15" width="4.875" style="34" customWidth="1"/>
    <col min="16" max="16" width="5.00390625" style="34" customWidth="1"/>
    <col min="17" max="17" width="4.875" style="34" customWidth="1"/>
    <col min="18" max="18" width="5.875" style="34" customWidth="1"/>
    <col min="19" max="27" width="5.75390625" style="34" customWidth="1"/>
    <col min="28" max="16384" width="9.00390625" style="34" customWidth="1"/>
  </cols>
  <sheetData>
    <row r="1" ht="24.75" customHeight="1">
      <c r="A1" s="83" t="s">
        <v>330</v>
      </c>
    </row>
    <row r="2" ht="22.5" customHeight="1">
      <c r="A2" s="97" t="s">
        <v>207</v>
      </c>
    </row>
    <row r="3" spans="1:16" ht="15" customHeight="1" thickBot="1">
      <c r="A3" s="97"/>
      <c r="M3" s="92"/>
      <c r="N3" s="92"/>
      <c r="P3" s="92" t="s">
        <v>237</v>
      </c>
    </row>
    <row r="4" spans="1:16" ht="19.5" customHeight="1" thickTop="1">
      <c r="A4" s="453" t="s">
        <v>195</v>
      </c>
      <c r="B4" s="470" t="s">
        <v>348</v>
      </c>
      <c r="C4" s="525" t="s">
        <v>2</v>
      </c>
      <c r="D4" s="525"/>
      <c r="E4" s="399" t="s">
        <v>14</v>
      </c>
      <c r="F4" s="399"/>
      <c r="G4" s="399"/>
      <c r="H4" s="399"/>
      <c r="I4" s="399"/>
      <c r="J4" s="399"/>
      <c r="K4" s="399"/>
      <c r="L4" s="399"/>
      <c r="M4" s="399"/>
      <c r="N4" s="525" t="s">
        <v>33</v>
      </c>
      <c r="O4" s="525"/>
      <c r="P4" s="473"/>
    </row>
    <row r="5" spans="1:16" ht="24.75" customHeight="1">
      <c r="A5" s="458"/>
      <c r="B5" s="482"/>
      <c r="C5" s="526"/>
      <c r="D5" s="526"/>
      <c r="E5" s="400" t="s">
        <v>223</v>
      </c>
      <c r="F5" s="400"/>
      <c r="G5" s="400"/>
      <c r="H5" s="526" t="s">
        <v>35</v>
      </c>
      <c r="I5" s="526"/>
      <c r="J5" s="526"/>
      <c r="K5" s="526" t="s">
        <v>36</v>
      </c>
      <c r="L5" s="526"/>
      <c r="M5" s="526"/>
      <c r="N5" s="526"/>
      <c r="O5" s="526"/>
      <c r="P5" s="527"/>
    </row>
    <row r="6" spans="1:16" ht="17.25" customHeight="1">
      <c r="A6" s="432"/>
      <c r="B6" s="467"/>
      <c r="C6" s="526"/>
      <c r="D6" s="526"/>
      <c r="E6" s="289" t="s">
        <v>209</v>
      </c>
      <c r="F6" s="289" t="s">
        <v>11</v>
      </c>
      <c r="G6" s="289" t="s">
        <v>12</v>
      </c>
      <c r="H6" s="289" t="s">
        <v>209</v>
      </c>
      <c r="I6" s="289" t="s">
        <v>11</v>
      </c>
      <c r="J6" s="289" t="s">
        <v>12</v>
      </c>
      <c r="K6" s="289" t="s">
        <v>209</v>
      </c>
      <c r="L6" s="289" t="s">
        <v>11</v>
      </c>
      <c r="M6" s="289" t="s">
        <v>12</v>
      </c>
      <c r="N6" s="223" t="s">
        <v>209</v>
      </c>
      <c r="O6" s="289" t="s">
        <v>11</v>
      </c>
      <c r="P6" s="290" t="s">
        <v>12</v>
      </c>
    </row>
    <row r="7" spans="1:16" ht="20.25" customHeight="1">
      <c r="A7" s="35" t="s">
        <v>382</v>
      </c>
      <c r="B7" s="187">
        <v>18</v>
      </c>
      <c r="C7" s="466">
        <v>137</v>
      </c>
      <c r="D7" s="466"/>
      <c r="E7" s="188">
        <v>224</v>
      </c>
      <c r="F7" s="188">
        <v>16</v>
      </c>
      <c r="G7" s="188">
        <v>208</v>
      </c>
      <c r="H7" s="188">
        <v>195</v>
      </c>
      <c r="I7" s="188">
        <v>15</v>
      </c>
      <c r="J7" s="188">
        <v>180</v>
      </c>
      <c r="K7" s="188">
        <v>29</v>
      </c>
      <c r="L7" s="242">
        <v>1</v>
      </c>
      <c r="M7" s="188">
        <v>28</v>
      </c>
      <c r="N7" s="188">
        <v>21</v>
      </c>
      <c r="O7" s="188">
        <v>13</v>
      </c>
      <c r="P7" s="188">
        <v>8</v>
      </c>
    </row>
    <row r="8" spans="1:16" s="79" customFormat="1" ht="20.25" customHeight="1">
      <c r="A8" s="35" t="s">
        <v>389</v>
      </c>
      <c r="B8" s="187">
        <v>17</v>
      </c>
      <c r="C8" s="466">
        <v>136</v>
      </c>
      <c r="D8" s="466"/>
      <c r="E8" s="188">
        <v>226</v>
      </c>
      <c r="F8" s="188">
        <v>17</v>
      </c>
      <c r="G8" s="188">
        <v>209</v>
      </c>
      <c r="H8" s="188">
        <v>194</v>
      </c>
      <c r="I8" s="188">
        <v>16</v>
      </c>
      <c r="J8" s="188">
        <v>178</v>
      </c>
      <c r="K8" s="188">
        <v>32</v>
      </c>
      <c r="L8" s="242">
        <v>1</v>
      </c>
      <c r="M8" s="188">
        <v>31</v>
      </c>
      <c r="N8" s="188">
        <v>22</v>
      </c>
      <c r="O8" s="188">
        <v>12</v>
      </c>
      <c r="P8" s="188">
        <v>10</v>
      </c>
    </row>
    <row r="9" spans="1:16" ht="20.25" customHeight="1" thickBot="1">
      <c r="A9" s="171" t="s">
        <v>406</v>
      </c>
      <c r="B9" s="190">
        <v>17</v>
      </c>
      <c r="C9" s="481">
        <v>138</v>
      </c>
      <c r="D9" s="481"/>
      <c r="E9" s="191">
        <v>237</v>
      </c>
      <c r="F9" s="191">
        <v>16</v>
      </c>
      <c r="G9" s="191">
        <v>221</v>
      </c>
      <c r="H9" s="191">
        <v>197</v>
      </c>
      <c r="I9" s="191">
        <v>15</v>
      </c>
      <c r="J9" s="191">
        <v>182</v>
      </c>
      <c r="K9" s="191">
        <v>40</v>
      </c>
      <c r="L9" s="244">
        <v>1</v>
      </c>
      <c r="M9" s="191">
        <v>39</v>
      </c>
      <c r="N9" s="191">
        <v>20</v>
      </c>
      <c r="O9" s="191">
        <v>11</v>
      </c>
      <c r="P9" s="191">
        <v>9</v>
      </c>
    </row>
    <row r="10" spans="1:15" ht="16.5" customHeight="1" thickTop="1">
      <c r="A10" s="89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22.5" customHeight="1">
      <c r="A11" s="97" t="s">
        <v>206</v>
      </c>
    </row>
    <row r="12" spans="1:15" ht="15" customHeight="1" thickBot="1">
      <c r="A12" s="97"/>
      <c r="N12" s="84"/>
      <c r="O12" s="84" t="s">
        <v>237</v>
      </c>
    </row>
    <row r="13" spans="1:15" s="60" customFormat="1" ht="21" customHeight="1" thickTop="1">
      <c r="A13" s="431" t="s">
        <v>41</v>
      </c>
      <c r="B13" s="431" t="s">
        <v>134</v>
      </c>
      <c r="C13" s="399"/>
      <c r="D13" s="399"/>
      <c r="E13" s="399"/>
      <c r="F13" s="399"/>
      <c r="G13" s="399" t="s">
        <v>37</v>
      </c>
      <c r="H13" s="522"/>
      <c r="I13" s="522"/>
      <c r="J13" s="442" t="s">
        <v>38</v>
      </c>
      <c r="K13" s="430"/>
      <c r="L13" s="431"/>
      <c r="M13" s="442" t="s">
        <v>39</v>
      </c>
      <c r="N13" s="430"/>
      <c r="O13" s="430"/>
    </row>
    <row r="14" spans="1:16" s="60" customFormat="1" ht="21" customHeight="1">
      <c r="A14" s="409"/>
      <c r="B14" s="164" t="s">
        <v>209</v>
      </c>
      <c r="C14" s="400" t="s">
        <v>11</v>
      </c>
      <c r="D14" s="400"/>
      <c r="E14" s="400" t="s">
        <v>12</v>
      </c>
      <c r="F14" s="400"/>
      <c r="G14" s="165" t="s">
        <v>209</v>
      </c>
      <c r="H14" s="165" t="s">
        <v>11</v>
      </c>
      <c r="I14" s="165" t="s">
        <v>12</v>
      </c>
      <c r="J14" s="175" t="s">
        <v>209</v>
      </c>
      <c r="K14" s="165" t="s">
        <v>279</v>
      </c>
      <c r="L14" s="165" t="s">
        <v>280</v>
      </c>
      <c r="M14" s="165" t="s">
        <v>209</v>
      </c>
      <c r="N14" s="164" t="s">
        <v>279</v>
      </c>
      <c r="O14" s="175" t="s">
        <v>280</v>
      </c>
      <c r="P14" s="76"/>
    </row>
    <row r="15" spans="1:15" s="60" customFormat="1" ht="20.25" customHeight="1">
      <c r="A15" s="174" t="s">
        <v>382</v>
      </c>
      <c r="B15" s="170">
        <v>3785</v>
      </c>
      <c r="C15" s="465">
        <v>1908</v>
      </c>
      <c r="D15" s="465"/>
      <c r="E15" s="465">
        <v>1877</v>
      </c>
      <c r="F15" s="465"/>
      <c r="G15" s="4">
        <v>888</v>
      </c>
      <c r="H15" s="4">
        <v>463</v>
      </c>
      <c r="I15" s="4">
        <v>425</v>
      </c>
      <c r="J15" s="291">
        <v>1451</v>
      </c>
      <c r="K15" s="4">
        <v>706</v>
      </c>
      <c r="L15" s="4">
        <v>745</v>
      </c>
      <c r="M15" s="4">
        <v>1446</v>
      </c>
      <c r="N15" s="4">
        <v>739</v>
      </c>
      <c r="O15" s="4">
        <v>707</v>
      </c>
    </row>
    <row r="16" spans="1:15" s="76" customFormat="1" ht="20.25" customHeight="1">
      <c r="A16" s="35" t="s">
        <v>389</v>
      </c>
      <c r="B16" s="170">
        <v>3709</v>
      </c>
      <c r="C16" s="465">
        <v>1812</v>
      </c>
      <c r="D16" s="465"/>
      <c r="E16" s="465">
        <v>1897</v>
      </c>
      <c r="F16" s="465"/>
      <c r="G16" s="4">
        <v>896</v>
      </c>
      <c r="H16" s="4">
        <v>424</v>
      </c>
      <c r="I16" s="4">
        <v>472</v>
      </c>
      <c r="J16" s="291">
        <v>1351</v>
      </c>
      <c r="K16" s="4">
        <v>676</v>
      </c>
      <c r="L16" s="4">
        <v>675</v>
      </c>
      <c r="M16" s="4">
        <v>1462</v>
      </c>
      <c r="N16" s="4">
        <v>712</v>
      </c>
      <c r="O16" s="4">
        <v>750</v>
      </c>
    </row>
    <row r="17" spans="1:15" s="60" customFormat="1" ht="20.25" customHeight="1" thickBot="1">
      <c r="A17" s="172" t="s">
        <v>406</v>
      </c>
      <c r="B17" s="8">
        <v>3659</v>
      </c>
      <c r="C17" s="480">
        <v>1783</v>
      </c>
      <c r="D17" s="480"/>
      <c r="E17" s="480">
        <v>1876</v>
      </c>
      <c r="F17" s="480"/>
      <c r="G17" s="8">
        <v>1021</v>
      </c>
      <c r="H17" s="8">
        <v>504</v>
      </c>
      <c r="I17" s="8">
        <v>517</v>
      </c>
      <c r="J17" s="292">
        <v>1277</v>
      </c>
      <c r="K17" s="8">
        <v>601</v>
      </c>
      <c r="L17" s="8">
        <v>676</v>
      </c>
      <c r="M17" s="8">
        <v>1361</v>
      </c>
      <c r="N17" s="8">
        <v>678</v>
      </c>
      <c r="O17" s="8">
        <v>683</v>
      </c>
    </row>
    <row r="18" ht="18" customHeight="1" thickTop="1">
      <c r="A18" s="14" t="s">
        <v>405</v>
      </c>
    </row>
    <row r="19" spans="6:11" ht="23.25" customHeight="1">
      <c r="F19" s="76"/>
      <c r="G19" s="60"/>
      <c r="H19" s="60"/>
      <c r="I19" s="60"/>
      <c r="J19" s="60"/>
      <c r="K19" s="60"/>
    </row>
    <row r="20" spans="1:11" ht="23.25" customHeight="1">
      <c r="A20" s="83" t="s">
        <v>331</v>
      </c>
      <c r="F20" s="76"/>
      <c r="G20" s="60"/>
      <c r="H20" s="60"/>
      <c r="I20" s="60"/>
      <c r="J20" s="60"/>
      <c r="K20" s="60"/>
    </row>
    <row r="21" spans="2:17" ht="15" customHeight="1" thickBot="1">
      <c r="B21" s="79"/>
      <c r="F21" s="76"/>
      <c r="G21" s="60"/>
      <c r="N21" s="543" t="s">
        <v>237</v>
      </c>
      <c r="O21" s="543"/>
      <c r="P21" s="543"/>
      <c r="Q21" s="96"/>
    </row>
    <row r="22" spans="1:16" ht="19.5" customHeight="1" thickTop="1">
      <c r="A22" s="430" t="s">
        <v>41</v>
      </c>
      <c r="B22" s="538" t="s">
        <v>312</v>
      </c>
      <c r="C22" s="456"/>
      <c r="D22" s="456"/>
      <c r="E22" s="456"/>
      <c r="F22" s="456"/>
      <c r="G22" s="456"/>
      <c r="H22" s="457"/>
      <c r="I22" s="442" t="s">
        <v>314</v>
      </c>
      <c r="J22" s="430"/>
      <c r="K22" s="430"/>
      <c r="L22" s="430"/>
      <c r="M22" s="473" t="s">
        <v>313</v>
      </c>
      <c r="N22" s="474"/>
      <c r="O22" s="474"/>
      <c r="P22" s="474"/>
    </row>
    <row r="23" spans="1:17" ht="19.5" customHeight="1">
      <c r="A23" s="461"/>
      <c r="B23" s="539" t="s">
        <v>311</v>
      </c>
      <c r="C23" s="523" t="s">
        <v>209</v>
      </c>
      <c r="D23" s="458"/>
      <c r="E23" s="523" t="s">
        <v>20</v>
      </c>
      <c r="F23" s="458"/>
      <c r="G23" s="537" t="s">
        <v>21</v>
      </c>
      <c r="H23" s="541"/>
      <c r="I23" s="536" t="s">
        <v>310</v>
      </c>
      <c r="J23" s="536" t="s">
        <v>209</v>
      </c>
      <c r="K23" s="536" t="s">
        <v>20</v>
      </c>
      <c r="L23" s="536" t="s">
        <v>21</v>
      </c>
      <c r="M23" s="536" t="s">
        <v>310</v>
      </c>
      <c r="N23" s="536" t="s">
        <v>209</v>
      </c>
      <c r="O23" s="536" t="s">
        <v>20</v>
      </c>
      <c r="P23" s="537" t="s">
        <v>21</v>
      </c>
      <c r="Q23" s="79"/>
    </row>
    <row r="24" spans="1:16" ht="19.5" customHeight="1">
      <c r="A24" s="461"/>
      <c r="B24" s="540"/>
      <c r="C24" s="524"/>
      <c r="D24" s="432"/>
      <c r="E24" s="524"/>
      <c r="F24" s="432"/>
      <c r="G24" s="524"/>
      <c r="H24" s="432"/>
      <c r="I24" s="433"/>
      <c r="J24" s="433"/>
      <c r="K24" s="433"/>
      <c r="L24" s="433"/>
      <c r="M24" s="433"/>
      <c r="N24" s="433"/>
      <c r="O24" s="433"/>
      <c r="P24" s="524"/>
    </row>
    <row r="25" spans="1:16" s="60" customFormat="1" ht="20.25" customHeight="1">
      <c r="A25" s="35" t="s">
        <v>382</v>
      </c>
      <c r="B25" s="170">
        <v>1</v>
      </c>
      <c r="C25" s="466">
        <v>3513</v>
      </c>
      <c r="D25" s="466"/>
      <c r="E25" s="466">
        <v>1789</v>
      </c>
      <c r="F25" s="466"/>
      <c r="G25" s="466">
        <v>1724</v>
      </c>
      <c r="H25" s="466"/>
      <c r="I25" s="4">
        <v>1</v>
      </c>
      <c r="J25" s="284">
        <v>17</v>
      </c>
      <c r="K25" s="284">
        <v>11</v>
      </c>
      <c r="L25" s="284">
        <v>6</v>
      </c>
      <c r="M25" s="242">
        <v>1</v>
      </c>
      <c r="N25" s="284">
        <v>0</v>
      </c>
      <c r="O25" s="242">
        <v>0</v>
      </c>
      <c r="P25" s="284">
        <v>0</v>
      </c>
    </row>
    <row r="26" spans="1:16" s="76" customFormat="1" ht="20.25" customHeight="1">
      <c r="A26" s="35" t="s">
        <v>389</v>
      </c>
      <c r="B26" s="170">
        <v>1</v>
      </c>
      <c r="C26" s="466">
        <v>3569</v>
      </c>
      <c r="D26" s="466"/>
      <c r="E26" s="466">
        <v>1768</v>
      </c>
      <c r="F26" s="466"/>
      <c r="G26" s="466">
        <v>1801</v>
      </c>
      <c r="H26" s="466"/>
      <c r="I26" s="4">
        <v>1</v>
      </c>
      <c r="J26" s="284">
        <v>10</v>
      </c>
      <c r="K26" s="284">
        <v>7</v>
      </c>
      <c r="L26" s="284">
        <v>3</v>
      </c>
      <c r="M26" s="242">
        <v>0</v>
      </c>
      <c r="N26" s="284">
        <v>0</v>
      </c>
      <c r="O26" s="242">
        <v>0</v>
      </c>
      <c r="P26" s="284">
        <v>0</v>
      </c>
    </row>
    <row r="27" spans="1:16" s="60" customFormat="1" ht="20.25" customHeight="1" thickBot="1">
      <c r="A27" s="171" t="s">
        <v>406</v>
      </c>
      <c r="B27" s="177">
        <v>1</v>
      </c>
      <c r="C27" s="481">
        <v>3583</v>
      </c>
      <c r="D27" s="481"/>
      <c r="E27" s="481">
        <v>1799</v>
      </c>
      <c r="F27" s="481"/>
      <c r="G27" s="512">
        <v>1784</v>
      </c>
      <c r="H27" s="512"/>
      <c r="I27" s="8">
        <v>1</v>
      </c>
      <c r="J27" s="288">
        <v>9</v>
      </c>
      <c r="K27" s="288">
        <v>5</v>
      </c>
      <c r="L27" s="288">
        <v>4</v>
      </c>
      <c r="M27" s="244" t="s">
        <v>473</v>
      </c>
      <c r="N27" s="287" t="s">
        <v>474</v>
      </c>
      <c r="O27" s="244" t="s">
        <v>474</v>
      </c>
      <c r="P27" s="244" t="s">
        <v>474</v>
      </c>
    </row>
    <row r="28" spans="1:14" s="60" customFormat="1" ht="18" customHeight="1" thickTop="1">
      <c r="A28" s="14" t="s">
        <v>405</v>
      </c>
      <c r="F28" s="76"/>
      <c r="G28" s="77"/>
      <c r="H28" s="77"/>
      <c r="N28" s="77"/>
    </row>
    <row r="29" spans="1:6" ht="22.5" customHeight="1">
      <c r="A29" s="90"/>
      <c r="F29" s="79"/>
    </row>
    <row r="30" ht="26.25" customHeight="1">
      <c r="A30" s="52" t="s">
        <v>332</v>
      </c>
    </row>
    <row r="31" spans="13:24" ht="15" customHeight="1" thickBot="1">
      <c r="M31" s="519" t="s">
        <v>237</v>
      </c>
      <c r="N31" s="519"/>
      <c r="O31" s="519"/>
      <c r="P31" s="519"/>
      <c r="R31" s="93"/>
      <c r="S31" s="93"/>
      <c r="T31" s="93"/>
      <c r="U31" s="93"/>
      <c r="V31" s="93"/>
      <c r="W31" s="93"/>
      <c r="X31" s="94"/>
    </row>
    <row r="32" spans="1:16" ht="20.25" customHeight="1" thickTop="1">
      <c r="A32" s="533" t="s">
        <v>195</v>
      </c>
      <c r="B32" s="454"/>
      <c r="C32" s="451" t="s">
        <v>219</v>
      </c>
      <c r="D32" s="451"/>
      <c r="E32" s="451"/>
      <c r="F32" s="452"/>
      <c r="G32" s="450" t="s">
        <v>220</v>
      </c>
      <c r="H32" s="451"/>
      <c r="I32" s="451"/>
      <c r="J32" s="452"/>
      <c r="K32" s="450" t="s">
        <v>212</v>
      </c>
      <c r="L32" s="451"/>
      <c r="M32" s="451"/>
      <c r="N32" s="451"/>
      <c r="O32" s="451"/>
      <c r="P32" s="451"/>
    </row>
    <row r="33" spans="1:16" ht="20.25" customHeight="1">
      <c r="A33" s="534"/>
      <c r="B33" s="535"/>
      <c r="C33" s="513" t="s">
        <v>306</v>
      </c>
      <c r="D33" s="514"/>
      <c r="E33" s="531" t="s">
        <v>236</v>
      </c>
      <c r="F33" s="514"/>
      <c r="G33" s="531" t="s">
        <v>307</v>
      </c>
      <c r="H33" s="514"/>
      <c r="I33" s="529" t="s">
        <v>236</v>
      </c>
      <c r="J33" s="530"/>
      <c r="K33" s="520" t="s">
        <v>307</v>
      </c>
      <c r="L33" s="528"/>
      <c r="M33" s="528"/>
      <c r="N33" s="528"/>
      <c r="O33" s="528"/>
      <c r="P33" s="528"/>
    </row>
    <row r="34" spans="1:16" ht="20.25" customHeight="1">
      <c r="A34" s="515"/>
      <c r="B34" s="516"/>
      <c r="C34" s="515"/>
      <c r="D34" s="516"/>
      <c r="E34" s="532"/>
      <c r="F34" s="516"/>
      <c r="G34" s="532"/>
      <c r="H34" s="516"/>
      <c r="I34" s="421"/>
      <c r="J34" s="422"/>
      <c r="K34" s="520" t="s">
        <v>83</v>
      </c>
      <c r="L34" s="521"/>
      <c r="M34" s="520" t="s">
        <v>232</v>
      </c>
      <c r="N34" s="521"/>
      <c r="O34" s="520" t="s">
        <v>233</v>
      </c>
      <c r="P34" s="528"/>
    </row>
    <row r="35" spans="1:16" s="60" customFormat="1" ht="20.25" customHeight="1">
      <c r="A35" s="395" t="s">
        <v>382</v>
      </c>
      <c r="B35" s="458"/>
      <c r="C35" s="464">
        <v>21</v>
      </c>
      <c r="D35" s="465"/>
      <c r="E35" s="465">
        <v>28</v>
      </c>
      <c r="F35" s="465"/>
      <c r="G35" s="466">
        <v>5</v>
      </c>
      <c r="H35" s="466"/>
      <c r="I35" s="465">
        <v>11</v>
      </c>
      <c r="J35" s="465"/>
      <c r="K35" s="465">
        <v>35</v>
      </c>
      <c r="L35" s="465"/>
      <c r="M35" s="465">
        <v>35</v>
      </c>
      <c r="N35" s="465"/>
      <c r="O35" s="517">
        <v>0</v>
      </c>
      <c r="P35" s="517"/>
    </row>
    <row r="36" spans="1:16" s="76" customFormat="1" ht="20.25" customHeight="1">
      <c r="A36" s="395" t="s">
        <v>389</v>
      </c>
      <c r="B36" s="395"/>
      <c r="C36" s="464">
        <v>20</v>
      </c>
      <c r="D36" s="465"/>
      <c r="E36" s="465">
        <v>23</v>
      </c>
      <c r="F36" s="465"/>
      <c r="G36" s="466">
        <v>3</v>
      </c>
      <c r="H36" s="466"/>
      <c r="I36" s="465">
        <v>14</v>
      </c>
      <c r="J36" s="465"/>
      <c r="K36" s="465">
        <v>29</v>
      </c>
      <c r="L36" s="465"/>
      <c r="M36" s="465">
        <v>29</v>
      </c>
      <c r="N36" s="465"/>
      <c r="O36" s="517">
        <v>0</v>
      </c>
      <c r="P36" s="517"/>
    </row>
    <row r="37" spans="1:16" s="60" customFormat="1" ht="20.25" customHeight="1" thickBot="1">
      <c r="A37" s="492" t="s">
        <v>406</v>
      </c>
      <c r="B37" s="508"/>
      <c r="C37" s="480">
        <v>13</v>
      </c>
      <c r="D37" s="480"/>
      <c r="E37" s="480">
        <v>19</v>
      </c>
      <c r="F37" s="480"/>
      <c r="G37" s="481">
        <v>3</v>
      </c>
      <c r="H37" s="481"/>
      <c r="I37" s="480">
        <v>11</v>
      </c>
      <c r="J37" s="480"/>
      <c r="K37" s="480">
        <v>24</v>
      </c>
      <c r="L37" s="480"/>
      <c r="M37" s="480">
        <v>24</v>
      </c>
      <c r="N37" s="480"/>
      <c r="O37" s="518" t="s">
        <v>475</v>
      </c>
      <c r="P37" s="518"/>
    </row>
    <row r="38" s="60" customFormat="1" ht="18" customHeight="1" thickTop="1">
      <c r="A38" s="91" t="s">
        <v>405</v>
      </c>
    </row>
    <row r="39" spans="1:16" ht="19.5" customHeight="1">
      <c r="A39" s="542" t="s">
        <v>385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</row>
    <row r="40" ht="17.25" customHeight="1">
      <c r="A40" s="95"/>
    </row>
    <row r="41" ht="8.25" customHeight="1"/>
    <row r="42" ht="12" customHeight="1"/>
    <row r="43" ht="12" customHeight="1"/>
    <row r="44" ht="12" customHeight="1"/>
  </sheetData>
  <sheetProtection/>
  <mergeCells count="88">
    <mergeCell ref="A39:P39"/>
    <mergeCell ref="M13:O13"/>
    <mergeCell ref="J13:L13"/>
    <mergeCell ref="M22:P22"/>
    <mergeCell ref="N21:P21"/>
    <mergeCell ref="I23:I24"/>
    <mergeCell ref="J23:J24"/>
    <mergeCell ref="K23:K24"/>
    <mergeCell ref="L23:L24"/>
    <mergeCell ref="M23:M24"/>
    <mergeCell ref="N23:N24"/>
    <mergeCell ref="O23:O24"/>
    <mergeCell ref="P23:P24"/>
    <mergeCell ref="B22:H22"/>
    <mergeCell ref="B23:B24"/>
    <mergeCell ref="I22:L22"/>
    <mergeCell ref="G23:H24"/>
    <mergeCell ref="G25:H25"/>
    <mergeCell ref="C25:D25"/>
    <mergeCell ref="C27:D27"/>
    <mergeCell ref="E25:F25"/>
    <mergeCell ref="E27:F27"/>
    <mergeCell ref="M36:N36"/>
    <mergeCell ref="K32:P32"/>
    <mergeCell ref="G32:J32"/>
    <mergeCell ref="C32:F32"/>
    <mergeCell ref="O34:P34"/>
    <mergeCell ref="A37:B37"/>
    <mergeCell ref="A35:B35"/>
    <mergeCell ref="C37:D37"/>
    <mergeCell ref="C35:D35"/>
    <mergeCell ref="K33:P33"/>
    <mergeCell ref="I33:J34"/>
    <mergeCell ref="G33:H34"/>
    <mergeCell ref="E33:F34"/>
    <mergeCell ref="O36:P36"/>
    <mergeCell ref="A32:B34"/>
    <mergeCell ref="C16:D16"/>
    <mergeCell ref="A4:A6"/>
    <mergeCell ref="C4:D6"/>
    <mergeCell ref="E4:M4"/>
    <mergeCell ref="E5:G5"/>
    <mergeCell ref="H5:J5"/>
    <mergeCell ref="B4:B6"/>
    <mergeCell ref="E16:F16"/>
    <mergeCell ref="N4:P5"/>
    <mergeCell ref="C7:D7"/>
    <mergeCell ref="C9:D9"/>
    <mergeCell ref="K5:M5"/>
    <mergeCell ref="C14:D14"/>
    <mergeCell ref="E14:F14"/>
    <mergeCell ref="C8:D8"/>
    <mergeCell ref="A22:A24"/>
    <mergeCell ref="G13:I13"/>
    <mergeCell ref="A13:A14"/>
    <mergeCell ref="B13:F13"/>
    <mergeCell ref="C23:D24"/>
    <mergeCell ref="E23:F24"/>
    <mergeCell ref="C15:D15"/>
    <mergeCell ref="C17:D17"/>
    <mergeCell ref="E15:F15"/>
    <mergeCell ref="E17:F17"/>
    <mergeCell ref="I35:J35"/>
    <mergeCell ref="I37:J37"/>
    <mergeCell ref="E37:F37"/>
    <mergeCell ref="G35:H35"/>
    <mergeCell ref="G37:H37"/>
    <mergeCell ref="I36:J36"/>
    <mergeCell ref="O35:P35"/>
    <mergeCell ref="O37:P37"/>
    <mergeCell ref="M31:P31"/>
    <mergeCell ref="K35:L35"/>
    <mergeCell ref="K37:L37"/>
    <mergeCell ref="M35:N35"/>
    <mergeCell ref="M37:N37"/>
    <mergeCell ref="K36:L36"/>
    <mergeCell ref="M34:N34"/>
    <mergeCell ref="K34:L34"/>
    <mergeCell ref="C26:D26"/>
    <mergeCell ref="E26:F26"/>
    <mergeCell ref="G26:H26"/>
    <mergeCell ref="A36:B36"/>
    <mergeCell ref="C36:D36"/>
    <mergeCell ref="E36:F36"/>
    <mergeCell ref="G36:H36"/>
    <mergeCell ref="E35:F35"/>
    <mergeCell ref="G27:H27"/>
    <mergeCell ref="C33:D34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Footer>&amp;C- &amp;P+133 -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A1" sqref="A1:IV1"/>
    </sheetView>
  </sheetViews>
  <sheetFormatPr defaultColWidth="9.00390625" defaultRowHeight="13.5"/>
  <cols>
    <col min="1" max="1" width="3.00390625" style="34" customWidth="1"/>
    <col min="2" max="3" width="3.75390625" style="34" customWidth="1"/>
    <col min="4" max="4" width="3.125" style="34" bestFit="1" customWidth="1"/>
    <col min="5" max="6" width="2.75390625" style="34" customWidth="1"/>
    <col min="7" max="14" width="3.75390625" style="34" customWidth="1"/>
    <col min="15" max="16" width="3.00390625" style="34" customWidth="1"/>
    <col min="17" max="18" width="2.625" style="34" customWidth="1"/>
    <col min="19" max="20" width="3.25390625" style="34" customWidth="1"/>
    <col min="21" max="25" width="3.75390625" style="34" customWidth="1"/>
    <col min="26" max="26" width="3.625" style="34" customWidth="1"/>
    <col min="27" max="16384" width="9.00390625" style="34" customWidth="1"/>
  </cols>
  <sheetData>
    <row r="1" spans="1:2" ht="19.5" customHeight="1">
      <c r="A1" s="52" t="s">
        <v>333</v>
      </c>
      <c r="B1" s="75"/>
    </row>
    <row r="2" spans="1:2" ht="18" customHeight="1">
      <c r="A2" s="85" t="s">
        <v>243</v>
      </c>
      <c r="B2" s="75"/>
    </row>
    <row r="3" spans="1:24" ht="15" customHeight="1" thickBot="1">
      <c r="A3" s="86"/>
      <c r="S3" s="447" t="s">
        <v>217</v>
      </c>
      <c r="T3" s="447"/>
      <c r="U3" s="447"/>
      <c r="V3" s="447"/>
      <c r="W3" s="447"/>
      <c r="X3" s="447"/>
    </row>
    <row r="4" spans="1:24" ht="20.25" customHeight="1" thickTop="1">
      <c r="A4" s="557" t="s">
        <v>41</v>
      </c>
      <c r="B4" s="557"/>
      <c r="C4" s="557"/>
      <c r="D4" s="558"/>
      <c r="E4" s="393" t="s">
        <v>134</v>
      </c>
      <c r="F4" s="393"/>
      <c r="G4" s="453"/>
      <c r="H4" s="442" t="s">
        <v>214</v>
      </c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1"/>
      <c r="U4" s="470" t="s">
        <v>215</v>
      </c>
      <c r="V4" s="471"/>
      <c r="W4" s="471"/>
      <c r="X4" s="471"/>
    </row>
    <row r="5" spans="1:24" ht="52.5" customHeight="1">
      <c r="A5" s="559"/>
      <c r="B5" s="559"/>
      <c r="C5" s="559"/>
      <c r="D5" s="455"/>
      <c r="E5" s="397"/>
      <c r="F5" s="397"/>
      <c r="G5" s="432"/>
      <c r="H5" s="560" t="s">
        <v>265</v>
      </c>
      <c r="I5" s="561"/>
      <c r="J5" s="562"/>
      <c r="K5" s="565" t="s">
        <v>266</v>
      </c>
      <c r="L5" s="567"/>
      <c r="M5" s="565" t="s">
        <v>267</v>
      </c>
      <c r="N5" s="566"/>
      <c r="O5" s="560" t="s">
        <v>213</v>
      </c>
      <c r="P5" s="562"/>
      <c r="Q5" s="560" t="s">
        <v>196</v>
      </c>
      <c r="R5" s="562"/>
      <c r="S5" s="600" t="s">
        <v>268</v>
      </c>
      <c r="T5" s="601"/>
      <c r="U5" s="467"/>
      <c r="V5" s="468"/>
      <c r="W5" s="468"/>
      <c r="X5" s="468"/>
    </row>
    <row r="6" spans="1:24" ht="18" customHeight="1">
      <c r="A6" s="576" t="s">
        <v>382</v>
      </c>
      <c r="B6" s="576"/>
      <c r="C6" s="541"/>
      <c r="D6" s="175" t="s">
        <v>281</v>
      </c>
      <c r="E6" s="606">
        <v>1961</v>
      </c>
      <c r="F6" s="564"/>
      <c r="G6" s="564"/>
      <c r="H6" s="564">
        <v>1907</v>
      </c>
      <c r="I6" s="564"/>
      <c r="J6" s="564"/>
      <c r="K6" s="568">
        <v>19</v>
      </c>
      <c r="L6" s="568"/>
      <c r="M6" s="568">
        <v>12</v>
      </c>
      <c r="N6" s="568"/>
      <c r="O6" s="564">
        <v>1</v>
      </c>
      <c r="P6" s="564"/>
      <c r="Q6" s="568">
        <v>6</v>
      </c>
      <c r="R6" s="568"/>
      <c r="S6" s="568">
        <v>16</v>
      </c>
      <c r="T6" s="568"/>
      <c r="U6" s="599">
        <v>97.2</v>
      </c>
      <c r="V6" s="599"/>
      <c r="W6" s="599"/>
      <c r="X6" s="273"/>
    </row>
    <row r="7" spans="1:24" ht="18" customHeight="1">
      <c r="A7" s="395"/>
      <c r="B7" s="395"/>
      <c r="C7" s="458"/>
      <c r="D7" s="175" t="s">
        <v>279</v>
      </c>
      <c r="E7" s="607">
        <v>1048</v>
      </c>
      <c r="F7" s="466"/>
      <c r="G7" s="466"/>
      <c r="H7" s="466">
        <v>1007</v>
      </c>
      <c r="I7" s="466"/>
      <c r="J7" s="466"/>
      <c r="K7" s="553">
        <v>16</v>
      </c>
      <c r="L7" s="553"/>
      <c r="M7" s="553">
        <v>6</v>
      </c>
      <c r="N7" s="553"/>
      <c r="O7" s="466">
        <v>1</v>
      </c>
      <c r="P7" s="466"/>
      <c r="Q7" s="553">
        <v>6</v>
      </c>
      <c r="R7" s="553"/>
      <c r="S7" s="553">
        <v>12</v>
      </c>
      <c r="T7" s="553"/>
      <c r="U7" s="598">
        <v>96.1</v>
      </c>
      <c r="V7" s="598"/>
      <c r="W7" s="598"/>
      <c r="X7" s="76"/>
    </row>
    <row r="8" spans="1:24" ht="18" customHeight="1">
      <c r="A8" s="397"/>
      <c r="B8" s="397"/>
      <c r="C8" s="432"/>
      <c r="D8" s="274" t="s">
        <v>280</v>
      </c>
      <c r="E8" s="608">
        <v>913</v>
      </c>
      <c r="F8" s="552"/>
      <c r="G8" s="552"/>
      <c r="H8" s="552">
        <v>900</v>
      </c>
      <c r="I8" s="552"/>
      <c r="J8" s="552"/>
      <c r="K8" s="549">
        <v>3</v>
      </c>
      <c r="L8" s="549"/>
      <c r="M8" s="549">
        <v>6</v>
      </c>
      <c r="N8" s="549"/>
      <c r="O8" s="552" t="s">
        <v>264</v>
      </c>
      <c r="P8" s="552"/>
      <c r="Q8" s="549" t="s">
        <v>264</v>
      </c>
      <c r="R8" s="549"/>
      <c r="S8" s="549">
        <v>4</v>
      </c>
      <c r="T8" s="549"/>
      <c r="U8" s="563">
        <v>98.6</v>
      </c>
      <c r="V8" s="563"/>
      <c r="W8" s="563"/>
      <c r="X8" s="275"/>
    </row>
    <row r="9" spans="1:24" s="79" customFormat="1" ht="18" customHeight="1">
      <c r="A9" s="395" t="s">
        <v>389</v>
      </c>
      <c r="B9" s="395"/>
      <c r="C9" s="395"/>
      <c r="D9" s="165" t="s">
        <v>83</v>
      </c>
      <c r="E9" s="465">
        <v>2101</v>
      </c>
      <c r="F9" s="465"/>
      <c r="G9" s="465"/>
      <c r="H9" s="465">
        <v>2075</v>
      </c>
      <c r="I9" s="465"/>
      <c r="J9" s="465"/>
      <c r="K9" s="553">
        <v>6</v>
      </c>
      <c r="L9" s="553"/>
      <c r="M9" s="553" t="s">
        <v>264</v>
      </c>
      <c r="N9" s="553"/>
      <c r="O9" s="553" t="s">
        <v>264</v>
      </c>
      <c r="P9" s="553"/>
      <c r="Q9" s="554">
        <v>3</v>
      </c>
      <c r="R9" s="554"/>
      <c r="S9" s="553">
        <v>17</v>
      </c>
      <c r="T9" s="553"/>
      <c r="U9" s="548">
        <v>98.8</v>
      </c>
      <c r="V9" s="548"/>
      <c r="W9" s="555"/>
      <c r="X9" s="276"/>
    </row>
    <row r="10" spans="1:24" s="79" customFormat="1" ht="18" customHeight="1">
      <c r="A10" s="395"/>
      <c r="B10" s="395"/>
      <c r="C10" s="395"/>
      <c r="D10" s="165" t="s">
        <v>11</v>
      </c>
      <c r="E10" s="465">
        <v>1087</v>
      </c>
      <c r="F10" s="465"/>
      <c r="G10" s="465"/>
      <c r="H10" s="465">
        <v>1069</v>
      </c>
      <c r="I10" s="465"/>
      <c r="J10" s="465"/>
      <c r="K10" s="553">
        <v>3</v>
      </c>
      <c r="L10" s="553"/>
      <c r="M10" s="553" t="s">
        <v>264</v>
      </c>
      <c r="N10" s="553"/>
      <c r="O10" s="553" t="s">
        <v>264</v>
      </c>
      <c r="P10" s="553"/>
      <c r="Q10" s="554">
        <v>3</v>
      </c>
      <c r="R10" s="554"/>
      <c r="S10" s="553">
        <v>12</v>
      </c>
      <c r="T10" s="553"/>
      <c r="U10" s="548">
        <v>98.3</v>
      </c>
      <c r="V10" s="548"/>
      <c r="W10" s="555"/>
      <c r="X10" s="276"/>
    </row>
    <row r="11" spans="1:24" s="79" customFormat="1" ht="18" customHeight="1">
      <c r="A11" s="395"/>
      <c r="B11" s="395"/>
      <c r="C11" s="395"/>
      <c r="D11" s="165" t="s">
        <v>12</v>
      </c>
      <c r="E11" s="544">
        <v>1014</v>
      </c>
      <c r="F11" s="544"/>
      <c r="G11" s="544"/>
      <c r="H11" s="544">
        <v>1006</v>
      </c>
      <c r="I11" s="544"/>
      <c r="J11" s="544"/>
      <c r="K11" s="549">
        <v>3</v>
      </c>
      <c r="L11" s="549"/>
      <c r="M11" s="549" t="s">
        <v>264</v>
      </c>
      <c r="N11" s="549"/>
      <c r="O11" s="549" t="s">
        <v>264</v>
      </c>
      <c r="P11" s="549"/>
      <c r="Q11" s="549" t="s">
        <v>264</v>
      </c>
      <c r="R11" s="549"/>
      <c r="S11" s="549">
        <v>5</v>
      </c>
      <c r="T11" s="549"/>
      <c r="U11" s="547">
        <v>99.2</v>
      </c>
      <c r="V11" s="547"/>
      <c r="W11" s="550"/>
      <c r="X11" s="277"/>
    </row>
    <row r="12" spans="1:24" ht="18" customHeight="1">
      <c r="A12" s="572" t="s">
        <v>406</v>
      </c>
      <c r="B12" s="572"/>
      <c r="C12" s="573"/>
      <c r="D12" s="278" t="s">
        <v>83</v>
      </c>
      <c r="E12" s="577">
        <v>2037</v>
      </c>
      <c r="F12" s="578"/>
      <c r="G12" s="578"/>
      <c r="H12" s="578">
        <v>2011</v>
      </c>
      <c r="I12" s="578"/>
      <c r="J12" s="578"/>
      <c r="K12" s="603">
        <v>13</v>
      </c>
      <c r="L12" s="603"/>
      <c r="M12" s="603" t="s">
        <v>476</v>
      </c>
      <c r="N12" s="603"/>
      <c r="O12" s="603" t="s">
        <v>476</v>
      </c>
      <c r="P12" s="603"/>
      <c r="Q12" s="602">
        <v>2</v>
      </c>
      <c r="R12" s="602"/>
      <c r="S12" s="603">
        <v>11</v>
      </c>
      <c r="T12" s="603"/>
      <c r="U12" s="590">
        <v>98.7</v>
      </c>
      <c r="V12" s="590"/>
      <c r="W12" s="597"/>
      <c r="X12" s="276"/>
    </row>
    <row r="13" spans="1:24" ht="18" customHeight="1">
      <c r="A13" s="574"/>
      <c r="B13" s="574"/>
      <c r="C13" s="575"/>
      <c r="D13" s="279" t="s">
        <v>11</v>
      </c>
      <c r="E13" s="577">
        <v>1085</v>
      </c>
      <c r="F13" s="578"/>
      <c r="G13" s="578"/>
      <c r="H13" s="578">
        <v>1070</v>
      </c>
      <c r="I13" s="578"/>
      <c r="J13" s="578"/>
      <c r="K13" s="603">
        <v>9</v>
      </c>
      <c r="L13" s="603"/>
      <c r="M13" s="603" t="s">
        <v>476</v>
      </c>
      <c r="N13" s="603"/>
      <c r="O13" s="603" t="s">
        <v>476</v>
      </c>
      <c r="P13" s="603"/>
      <c r="Q13" s="602">
        <v>2</v>
      </c>
      <c r="R13" s="602"/>
      <c r="S13" s="603">
        <v>4</v>
      </c>
      <c r="T13" s="603"/>
      <c r="U13" s="590">
        <v>98.6</v>
      </c>
      <c r="V13" s="590"/>
      <c r="W13" s="597"/>
      <c r="X13" s="276"/>
    </row>
    <row r="14" spans="1:24" ht="18" customHeight="1" thickBot="1">
      <c r="A14" s="492"/>
      <c r="B14" s="492"/>
      <c r="C14" s="508"/>
      <c r="D14" s="280" t="s">
        <v>12</v>
      </c>
      <c r="E14" s="509">
        <v>952</v>
      </c>
      <c r="F14" s="480"/>
      <c r="G14" s="480"/>
      <c r="H14" s="480">
        <v>941</v>
      </c>
      <c r="I14" s="480"/>
      <c r="J14" s="480"/>
      <c r="K14" s="556">
        <v>4</v>
      </c>
      <c r="L14" s="556"/>
      <c r="M14" s="556" t="s">
        <v>476</v>
      </c>
      <c r="N14" s="556"/>
      <c r="O14" s="556" t="s">
        <v>476</v>
      </c>
      <c r="P14" s="556"/>
      <c r="Q14" s="556" t="s">
        <v>476</v>
      </c>
      <c r="R14" s="556"/>
      <c r="S14" s="556">
        <v>7</v>
      </c>
      <c r="T14" s="556"/>
      <c r="U14" s="589">
        <v>98.8</v>
      </c>
      <c r="V14" s="589"/>
      <c r="W14" s="596"/>
      <c r="X14" s="281"/>
    </row>
    <row r="15" ht="17.25" customHeight="1" thickTop="1">
      <c r="A15" s="90"/>
    </row>
    <row r="16" spans="1:3" ht="22.5" customHeight="1">
      <c r="A16" s="85" t="s">
        <v>244</v>
      </c>
      <c r="B16" s="75"/>
      <c r="C16" s="75"/>
    </row>
    <row r="17" spans="1:24" ht="14.25" customHeight="1" thickBot="1">
      <c r="A17" s="86"/>
      <c r="Q17" s="87"/>
      <c r="R17" s="61"/>
      <c r="S17" s="61"/>
      <c r="T17" s="61"/>
      <c r="U17" s="61"/>
      <c r="V17" s="61"/>
      <c r="W17" s="61" t="s">
        <v>217</v>
      </c>
      <c r="X17" s="88"/>
    </row>
    <row r="18" spans="1:26" ht="18" customHeight="1" thickTop="1">
      <c r="A18" s="393" t="s">
        <v>41</v>
      </c>
      <c r="B18" s="393"/>
      <c r="C18" s="393"/>
      <c r="D18" s="393"/>
      <c r="E18" s="571" t="s">
        <v>134</v>
      </c>
      <c r="F18" s="453"/>
      <c r="G18" s="442" t="s">
        <v>214</v>
      </c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1"/>
      <c r="U18" s="581" t="s">
        <v>226</v>
      </c>
      <c r="V18" s="582"/>
      <c r="W18" s="585" t="s">
        <v>269</v>
      </c>
      <c r="X18" s="586"/>
      <c r="Y18" s="581" t="s">
        <v>227</v>
      </c>
      <c r="Z18" s="582"/>
    </row>
    <row r="19" spans="1:26" ht="42" customHeight="1">
      <c r="A19" s="397"/>
      <c r="B19" s="397"/>
      <c r="C19" s="397"/>
      <c r="D19" s="397"/>
      <c r="E19" s="524"/>
      <c r="F19" s="432"/>
      <c r="G19" s="560" t="s">
        <v>225</v>
      </c>
      <c r="H19" s="562"/>
      <c r="I19" s="565" t="s">
        <v>270</v>
      </c>
      <c r="J19" s="566"/>
      <c r="K19" s="565" t="s">
        <v>267</v>
      </c>
      <c r="L19" s="566"/>
      <c r="M19" s="560" t="s">
        <v>213</v>
      </c>
      <c r="N19" s="562"/>
      <c r="O19" s="560" t="s">
        <v>196</v>
      </c>
      <c r="P19" s="562"/>
      <c r="Q19" s="604" t="s">
        <v>479</v>
      </c>
      <c r="R19" s="605"/>
      <c r="S19" s="560" t="s">
        <v>350</v>
      </c>
      <c r="T19" s="562"/>
      <c r="U19" s="583"/>
      <c r="V19" s="584"/>
      <c r="W19" s="587"/>
      <c r="X19" s="588"/>
      <c r="Y19" s="583"/>
      <c r="Z19" s="584"/>
    </row>
    <row r="20" spans="1:26" ht="18" customHeight="1">
      <c r="A20" s="576" t="s">
        <v>382</v>
      </c>
      <c r="B20" s="576"/>
      <c r="C20" s="541"/>
      <c r="D20" s="282" t="s">
        <v>281</v>
      </c>
      <c r="E20" s="580">
        <v>1362</v>
      </c>
      <c r="F20" s="570"/>
      <c r="G20" s="570">
        <v>862</v>
      </c>
      <c r="H20" s="570"/>
      <c r="I20" s="570">
        <v>271</v>
      </c>
      <c r="J20" s="570"/>
      <c r="K20" s="570">
        <v>26</v>
      </c>
      <c r="L20" s="570"/>
      <c r="M20" s="569">
        <v>6</v>
      </c>
      <c r="N20" s="569"/>
      <c r="O20" s="570">
        <v>45</v>
      </c>
      <c r="P20" s="570"/>
      <c r="Q20" s="564">
        <v>58</v>
      </c>
      <c r="R20" s="564"/>
      <c r="S20" s="564">
        <v>94</v>
      </c>
      <c r="T20" s="564"/>
      <c r="U20" s="593">
        <v>63.3</v>
      </c>
      <c r="V20" s="593"/>
      <c r="W20" s="593">
        <v>19.9</v>
      </c>
      <c r="X20" s="593"/>
      <c r="Y20" s="593">
        <v>3.4</v>
      </c>
      <c r="Z20" s="593"/>
    </row>
    <row r="21" spans="1:26" ht="18" customHeight="1">
      <c r="A21" s="395"/>
      <c r="B21" s="395"/>
      <c r="C21" s="458"/>
      <c r="D21" s="175" t="s">
        <v>279</v>
      </c>
      <c r="E21" s="464">
        <v>658</v>
      </c>
      <c r="F21" s="465"/>
      <c r="G21" s="465">
        <v>416</v>
      </c>
      <c r="H21" s="465"/>
      <c r="I21" s="465">
        <v>95</v>
      </c>
      <c r="J21" s="465"/>
      <c r="K21" s="465">
        <v>18</v>
      </c>
      <c r="L21" s="465"/>
      <c r="M21" s="546">
        <v>5</v>
      </c>
      <c r="N21" s="546"/>
      <c r="O21" s="465">
        <v>27</v>
      </c>
      <c r="P21" s="465"/>
      <c r="Q21" s="546">
        <v>32</v>
      </c>
      <c r="R21" s="546"/>
      <c r="S21" s="466">
        <v>65</v>
      </c>
      <c r="T21" s="466"/>
      <c r="U21" s="548">
        <v>63.2</v>
      </c>
      <c r="V21" s="548"/>
      <c r="W21" s="548">
        <v>14.4</v>
      </c>
      <c r="X21" s="548"/>
      <c r="Y21" s="548">
        <v>4.1</v>
      </c>
      <c r="Z21" s="548"/>
    </row>
    <row r="22" spans="1:26" ht="18" customHeight="1">
      <c r="A22" s="397"/>
      <c r="B22" s="397"/>
      <c r="C22" s="432"/>
      <c r="D22" s="274" t="s">
        <v>280</v>
      </c>
      <c r="E22" s="579">
        <v>704</v>
      </c>
      <c r="F22" s="544"/>
      <c r="G22" s="544">
        <v>446</v>
      </c>
      <c r="H22" s="544"/>
      <c r="I22" s="544">
        <v>176</v>
      </c>
      <c r="J22" s="544"/>
      <c r="K22" s="544">
        <v>8</v>
      </c>
      <c r="L22" s="544"/>
      <c r="M22" s="545">
        <v>1</v>
      </c>
      <c r="N22" s="545"/>
      <c r="O22" s="551">
        <v>18</v>
      </c>
      <c r="P22" s="551"/>
      <c r="Q22" s="545">
        <v>26</v>
      </c>
      <c r="R22" s="545"/>
      <c r="S22" s="552">
        <v>29</v>
      </c>
      <c r="T22" s="552"/>
      <c r="U22" s="547">
        <v>63.4</v>
      </c>
      <c r="V22" s="547"/>
      <c r="W22" s="547">
        <v>25</v>
      </c>
      <c r="X22" s="547"/>
      <c r="Y22" s="547">
        <v>2.7</v>
      </c>
      <c r="Z22" s="547"/>
    </row>
    <row r="23" spans="1:26" s="79" customFormat="1" ht="18" customHeight="1">
      <c r="A23" s="395" t="s">
        <v>389</v>
      </c>
      <c r="B23" s="395"/>
      <c r="C23" s="395"/>
      <c r="D23" s="165" t="s">
        <v>83</v>
      </c>
      <c r="E23" s="465">
        <v>1433</v>
      </c>
      <c r="F23" s="465"/>
      <c r="G23" s="465">
        <v>911</v>
      </c>
      <c r="H23" s="465"/>
      <c r="I23" s="465">
        <v>239</v>
      </c>
      <c r="J23" s="465"/>
      <c r="K23" s="465">
        <v>13</v>
      </c>
      <c r="L23" s="465"/>
      <c r="M23" s="517">
        <v>8</v>
      </c>
      <c r="N23" s="517"/>
      <c r="O23" s="465">
        <v>52</v>
      </c>
      <c r="P23" s="465"/>
      <c r="Q23" s="466">
        <v>57</v>
      </c>
      <c r="R23" s="466"/>
      <c r="S23" s="466">
        <v>153</v>
      </c>
      <c r="T23" s="466"/>
      <c r="U23" s="548">
        <v>63.6</v>
      </c>
      <c r="V23" s="548"/>
      <c r="W23" s="548">
        <v>16.7</v>
      </c>
      <c r="X23" s="548"/>
      <c r="Y23" s="548">
        <v>3.6</v>
      </c>
      <c r="Z23" s="548"/>
    </row>
    <row r="24" spans="1:26" s="79" customFormat="1" ht="18" customHeight="1">
      <c r="A24" s="395"/>
      <c r="B24" s="395"/>
      <c r="C24" s="395"/>
      <c r="D24" s="165" t="s">
        <v>11</v>
      </c>
      <c r="E24" s="465">
        <v>697</v>
      </c>
      <c r="F24" s="465"/>
      <c r="G24" s="465">
        <v>456</v>
      </c>
      <c r="H24" s="465"/>
      <c r="I24" s="465">
        <v>79</v>
      </c>
      <c r="J24" s="465"/>
      <c r="K24" s="465">
        <v>10</v>
      </c>
      <c r="L24" s="465"/>
      <c r="M24" s="546">
        <v>6</v>
      </c>
      <c r="N24" s="546"/>
      <c r="O24" s="465">
        <v>31</v>
      </c>
      <c r="P24" s="465"/>
      <c r="Q24" s="546">
        <v>27</v>
      </c>
      <c r="R24" s="546"/>
      <c r="S24" s="466">
        <v>88</v>
      </c>
      <c r="T24" s="466"/>
      <c r="U24" s="548">
        <v>65.4</v>
      </c>
      <c r="V24" s="548"/>
      <c r="W24" s="548">
        <v>11.3</v>
      </c>
      <c r="X24" s="548"/>
      <c r="Y24" s="548">
        <v>4.4</v>
      </c>
      <c r="Z24" s="548"/>
    </row>
    <row r="25" spans="1:26" s="79" customFormat="1" ht="18" customHeight="1">
      <c r="A25" s="395"/>
      <c r="B25" s="395"/>
      <c r="C25" s="395"/>
      <c r="D25" s="165" t="s">
        <v>12</v>
      </c>
      <c r="E25" s="544">
        <v>736</v>
      </c>
      <c r="F25" s="544"/>
      <c r="G25" s="544">
        <v>455</v>
      </c>
      <c r="H25" s="544"/>
      <c r="I25" s="544">
        <v>160</v>
      </c>
      <c r="J25" s="544"/>
      <c r="K25" s="544">
        <v>3</v>
      </c>
      <c r="L25" s="544"/>
      <c r="M25" s="545">
        <v>2</v>
      </c>
      <c r="N25" s="545"/>
      <c r="O25" s="551">
        <v>21</v>
      </c>
      <c r="P25" s="551"/>
      <c r="Q25" s="545">
        <v>30</v>
      </c>
      <c r="R25" s="545"/>
      <c r="S25" s="552">
        <v>65</v>
      </c>
      <c r="T25" s="552"/>
      <c r="U25" s="547">
        <v>61.8</v>
      </c>
      <c r="V25" s="547"/>
      <c r="W25" s="547">
        <v>21.7</v>
      </c>
      <c r="X25" s="547"/>
      <c r="Y25" s="547">
        <v>2.9</v>
      </c>
      <c r="Z25" s="547"/>
    </row>
    <row r="26" spans="1:26" ht="18" customHeight="1">
      <c r="A26" s="572" t="s">
        <v>406</v>
      </c>
      <c r="B26" s="572"/>
      <c r="C26" s="573"/>
      <c r="D26" s="278" t="s">
        <v>83</v>
      </c>
      <c r="E26" s="577">
        <v>1431</v>
      </c>
      <c r="F26" s="578"/>
      <c r="G26" s="578">
        <v>930</v>
      </c>
      <c r="H26" s="578"/>
      <c r="I26" s="578">
        <v>261</v>
      </c>
      <c r="J26" s="578"/>
      <c r="K26" s="578">
        <v>41</v>
      </c>
      <c r="L26" s="578"/>
      <c r="M26" s="591">
        <v>12</v>
      </c>
      <c r="N26" s="591"/>
      <c r="O26" s="578">
        <v>50</v>
      </c>
      <c r="P26" s="578"/>
      <c r="Q26" s="512">
        <v>43</v>
      </c>
      <c r="R26" s="512"/>
      <c r="S26" s="512">
        <v>94</v>
      </c>
      <c r="T26" s="512"/>
      <c r="U26" s="590">
        <v>65</v>
      </c>
      <c r="V26" s="590"/>
      <c r="W26" s="590">
        <v>18.2</v>
      </c>
      <c r="X26" s="590"/>
      <c r="Y26" s="590">
        <v>3.5</v>
      </c>
      <c r="Z26" s="590"/>
    </row>
    <row r="27" spans="1:26" ht="18" customHeight="1">
      <c r="A27" s="574"/>
      <c r="B27" s="574"/>
      <c r="C27" s="575"/>
      <c r="D27" s="279" t="s">
        <v>11</v>
      </c>
      <c r="E27" s="577">
        <v>656</v>
      </c>
      <c r="F27" s="578"/>
      <c r="G27" s="578">
        <v>435</v>
      </c>
      <c r="H27" s="578"/>
      <c r="I27" s="578">
        <v>82</v>
      </c>
      <c r="J27" s="578"/>
      <c r="K27" s="578">
        <v>27</v>
      </c>
      <c r="L27" s="578"/>
      <c r="M27" s="594">
        <v>9</v>
      </c>
      <c r="N27" s="594"/>
      <c r="O27" s="578">
        <v>25</v>
      </c>
      <c r="P27" s="578"/>
      <c r="Q27" s="594">
        <v>16</v>
      </c>
      <c r="R27" s="594"/>
      <c r="S27" s="512">
        <v>62</v>
      </c>
      <c r="T27" s="512"/>
      <c r="U27" s="590">
        <v>66.3</v>
      </c>
      <c r="V27" s="590"/>
      <c r="W27" s="590">
        <v>12.5</v>
      </c>
      <c r="X27" s="590"/>
      <c r="Y27" s="590">
        <v>3.8</v>
      </c>
      <c r="Z27" s="590"/>
    </row>
    <row r="28" spans="1:26" ht="18" customHeight="1" thickBot="1">
      <c r="A28" s="492"/>
      <c r="B28" s="492"/>
      <c r="C28" s="508"/>
      <c r="D28" s="280" t="s">
        <v>12</v>
      </c>
      <c r="E28" s="509">
        <v>775</v>
      </c>
      <c r="F28" s="480"/>
      <c r="G28" s="480">
        <v>495</v>
      </c>
      <c r="H28" s="480"/>
      <c r="I28" s="480">
        <v>179</v>
      </c>
      <c r="J28" s="480"/>
      <c r="K28" s="480">
        <v>14</v>
      </c>
      <c r="L28" s="480"/>
      <c r="M28" s="595">
        <v>3</v>
      </c>
      <c r="N28" s="595"/>
      <c r="O28" s="592">
        <v>25</v>
      </c>
      <c r="P28" s="592"/>
      <c r="Q28" s="518">
        <v>27</v>
      </c>
      <c r="R28" s="518"/>
      <c r="S28" s="481">
        <v>32</v>
      </c>
      <c r="T28" s="481"/>
      <c r="U28" s="589">
        <v>63.9</v>
      </c>
      <c r="V28" s="589"/>
      <c r="W28" s="589">
        <v>23.1</v>
      </c>
      <c r="X28" s="589"/>
      <c r="Y28" s="589">
        <v>3.2</v>
      </c>
      <c r="Z28" s="589"/>
    </row>
    <row r="29" ht="18" customHeight="1" thickTop="1">
      <c r="A29" s="14" t="s">
        <v>405</v>
      </c>
    </row>
    <row r="30" ht="33.75" customHeight="1"/>
    <row r="31" ht="33.75" customHeight="1"/>
    <row r="32" ht="25.5" customHeight="1"/>
    <row r="33" ht="14.2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3.5" customHeight="1"/>
    <row r="41" ht="13.5" customHeight="1"/>
  </sheetData>
  <sheetProtection/>
  <mergeCells count="201">
    <mergeCell ref="S3:X3"/>
    <mergeCell ref="E13:G13"/>
    <mergeCell ref="E14:G14"/>
    <mergeCell ref="E6:G6"/>
    <mergeCell ref="E7:G7"/>
    <mergeCell ref="E8:G8"/>
    <mergeCell ref="E12:G12"/>
    <mergeCell ref="H7:J7"/>
    <mergeCell ref="H12:J12"/>
    <mergeCell ref="H13:J13"/>
    <mergeCell ref="Q23:R23"/>
    <mergeCell ref="S23:T23"/>
    <mergeCell ref="U23:V23"/>
    <mergeCell ref="W23:X23"/>
    <mergeCell ref="Y23:Z23"/>
    <mergeCell ref="G18:T18"/>
    <mergeCell ref="W20:X20"/>
    <mergeCell ref="W22:X22"/>
    <mergeCell ref="Q19:R19"/>
    <mergeCell ref="Y20:Z20"/>
    <mergeCell ref="K7:L7"/>
    <mergeCell ref="M8:N8"/>
    <mergeCell ref="H14:J14"/>
    <mergeCell ref="K8:L8"/>
    <mergeCell ref="K12:L12"/>
    <mergeCell ref="K13:L13"/>
    <mergeCell ref="K14:L14"/>
    <mergeCell ref="M13:N13"/>
    <mergeCell ref="M14:N14"/>
    <mergeCell ref="K9:L9"/>
    <mergeCell ref="Q6:R6"/>
    <mergeCell ref="Q7:R7"/>
    <mergeCell ref="O6:P6"/>
    <mergeCell ref="O7:P7"/>
    <mergeCell ref="O8:P8"/>
    <mergeCell ref="O12:P12"/>
    <mergeCell ref="O10:P10"/>
    <mergeCell ref="Q10:R10"/>
    <mergeCell ref="O13:P13"/>
    <mergeCell ref="M6:N6"/>
    <mergeCell ref="Q13:R13"/>
    <mergeCell ref="S7:T7"/>
    <mergeCell ref="S8:T8"/>
    <mergeCell ref="S12:T12"/>
    <mergeCell ref="S13:T13"/>
    <mergeCell ref="Q8:R8"/>
    <mergeCell ref="S10:T10"/>
    <mergeCell ref="M10:N10"/>
    <mergeCell ref="U12:W12"/>
    <mergeCell ref="U4:X5"/>
    <mergeCell ref="G23:H23"/>
    <mergeCell ref="I23:J23"/>
    <mergeCell ref="K23:L23"/>
    <mergeCell ref="M23:N23"/>
    <mergeCell ref="O23:P23"/>
    <mergeCell ref="S5:T5"/>
    <mergeCell ref="Q12:R12"/>
    <mergeCell ref="M12:N12"/>
    <mergeCell ref="S14:T14"/>
    <mergeCell ref="U14:W14"/>
    <mergeCell ref="A12:C14"/>
    <mergeCell ref="A6:C8"/>
    <mergeCell ref="S6:T6"/>
    <mergeCell ref="U13:W13"/>
    <mergeCell ref="O14:P14"/>
    <mergeCell ref="M7:N7"/>
    <mergeCell ref="U7:W7"/>
    <mergeCell ref="U6:W6"/>
    <mergeCell ref="G28:H28"/>
    <mergeCell ref="G27:H27"/>
    <mergeCell ref="G26:H26"/>
    <mergeCell ref="K28:L28"/>
    <mergeCell ref="M28:N28"/>
    <mergeCell ref="I26:J26"/>
    <mergeCell ref="K26:L26"/>
    <mergeCell ref="U26:V26"/>
    <mergeCell ref="Q28:R28"/>
    <mergeCell ref="Q26:R26"/>
    <mergeCell ref="Q27:R27"/>
    <mergeCell ref="Q20:R20"/>
    <mergeCell ref="U28:V28"/>
    <mergeCell ref="S20:T20"/>
    <mergeCell ref="S26:T26"/>
    <mergeCell ref="U21:V21"/>
    <mergeCell ref="U24:V24"/>
    <mergeCell ref="W26:X26"/>
    <mergeCell ref="I28:J28"/>
    <mergeCell ref="I27:J27"/>
    <mergeCell ref="S27:T27"/>
    <mergeCell ref="K27:L27"/>
    <mergeCell ref="I22:J22"/>
    <mergeCell ref="M27:N27"/>
    <mergeCell ref="O26:P26"/>
    <mergeCell ref="U27:V27"/>
    <mergeCell ref="K22:L22"/>
    <mergeCell ref="W27:X27"/>
    <mergeCell ref="O27:P27"/>
    <mergeCell ref="O28:P28"/>
    <mergeCell ref="O20:P20"/>
    <mergeCell ref="O21:P21"/>
    <mergeCell ref="O22:P22"/>
    <mergeCell ref="W21:X21"/>
    <mergeCell ref="U20:V20"/>
    <mergeCell ref="S28:T28"/>
    <mergeCell ref="W28:X28"/>
    <mergeCell ref="A18:D19"/>
    <mergeCell ref="S22:T22"/>
    <mergeCell ref="K20:L20"/>
    <mergeCell ref="Q21:R21"/>
    <mergeCell ref="I19:J19"/>
    <mergeCell ref="M22:N22"/>
    <mergeCell ref="K21:L21"/>
    <mergeCell ref="M21:N21"/>
    <mergeCell ref="G21:H21"/>
    <mergeCell ref="Q22:R22"/>
    <mergeCell ref="Y28:Z28"/>
    <mergeCell ref="Y27:Z27"/>
    <mergeCell ref="Y26:Z26"/>
    <mergeCell ref="Y22:Z22"/>
    <mergeCell ref="Y21:Z21"/>
    <mergeCell ref="M26:N26"/>
    <mergeCell ref="U22:V22"/>
    <mergeCell ref="S21:T21"/>
    <mergeCell ref="Q24:R24"/>
    <mergeCell ref="S24:T24"/>
    <mergeCell ref="Y18:Z19"/>
    <mergeCell ref="M19:N19"/>
    <mergeCell ref="O19:P19"/>
    <mergeCell ref="K19:L19"/>
    <mergeCell ref="W18:X19"/>
    <mergeCell ref="U18:V19"/>
    <mergeCell ref="S19:T19"/>
    <mergeCell ref="A26:C28"/>
    <mergeCell ref="A20:C22"/>
    <mergeCell ref="E28:F28"/>
    <mergeCell ref="E27:F27"/>
    <mergeCell ref="E26:F26"/>
    <mergeCell ref="E22:F22"/>
    <mergeCell ref="E21:F21"/>
    <mergeCell ref="A23:C25"/>
    <mergeCell ref="E23:F23"/>
    <mergeCell ref="E20:F20"/>
    <mergeCell ref="M20:N20"/>
    <mergeCell ref="G20:H20"/>
    <mergeCell ref="I21:J21"/>
    <mergeCell ref="I20:J20"/>
    <mergeCell ref="G22:H22"/>
    <mergeCell ref="E18:F19"/>
    <mergeCell ref="G19:H19"/>
    <mergeCell ref="Q5:R5"/>
    <mergeCell ref="O5:P5"/>
    <mergeCell ref="A9:C11"/>
    <mergeCell ref="E9:G9"/>
    <mergeCell ref="H9:J9"/>
    <mergeCell ref="M5:N5"/>
    <mergeCell ref="K5:L5"/>
    <mergeCell ref="K6:L6"/>
    <mergeCell ref="H10:J10"/>
    <mergeCell ref="K10:L10"/>
    <mergeCell ref="Q14:R14"/>
    <mergeCell ref="S9:T9"/>
    <mergeCell ref="U9:W9"/>
    <mergeCell ref="E4:G5"/>
    <mergeCell ref="A4:D5"/>
    <mergeCell ref="H4:T4"/>
    <mergeCell ref="H5:J5"/>
    <mergeCell ref="U8:W8"/>
    <mergeCell ref="H8:J8"/>
    <mergeCell ref="H6:J6"/>
    <mergeCell ref="M9:N9"/>
    <mergeCell ref="O9:P9"/>
    <mergeCell ref="Q9:R9"/>
    <mergeCell ref="U10:W10"/>
    <mergeCell ref="E11:G11"/>
    <mergeCell ref="H11:J11"/>
    <mergeCell ref="K11:L11"/>
    <mergeCell ref="M11:N11"/>
    <mergeCell ref="O11:P11"/>
    <mergeCell ref="Q11:R11"/>
    <mergeCell ref="S11:T11"/>
    <mergeCell ref="U11:W11"/>
    <mergeCell ref="E10:G10"/>
    <mergeCell ref="O25:P25"/>
    <mergeCell ref="Q25:R25"/>
    <mergeCell ref="S25:T25"/>
    <mergeCell ref="E24:F24"/>
    <mergeCell ref="G24:H24"/>
    <mergeCell ref="I24:J24"/>
    <mergeCell ref="K24:L24"/>
    <mergeCell ref="O24:P24"/>
    <mergeCell ref="U25:V25"/>
    <mergeCell ref="W25:X25"/>
    <mergeCell ref="Y25:Z25"/>
    <mergeCell ref="W24:X24"/>
    <mergeCell ref="Y24:Z24"/>
    <mergeCell ref="E25:F25"/>
    <mergeCell ref="G25:H25"/>
    <mergeCell ref="I25:J25"/>
    <mergeCell ref="K25:L25"/>
    <mergeCell ref="M25:N25"/>
    <mergeCell ref="M24:N24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showZeros="0" workbookViewId="0" topLeftCell="A1">
      <selection activeCell="A1" sqref="A1:IV1"/>
    </sheetView>
  </sheetViews>
  <sheetFormatPr defaultColWidth="9.00390625" defaultRowHeight="13.5"/>
  <cols>
    <col min="1" max="1" width="3.625" style="28" customWidth="1"/>
    <col min="2" max="2" width="6.875" style="28" customWidth="1"/>
    <col min="3" max="3" width="1.37890625" style="28" customWidth="1"/>
    <col min="4" max="9" width="4.125" style="28" customWidth="1"/>
    <col min="10" max="10" width="5.25390625" style="28" customWidth="1"/>
    <col min="11" max="11" width="4.125" style="28" customWidth="1"/>
    <col min="12" max="12" width="5.875" style="28" bestFit="1" customWidth="1"/>
    <col min="13" max="18" width="4.125" style="28" customWidth="1"/>
    <col min="19" max="19" width="5.375" style="28" customWidth="1"/>
    <col min="20" max="20" width="4.75390625" style="28" customWidth="1"/>
    <col min="21" max="21" width="5.375" style="28" customWidth="1"/>
    <col min="22" max="16384" width="9.00390625" style="28" customWidth="1"/>
  </cols>
  <sheetData>
    <row r="1" spans="1:3" s="71" customFormat="1" ht="26.25" customHeight="1">
      <c r="A1" s="70" t="s">
        <v>462</v>
      </c>
      <c r="C1" s="70"/>
    </row>
    <row r="2" spans="2:21" ht="15" customHeight="1" thickBot="1">
      <c r="B2" s="72"/>
      <c r="C2" s="72"/>
      <c r="Q2" s="616" t="s">
        <v>461</v>
      </c>
      <c r="R2" s="616"/>
      <c r="S2" s="616"/>
      <c r="T2" s="616"/>
      <c r="U2" s="616"/>
    </row>
    <row r="3" spans="1:21" ht="27" customHeight="1" thickTop="1">
      <c r="A3" s="617" t="s">
        <v>221</v>
      </c>
      <c r="B3" s="617"/>
      <c r="C3" s="618"/>
      <c r="D3" s="623" t="s">
        <v>109</v>
      </c>
      <c r="E3" s="624"/>
      <c r="F3" s="624"/>
      <c r="G3" s="625" t="s">
        <v>110</v>
      </c>
      <c r="H3" s="625"/>
      <c r="I3" s="625"/>
      <c r="J3" s="626" t="s">
        <v>111</v>
      </c>
      <c r="K3" s="627"/>
      <c r="L3" s="623"/>
      <c r="M3" s="626" t="s">
        <v>112</v>
      </c>
      <c r="N3" s="627"/>
      <c r="O3" s="623"/>
      <c r="P3" s="626" t="s">
        <v>113</v>
      </c>
      <c r="Q3" s="627"/>
      <c r="R3" s="627"/>
      <c r="S3" s="626" t="s">
        <v>114</v>
      </c>
      <c r="T3" s="627"/>
      <c r="U3" s="627"/>
    </row>
    <row r="4" spans="1:21" ht="6.75" customHeight="1">
      <c r="A4" s="619"/>
      <c r="B4" s="619"/>
      <c r="C4" s="620"/>
      <c r="D4" s="249"/>
      <c r="E4" s="250"/>
      <c r="F4" s="250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1"/>
      <c r="S4" s="249"/>
      <c r="T4" s="249"/>
      <c r="U4" s="251"/>
    </row>
    <row r="5" spans="1:21" ht="38.25" customHeight="1">
      <c r="A5" s="619"/>
      <c r="B5" s="619"/>
      <c r="C5" s="620"/>
      <c r="D5" s="248" t="s">
        <v>115</v>
      </c>
      <c r="E5" s="248" t="s">
        <v>253</v>
      </c>
      <c r="F5" s="248" t="s">
        <v>116</v>
      </c>
      <c r="G5" s="248" t="s">
        <v>115</v>
      </c>
      <c r="H5" s="248" t="s">
        <v>253</v>
      </c>
      <c r="I5" s="248" t="s">
        <v>116</v>
      </c>
      <c r="J5" s="248" t="s">
        <v>115</v>
      </c>
      <c r="K5" s="248" t="s">
        <v>253</v>
      </c>
      <c r="L5" s="248" t="s">
        <v>116</v>
      </c>
      <c r="M5" s="248" t="s">
        <v>115</v>
      </c>
      <c r="N5" s="248" t="s">
        <v>253</v>
      </c>
      <c r="O5" s="248" t="s">
        <v>116</v>
      </c>
      <c r="P5" s="248" t="s">
        <v>115</v>
      </c>
      <c r="Q5" s="248" t="s">
        <v>253</v>
      </c>
      <c r="R5" s="252" t="s">
        <v>116</v>
      </c>
      <c r="S5" s="248" t="s">
        <v>115</v>
      </c>
      <c r="T5" s="248" t="s">
        <v>253</v>
      </c>
      <c r="U5" s="253" t="s">
        <v>116</v>
      </c>
    </row>
    <row r="6" spans="1:21" ht="9.75" customHeight="1">
      <c r="A6" s="621"/>
      <c r="B6" s="621"/>
      <c r="C6" s="622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5"/>
      <c r="S6" s="254"/>
      <c r="T6" s="254"/>
      <c r="U6" s="256"/>
    </row>
    <row r="7" spans="1:21" ht="33.75" customHeight="1">
      <c r="A7" s="615" t="s">
        <v>449</v>
      </c>
      <c r="B7" s="615"/>
      <c r="C7" s="257"/>
      <c r="D7" s="258">
        <v>0</v>
      </c>
      <c r="E7" s="258">
        <v>0</v>
      </c>
      <c r="F7" s="259">
        <v>0</v>
      </c>
      <c r="G7" s="260">
        <v>52</v>
      </c>
      <c r="H7" s="258">
        <v>19</v>
      </c>
      <c r="I7" s="259">
        <f aca="true" t="shared" si="0" ref="I7:I23">G7+H7</f>
        <v>71</v>
      </c>
      <c r="J7" s="258">
        <v>68</v>
      </c>
      <c r="K7" s="258">
        <v>8</v>
      </c>
      <c r="L7" s="259">
        <f aca="true" t="shared" si="1" ref="L7:L23">J7+K7</f>
        <v>76</v>
      </c>
      <c r="M7" s="258">
        <v>4</v>
      </c>
      <c r="N7" s="258">
        <v>1</v>
      </c>
      <c r="O7" s="259">
        <f aca="true" t="shared" si="2" ref="O7:O23">M7+N7</f>
        <v>5</v>
      </c>
      <c r="P7" s="258">
        <v>0</v>
      </c>
      <c r="Q7" s="258">
        <v>1</v>
      </c>
      <c r="R7" s="258">
        <f aca="true" t="shared" si="3" ref="R7:R23">P7+Q7</f>
        <v>1</v>
      </c>
      <c r="S7" s="260">
        <f aca="true" t="shared" si="4" ref="S7:T23">D7+G7+J7+M7+P7</f>
        <v>124</v>
      </c>
      <c r="T7" s="258">
        <f>E7+H7+N7+Q7+K7</f>
        <v>29</v>
      </c>
      <c r="U7" s="261">
        <f>F7+I7+L7+O7+R7</f>
        <v>153</v>
      </c>
    </row>
    <row r="8" spans="1:21" ht="33.75" customHeight="1">
      <c r="A8" s="611" t="s">
        <v>450</v>
      </c>
      <c r="B8" s="611"/>
      <c r="C8" s="257"/>
      <c r="D8" s="258">
        <v>0</v>
      </c>
      <c r="E8" s="258">
        <v>0</v>
      </c>
      <c r="F8" s="259">
        <v>0</v>
      </c>
      <c r="G8" s="260">
        <v>199</v>
      </c>
      <c r="H8" s="258">
        <v>15</v>
      </c>
      <c r="I8" s="259">
        <f t="shared" si="0"/>
        <v>214</v>
      </c>
      <c r="J8" s="258">
        <v>125</v>
      </c>
      <c r="K8" s="258">
        <v>14</v>
      </c>
      <c r="L8" s="258">
        <f t="shared" si="1"/>
        <v>139</v>
      </c>
      <c r="M8" s="260">
        <v>5</v>
      </c>
      <c r="N8" s="258">
        <v>0</v>
      </c>
      <c r="O8" s="259">
        <f t="shared" si="2"/>
        <v>5</v>
      </c>
      <c r="P8" s="260">
        <v>0</v>
      </c>
      <c r="Q8" s="258">
        <v>0</v>
      </c>
      <c r="R8" s="258">
        <f t="shared" si="3"/>
        <v>0</v>
      </c>
      <c r="S8" s="260">
        <f t="shared" si="4"/>
        <v>329</v>
      </c>
      <c r="T8" s="258">
        <f>E8+H8+K8+N8+Q8</f>
        <v>29</v>
      </c>
      <c r="U8" s="261">
        <f>F8+I8+L8+O8+R8</f>
        <v>358</v>
      </c>
    </row>
    <row r="9" spans="1:21" ht="33.75" customHeight="1">
      <c r="A9" s="611" t="s">
        <v>451</v>
      </c>
      <c r="B9" s="611"/>
      <c r="C9" s="257"/>
      <c r="D9" s="258">
        <v>0</v>
      </c>
      <c r="E9" s="258">
        <v>0</v>
      </c>
      <c r="F9" s="259">
        <v>0</v>
      </c>
      <c r="G9" s="260">
        <v>13</v>
      </c>
      <c r="H9" s="258">
        <v>13</v>
      </c>
      <c r="I9" s="259">
        <f t="shared" si="0"/>
        <v>26</v>
      </c>
      <c r="J9" s="258">
        <v>7</v>
      </c>
      <c r="K9" s="258">
        <v>4</v>
      </c>
      <c r="L9" s="258">
        <f t="shared" si="1"/>
        <v>11</v>
      </c>
      <c r="M9" s="260">
        <v>0</v>
      </c>
      <c r="N9" s="258">
        <v>1</v>
      </c>
      <c r="O9" s="259">
        <f t="shared" si="2"/>
        <v>1</v>
      </c>
      <c r="P9" s="258">
        <v>0</v>
      </c>
      <c r="Q9" s="258">
        <v>5</v>
      </c>
      <c r="R9" s="258">
        <f t="shared" si="3"/>
        <v>5</v>
      </c>
      <c r="S9" s="260">
        <f t="shared" si="4"/>
        <v>20</v>
      </c>
      <c r="T9" s="258">
        <f>E9+H9+K9+N9+Q9</f>
        <v>23</v>
      </c>
      <c r="U9" s="261">
        <f>F9+I9+L9+O9+R9</f>
        <v>43</v>
      </c>
    </row>
    <row r="10" spans="1:21" ht="33.75" customHeight="1">
      <c r="A10" s="611" t="s">
        <v>452</v>
      </c>
      <c r="B10" s="611"/>
      <c r="C10" s="257"/>
      <c r="D10" s="258">
        <v>0</v>
      </c>
      <c r="E10" s="258">
        <v>0</v>
      </c>
      <c r="F10" s="259">
        <v>0</v>
      </c>
      <c r="G10" s="258">
        <v>1</v>
      </c>
      <c r="H10" s="258">
        <v>5</v>
      </c>
      <c r="I10" s="259">
        <f t="shared" si="0"/>
        <v>6</v>
      </c>
      <c r="J10" s="258">
        <v>4</v>
      </c>
      <c r="K10" s="258">
        <v>4</v>
      </c>
      <c r="L10" s="258">
        <f t="shared" si="1"/>
        <v>8</v>
      </c>
      <c r="M10" s="260">
        <v>0</v>
      </c>
      <c r="N10" s="258">
        <v>1</v>
      </c>
      <c r="O10" s="259">
        <f t="shared" si="2"/>
        <v>1</v>
      </c>
      <c r="P10" s="258">
        <v>0</v>
      </c>
      <c r="Q10" s="258">
        <v>0</v>
      </c>
      <c r="R10" s="258">
        <f t="shared" si="3"/>
        <v>0</v>
      </c>
      <c r="S10" s="260">
        <f t="shared" si="4"/>
        <v>5</v>
      </c>
      <c r="T10" s="258">
        <f>E10+H10+K10+N10+Q10</f>
        <v>10</v>
      </c>
      <c r="U10" s="261">
        <f>F10+I10+L10+O10+R10</f>
        <v>15</v>
      </c>
    </row>
    <row r="11" spans="1:21" ht="33.75" customHeight="1">
      <c r="A11" s="611" t="s">
        <v>453</v>
      </c>
      <c r="B11" s="611"/>
      <c r="C11" s="257"/>
      <c r="D11" s="258">
        <v>0</v>
      </c>
      <c r="E11" s="258">
        <v>0</v>
      </c>
      <c r="F11" s="259">
        <v>0</v>
      </c>
      <c r="G11" s="258">
        <v>0</v>
      </c>
      <c r="H11" s="258">
        <v>4</v>
      </c>
      <c r="I11" s="259">
        <f t="shared" si="0"/>
        <v>4</v>
      </c>
      <c r="J11" s="258">
        <v>4</v>
      </c>
      <c r="K11" s="258">
        <v>8</v>
      </c>
      <c r="L11" s="258">
        <f t="shared" si="1"/>
        <v>12</v>
      </c>
      <c r="M11" s="260">
        <v>0</v>
      </c>
      <c r="N11" s="258">
        <v>0</v>
      </c>
      <c r="O11" s="259">
        <f t="shared" si="2"/>
        <v>0</v>
      </c>
      <c r="P11" s="258">
        <v>0</v>
      </c>
      <c r="Q11" s="258">
        <v>0</v>
      </c>
      <c r="R11" s="258">
        <f t="shared" si="3"/>
        <v>0</v>
      </c>
      <c r="S11" s="260">
        <f t="shared" si="4"/>
        <v>4</v>
      </c>
      <c r="T11" s="258">
        <f>H11+E11+K11+N11+Q11</f>
        <v>12</v>
      </c>
      <c r="U11" s="261">
        <f aca="true" t="shared" si="5" ref="U11:U23">F11+I11+L11+O11+R11</f>
        <v>16</v>
      </c>
    </row>
    <row r="12" spans="1:21" ht="33.75" customHeight="1">
      <c r="A12" s="611" t="s">
        <v>454</v>
      </c>
      <c r="B12" s="611"/>
      <c r="C12" s="257"/>
      <c r="D12" s="258">
        <v>0</v>
      </c>
      <c r="E12" s="258">
        <v>0</v>
      </c>
      <c r="F12" s="259">
        <v>0</v>
      </c>
      <c r="G12" s="258">
        <v>0</v>
      </c>
      <c r="H12" s="258">
        <v>2</v>
      </c>
      <c r="I12" s="259">
        <f t="shared" si="0"/>
        <v>2</v>
      </c>
      <c r="J12" s="258">
        <v>0</v>
      </c>
      <c r="K12" s="258">
        <v>0</v>
      </c>
      <c r="L12" s="258">
        <f t="shared" si="1"/>
        <v>0</v>
      </c>
      <c r="M12" s="260">
        <v>0</v>
      </c>
      <c r="N12" s="258">
        <v>0</v>
      </c>
      <c r="O12" s="258">
        <f t="shared" si="2"/>
        <v>0</v>
      </c>
      <c r="P12" s="260">
        <v>0</v>
      </c>
      <c r="Q12" s="258">
        <v>0</v>
      </c>
      <c r="R12" s="258">
        <f t="shared" si="3"/>
        <v>0</v>
      </c>
      <c r="S12" s="260">
        <f t="shared" si="4"/>
        <v>0</v>
      </c>
      <c r="T12" s="258">
        <f t="shared" si="4"/>
        <v>2</v>
      </c>
      <c r="U12" s="261">
        <f t="shared" si="5"/>
        <v>2</v>
      </c>
    </row>
    <row r="13" spans="1:21" ht="33.75" customHeight="1">
      <c r="A13" s="611" t="s">
        <v>455</v>
      </c>
      <c r="B13" s="611"/>
      <c r="C13" s="257"/>
      <c r="D13" s="258">
        <v>0</v>
      </c>
      <c r="E13" s="258">
        <v>0</v>
      </c>
      <c r="F13" s="259">
        <v>0</v>
      </c>
      <c r="G13" s="260">
        <v>2</v>
      </c>
      <c r="H13" s="258">
        <v>17</v>
      </c>
      <c r="I13" s="259">
        <f t="shared" si="0"/>
        <v>19</v>
      </c>
      <c r="J13" s="258">
        <v>41</v>
      </c>
      <c r="K13" s="258">
        <v>18</v>
      </c>
      <c r="L13" s="258">
        <f t="shared" si="1"/>
        <v>59</v>
      </c>
      <c r="M13" s="260">
        <v>0</v>
      </c>
      <c r="N13" s="258">
        <v>0</v>
      </c>
      <c r="O13" s="259">
        <f t="shared" si="2"/>
        <v>0</v>
      </c>
      <c r="P13" s="258">
        <v>0</v>
      </c>
      <c r="Q13" s="258">
        <v>0</v>
      </c>
      <c r="R13" s="258">
        <f t="shared" si="3"/>
        <v>0</v>
      </c>
      <c r="S13" s="260">
        <f t="shared" si="4"/>
        <v>43</v>
      </c>
      <c r="T13" s="258">
        <f t="shared" si="4"/>
        <v>35</v>
      </c>
      <c r="U13" s="261">
        <f t="shared" si="5"/>
        <v>78</v>
      </c>
    </row>
    <row r="14" spans="1:21" ht="33.75" customHeight="1">
      <c r="A14" s="612" t="s">
        <v>456</v>
      </c>
      <c r="B14" s="612"/>
      <c r="C14" s="257"/>
      <c r="D14" s="258">
        <v>0</v>
      </c>
      <c r="E14" s="258">
        <v>0</v>
      </c>
      <c r="F14" s="259">
        <v>0</v>
      </c>
      <c r="G14" s="260">
        <v>421</v>
      </c>
      <c r="H14" s="258">
        <v>44</v>
      </c>
      <c r="I14" s="259">
        <f t="shared" si="0"/>
        <v>465</v>
      </c>
      <c r="J14" s="258">
        <v>807</v>
      </c>
      <c r="K14" s="258">
        <v>80</v>
      </c>
      <c r="L14" s="258">
        <f t="shared" si="1"/>
        <v>887</v>
      </c>
      <c r="M14" s="260">
        <v>202</v>
      </c>
      <c r="N14" s="258">
        <v>4</v>
      </c>
      <c r="O14" s="259">
        <f t="shared" si="2"/>
        <v>206</v>
      </c>
      <c r="P14" s="260">
        <v>70</v>
      </c>
      <c r="Q14" s="258">
        <v>2</v>
      </c>
      <c r="R14" s="258">
        <f t="shared" si="3"/>
        <v>72</v>
      </c>
      <c r="S14" s="260">
        <f t="shared" si="4"/>
        <v>1500</v>
      </c>
      <c r="T14" s="258">
        <f t="shared" si="4"/>
        <v>130</v>
      </c>
      <c r="U14" s="261">
        <f t="shared" si="5"/>
        <v>1630</v>
      </c>
    </row>
    <row r="15" spans="1:21" ht="33.75" customHeight="1">
      <c r="A15" s="611" t="s">
        <v>457</v>
      </c>
      <c r="B15" s="611"/>
      <c r="C15" s="257"/>
      <c r="D15" s="258">
        <v>0</v>
      </c>
      <c r="E15" s="258">
        <v>0</v>
      </c>
      <c r="F15" s="259">
        <v>0</v>
      </c>
      <c r="G15" s="260">
        <v>18</v>
      </c>
      <c r="H15" s="258">
        <v>4</v>
      </c>
      <c r="I15" s="259">
        <f t="shared" si="0"/>
        <v>22</v>
      </c>
      <c r="J15" s="258">
        <v>20</v>
      </c>
      <c r="K15" s="258">
        <v>9</v>
      </c>
      <c r="L15" s="258">
        <f t="shared" si="1"/>
        <v>29</v>
      </c>
      <c r="M15" s="260">
        <v>1</v>
      </c>
      <c r="N15" s="258">
        <v>6</v>
      </c>
      <c r="O15" s="259">
        <f t="shared" si="2"/>
        <v>7</v>
      </c>
      <c r="P15" s="258">
        <v>0</v>
      </c>
      <c r="Q15" s="258">
        <v>4</v>
      </c>
      <c r="R15" s="258">
        <f t="shared" si="3"/>
        <v>4</v>
      </c>
      <c r="S15" s="260">
        <f t="shared" si="4"/>
        <v>39</v>
      </c>
      <c r="T15" s="258">
        <f t="shared" si="4"/>
        <v>23</v>
      </c>
      <c r="U15" s="261">
        <f t="shared" si="5"/>
        <v>62</v>
      </c>
    </row>
    <row r="16" spans="1:21" ht="33.75" customHeight="1">
      <c r="A16" s="611" t="s">
        <v>458</v>
      </c>
      <c r="B16" s="611"/>
      <c r="C16" s="257"/>
      <c r="D16" s="258">
        <v>0</v>
      </c>
      <c r="E16" s="258">
        <v>0</v>
      </c>
      <c r="F16" s="259">
        <v>0</v>
      </c>
      <c r="G16" s="258">
        <v>19</v>
      </c>
      <c r="H16" s="258">
        <v>25</v>
      </c>
      <c r="I16" s="259">
        <f t="shared" si="0"/>
        <v>44</v>
      </c>
      <c r="J16" s="258">
        <v>92</v>
      </c>
      <c r="K16" s="258">
        <v>31</v>
      </c>
      <c r="L16" s="258">
        <f t="shared" si="1"/>
        <v>123</v>
      </c>
      <c r="M16" s="260">
        <v>9</v>
      </c>
      <c r="N16" s="258">
        <v>1</v>
      </c>
      <c r="O16" s="259">
        <f t="shared" si="2"/>
        <v>10</v>
      </c>
      <c r="P16" s="258">
        <v>0</v>
      </c>
      <c r="Q16" s="258">
        <v>0</v>
      </c>
      <c r="R16" s="258">
        <f t="shared" si="3"/>
        <v>0</v>
      </c>
      <c r="S16" s="260">
        <f t="shared" si="4"/>
        <v>120</v>
      </c>
      <c r="T16" s="258">
        <f t="shared" si="4"/>
        <v>57</v>
      </c>
      <c r="U16" s="261">
        <f t="shared" si="5"/>
        <v>177</v>
      </c>
    </row>
    <row r="17" spans="1:21" ht="33.75" customHeight="1">
      <c r="A17" s="611" t="s">
        <v>459</v>
      </c>
      <c r="B17" s="611"/>
      <c r="C17" s="257"/>
      <c r="D17" s="258">
        <v>0</v>
      </c>
      <c r="E17" s="258">
        <v>0</v>
      </c>
      <c r="F17" s="259">
        <v>0</v>
      </c>
      <c r="G17" s="258">
        <v>0</v>
      </c>
      <c r="H17" s="258">
        <v>0</v>
      </c>
      <c r="I17" s="259">
        <f t="shared" si="0"/>
        <v>0</v>
      </c>
      <c r="J17" s="258">
        <v>0</v>
      </c>
      <c r="K17" s="258">
        <v>3</v>
      </c>
      <c r="L17" s="258">
        <f t="shared" si="1"/>
        <v>3</v>
      </c>
      <c r="M17" s="260">
        <v>0</v>
      </c>
      <c r="N17" s="258">
        <v>0</v>
      </c>
      <c r="O17" s="259">
        <f t="shared" si="2"/>
        <v>0</v>
      </c>
      <c r="P17" s="258">
        <v>0</v>
      </c>
      <c r="Q17" s="258">
        <v>2</v>
      </c>
      <c r="R17" s="258">
        <f t="shared" si="3"/>
        <v>2</v>
      </c>
      <c r="S17" s="260">
        <f t="shared" si="4"/>
        <v>0</v>
      </c>
      <c r="T17" s="258">
        <f t="shared" si="4"/>
        <v>5</v>
      </c>
      <c r="U17" s="261">
        <f t="shared" si="5"/>
        <v>5</v>
      </c>
    </row>
    <row r="18" spans="1:21" ht="33.75" customHeight="1">
      <c r="A18" s="611" t="s">
        <v>460</v>
      </c>
      <c r="B18" s="611"/>
      <c r="C18" s="257"/>
      <c r="D18" s="258">
        <v>0</v>
      </c>
      <c r="E18" s="258">
        <v>0</v>
      </c>
      <c r="F18" s="259">
        <v>0</v>
      </c>
      <c r="G18" s="260">
        <v>0</v>
      </c>
      <c r="H18" s="258">
        <v>6</v>
      </c>
      <c r="I18" s="259">
        <f t="shared" si="0"/>
        <v>6</v>
      </c>
      <c r="J18" s="258">
        <v>0</v>
      </c>
      <c r="K18" s="258">
        <v>3</v>
      </c>
      <c r="L18" s="258">
        <f t="shared" si="1"/>
        <v>3</v>
      </c>
      <c r="M18" s="260">
        <v>0</v>
      </c>
      <c r="N18" s="258">
        <v>1</v>
      </c>
      <c r="O18" s="259">
        <f t="shared" si="2"/>
        <v>1</v>
      </c>
      <c r="P18" s="258">
        <v>0</v>
      </c>
      <c r="Q18" s="258">
        <v>0</v>
      </c>
      <c r="R18" s="258">
        <f t="shared" si="3"/>
        <v>0</v>
      </c>
      <c r="S18" s="260">
        <f t="shared" si="4"/>
        <v>0</v>
      </c>
      <c r="T18" s="258">
        <f t="shared" si="4"/>
        <v>10</v>
      </c>
      <c r="U18" s="261">
        <f t="shared" si="5"/>
        <v>10</v>
      </c>
    </row>
    <row r="19" spans="1:21" ht="33.75" customHeight="1">
      <c r="A19" s="614" t="s">
        <v>309</v>
      </c>
      <c r="B19" s="614"/>
      <c r="C19" s="257"/>
      <c r="D19" s="258">
        <v>0</v>
      </c>
      <c r="E19" s="258">
        <v>1</v>
      </c>
      <c r="F19" s="259">
        <v>1</v>
      </c>
      <c r="G19" s="260">
        <v>20</v>
      </c>
      <c r="H19" s="258">
        <v>16</v>
      </c>
      <c r="I19" s="259">
        <f t="shared" si="0"/>
        <v>36</v>
      </c>
      <c r="J19" s="258">
        <v>2</v>
      </c>
      <c r="K19" s="258">
        <v>7</v>
      </c>
      <c r="L19" s="258">
        <f t="shared" si="1"/>
        <v>9</v>
      </c>
      <c r="M19" s="260">
        <v>0</v>
      </c>
      <c r="N19" s="258">
        <v>2</v>
      </c>
      <c r="O19" s="259">
        <f t="shared" si="2"/>
        <v>2</v>
      </c>
      <c r="P19" s="258">
        <v>0</v>
      </c>
      <c r="Q19" s="258">
        <v>19</v>
      </c>
      <c r="R19" s="258">
        <f t="shared" si="3"/>
        <v>19</v>
      </c>
      <c r="S19" s="260">
        <f t="shared" si="4"/>
        <v>22</v>
      </c>
      <c r="T19" s="258">
        <f t="shared" si="4"/>
        <v>45</v>
      </c>
      <c r="U19" s="261">
        <f t="shared" si="5"/>
        <v>67</v>
      </c>
    </row>
    <row r="20" spans="1:21" ht="33.75" customHeight="1">
      <c r="A20" s="613" t="s">
        <v>276</v>
      </c>
      <c r="B20" s="613"/>
      <c r="C20" s="262"/>
      <c r="D20" s="263">
        <v>0</v>
      </c>
      <c r="E20" s="263">
        <v>1</v>
      </c>
      <c r="F20" s="264">
        <v>1</v>
      </c>
      <c r="G20" s="265">
        <f>SUM(G7+G8+G9+G10+G11+G12+G13+G14+G15+G16+G17+G18+G19)</f>
        <v>745</v>
      </c>
      <c r="H20" s="263">
        <f>SUM(H7+H8+H9+H10+H11+H12+H13+H14+H15+H16+H17+H18+H19)</f>
        <v>170</v>
      </c>
      <c r="I20" s="264">
        <f t="shared" si="0"/>
        <v>915</v>
      </c>
      <c r="J20" s="263">
        <f>SUM(J7+J8+J9+J10+J11+J12+J13+J14+J15+J16+J17+J18+J19)</f>
        <v>1170</v>
      </c>
      <c r="K20" s="263">
        <f>SUM(K7+K8+K9+K10+K11+K12+K13+K14+K15+K16+K17+K18+K19)</f>
        <v>189</v>
      </c>
      <c r="L20" s="263">
        <f t="shared" si="1"/>
        <v>1359</v>
      </c>
      <c r="M20" s="265">
        <f>SUM(M7+M8+M9+M10+M11+M12+M13+M14+M15+M16+M17+M18+M19)</f>
        <v>221</v>
      </c>
      <c r="N20" s="263">
        <f>SUM(N7+N8+N9+N10+N11+N12+N13+N14+N15+N16+N17+N18+N19)</f>
        <v>17</v>
      </c>
      <c r="O20" s="264">
        <f t="shared" si="2"/>
        <v>238</v>
      </c>
      <c r="P20" s="265">
        <f>SUM(P7+P8+P9+P10+P11+P12+P13+P14+P15+P16+P17+P18+P19)</f>
        <v>70</v>
      </c>
      <c r="Q20" s="263">
        <f>SUM(Q7+Q8+Q9+Q10+Q11+Q12+Q13+Q14+Q15+Q16+Q17+Q18+Q19)</f>
        <v>33</v>
      </c>
      <c r="R20" s="263">
        <f t="shared" si="3"/>
        <v>103</v>
      </c>
      <c r="S20" s="265">
        <f t="shared" si="4"/>
        <v>2206</v>
      </c>
      <c r="T20" s="263">
        <f t="shared" si="4"/>
        <v>410</v>
      </c>
      <c r="U20" s="261">
        <f t="shared" si="5"/>
        <v>2616</v>
      </c>
    </row>
    <row r="21" spans="1:21" ht="33.75" customHeight="1">
      <c r="A21" s="609" t="s">
        <v>272</v>
      </c>
      <c r="B21" s="266" t="s">
        <v>254</v>
      </c>
      <c r="C21" s="262"/>
      <c r="D21" s="258">
        <v>0</v>
      </c>
      <c r="E21" s="258">
        <v>0</v>
      </c>
      <c r="F21" s="259">
        <v>0</v>
      </c>
      <c r="G21" s="258">
        <v>298</v>
      </c>
      <c r="H21" s="258">
        <v>14</v>
      </c>
      <c r="I21" s="259">
        <f t="shared" si="0"/>
        <v>312</v>
      </c>
      <c r="J21" s="258">
        <v>541</v>
      </c>
      <c r="K21" s="258">
        <v>45</v>
      </c>
      <c r="L21" s="259">
        <f t="shared" si="1"/>
        <v>586</v>
      </c>
      <c r="M21" s="258">
        <v>128</v>
      </c>
      <c r="N21" s="258">
        <v>4</v>
      </c>
      <c r="O21" s="259">
        <f t="shared" si="2"/>
        <v>132</v>
      </c>
      <c r="P21" s="258">
        <v>55</v>
      </c>
      <c r="Q21" s="258">
        <v>17</v>
      </c>
      <c r="R21" s="258">
        <f t="shared" si="3"/>
        <v>72</v>
      </c>
      <c r="S21" s="260">
        <f t="shared" si="4"/>
        <v>1022</v>
      </c>
      <c r="T21" s="258">
        <f t="shared" si="4"/>
        <v>80</v>
      </c>
      <c r="U21" s="261">
        <f t="shared" si="5"/>
        <v>1102</v>
      </c>
    </row>
    <row r="22" spans="1:21" ht="33.75" customHeight="1">
      <c r="A22" s="609"/>
      <c r="B22" s="266" t="s">
        <v>255</v>
      </c>
      <c r="C22" s="262"/>
      <c r="D22" s="258">
        <v>0</v>
      </c>
      <c r="E22" s="258">
        <v>1</v>
      </c>
      <c r="F22" s="259">
        <v>1</v>
      </c>
      <c r="G22" s="258">
        <v>424</v>
      </c>
      <c r="H22" s="258">
        <v>119</v>
      </c>
      <c r="I22" s="259">
        <f t="shared" si="0"/>
        <v>543</v>
      </c>
      <c r="J22" s="258">
        <v>612</v>
      </c>
      <c r="K22" s="258">
        <v>110</v>
      </c>
      <c r="L22" s="259">
        <f t="shared" si="1"/>
        <v>722</v>
      </c>
      <c r="M22" s="258">
        <v>88</v>
      </c>
      <c r="N22" s="258">
        <v>13</v>
      </c>
      <c r="O22" s="259">
        <f t="shared" si="2"/>
        <v>101</v>
      </c>
      <c r="P22" s="258">
        <v>14</v>
      </c>
      <c r="Q22" s="258">
        <v>10</v>
      </c>
      <c r="R22" s="258">
        <f t="shared" si="3"/>
        <v>24</v>
      </c>
      <c r="S22" s="260">
        <f t="shared" si="4"/>
        <v>1138</v>
      </c>
      <c r="T22" s="258">
        <f t="shared" si="4"/>
        <v>253</v>
      </c>
      <c r="U22" s="261">
        <f t="shared" si="5"/>
        <v>1391</v>
      </c>
    </row>
    <row r="23" spans="1:21" ht="33.75" customHeight="1" thickBot="1">
      <c r="A23" s="610"/>
      <c r="B23" s="267" t="s">
        <v>253</v>
      </c>
      <c r="C23" s="268"/>
      <c r="D23" s="269">
        <v>0</v>
      </c>
      <c r="E23" s="270">
        <v>0</v>
      </c>
      <c r="F23" s="271">
        <v>0</v>
      </c>
      <c r="G23" s="270">
        <v>23</v>
      </c>
      <c r="H23" s="270">
        <v>37</v>
      </c>
      <c r="I23" s="271">
        <f t="shared" si="0"/>
        <v>60</v>
      </c>
      <c r="J23" s="270">
        <v>17</v>
      </c>
      <c r="K23" s="270">
        <v>34</v>
      </c>
      <c r="L23" s="271">
        <f t="shared" si="1"/>
        <v>51</v>
      </c>
      <c r="M23" s="270">
        <v>5</v>
      </c>
      <c r="N23" s="270">
        <v>0</v>
      </c>
      <c r="O23" s="271">
        <f t="shared" si="2"/>
        <v>5</v>
      </c>
      <c r="P23" s="270">
        <v>1</v>
      </c>
      <c r="Q23" s="270">
        <v>6</v>
      </c>
      <c r="R23" s="270">
        <f t="shared" si="3"/>
        <v>7</v>
      </c>
      <c r="S23" s="269">
        <f t="shared" si="4"/>
        <v>46</v>
      </c>
      <c r="T23" s="270">
        <f t="shared" si="4"/>
        <v>77</v>
      </c>
      <c r="U23" s="272">
        <f t="shared" si="5"/>
        <v>123</v>
      </c>
    </row>
    <row r="24" spans="1:3" ht="21.75" customHeight="1" thickTop="1">
      <c r="A24" s="73" t="s">
        <v>386</v>
      </c>
      <c r="C24" s="73"/>
    </row>
  </sheetData>
  <sheetProtection/>
  <mergeCells count="23">
    <mergeCell ref="Q2:U2"/>
    <mergeCell ref="A3:C6"/>
    <mergeCell ref="D3:F3"/>
    <mergeCell ref="G3:I3"/>
    <mergeCell ref="J3:L3"/>
    <mergeCell ref="M3:O3"/>
    <mergeCell ref="P3:R3"/>
    <mergeCell ref="S3:U3"/>
    <mergeCell ref="A7:B7"/>
    <mergeCell ref="A8:B8"/>
    <mergeCell ref="A9:B9"/>
    <mergeCell ref="A10:B10"/>
    <mergeCell ref="A11:B11"/>
    <mergeCell ref="A12:B12"/>
    <mergeCell ref="A21:A23"/>
    <mergeCell ref="A13:B13"/>
    <mergeCell ref="A14:B14"/>
    <mergeCell ref="A15:B15"/>
    <mergeCell ref="A16:B16"/>
    <mergeCell ref="A17:B17"/>
    <mergeCell ref="A20:B20"/>
    <mergeCell ref="A18:B18"/>
    <mergeCell ref="A19:B19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:IV1"/>
    </sheetView>
  </sheetViews>
  <sheetFormatPr defaultColWidth="9.00390625" defaultRowHeight="13.5"/>
  <cols>
    <col min="1" max="1" width="8.00390625" style="34" customWidth="1"/>
    <col min="2" max="5" width="3.75390625" style="34" customWidth="1"/>
    <col min="6" max="6" width="5.875" style="34" customWidth="1"/>
    <col min="7" max="7" width="3.375" style="34" customWidth="1"/>
    <col min="8" max="8" width="3.00390625" style="34" bestFit="1" customWidth="1"/>
    <col min="9" max="9" width="5.125" style="34" bestFit="1" customWidth="1"/>
    <col min="10" max="11" width="3.875" style="34" customWidth="1"/>
    <col min="12" max="14" width="3.75390625" style="34" customWidth="1"/>
    <col min="15" max="15" width="4.00390625" style="34" customWidth="1"/>
    <col min="16" max="22" width="3.75390625" style="34" customWidth="1"/>
    <col min="23" max="23" width="4.375" style="34" customWidth="1"/>
    <col min="24" max="16384" width="9.00390625" style="34" customWidth="1"/>
  </cols>
  <sheetData>
    <row r="1" s="36" customFormat="1" ht="26.25" customHeight="1">
      <c r="A1" s="59" t="s">
        <v>334</v>
      </c>
    </row>
    <row r="2" spans="2:23" ht="15" customHeight="1" thickBot="1">
      <c r="B2" s="74"/>
      <c r="C2" s="74"/>
      <c r="J2" s="74"/>
      <c r="K2" s="75"/>
      <c r="O2" s="447" t="s">
        <v>177</v>
      </c>
      <c r="P2" s="447"/>
      <c r="Q2" s="447"/>
      <c r="R2" s="447"/>
      <c r="S2" s="447"/>
      <c r="T2" s="447"/>
      <c r="U2" s="447"/>
      <c r="V2" s="447"/>
      <c r="W2" s="447"/>
    </row>
    <row r="3" spans="1:23" ht="16.5" customHeight="1" thickTop="1">
      <c r="A3" s="393" t="s">
        <v>197</v>
      </c>
      <c r="B3" s="557"/>
      <c r="C3" s="558"/>
      <c r="D3" s="639" t="s">
        <v>134</v>
      </c>
      <c r="E3" s="640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ht="16.5" customHeight="1">
      <c r="A4" s="645"/>
      <c r="B4" s="645"/>
      <c r="C4" s="646"/>
      <c r="D4" s="641"/>
      <c r="E4" s="642"/>
      <c r="F4" s="635" t="s">
        <v>178</v>
      </c>
      <c r="G4" s="230"/>
      <c r="H4" s="230"/>
      <c r="I4" s="637" t="s">
        <v>181</v>
      </c>
      <c r="J4" s="230"/>
      <c r="K4" s="230"/>
      <c r="L4" s="230"/>
      <c r="M4" s="230"/>
      <c r="N4" s="230"/>
      <c r="O4" s="230"/>
      <c r="P4" s="637" t="s">
        <v>188</v>
      </c>
      <c r="Q4" s="232"/>
      <c r="R4" s="232"/>
      <c r="S4" s="232"/>
      <c r="T4" s="232"/>
      <c r="U4" s="232"/>
      <c r="V4" s="637" t="s">
        <v>193</v>
      </c>
      <c r="W4" s="230"/>
    </row>
    <row r="5" spans="1:23" ht="113.25" customHeight="1">
      <c r="A5" s="645"/>
      <c r="B5" s="645"/>
      <c r="C5" s="646"/>
      <c r="D5" s="641"/>
      <c r="E5" s="642"/>
      <c r="F5" s="636"/>
      <c r="G5" s="233" t="s">
        <v>179</v>
      </c>
      <c r="H5" s="233" t="s">
        <v>180</v>
      </c>
      <c r="I5" s="638"/>
      <c r="J5" s="233" t="s">
        <v>182</v>
      </c>
      <c r="K5" s="233" t="s">
        <v>183</v>
      </c>
      <c r="L5" s="234" t="s">
        <v>184</v>
      </c>
      <c r="M5" s="233" t="s">
        <v>185</v>
      </c>
      <c r="N5" s="233" t="s">
        <v>186</v>
      </c>
      <c r="O5" s="233" t="s">
        <v>187</v>
      </c>
      <c r="P5" s="638"/>
      <c r="Q5" s="233" t="s">
        <v>189</v>
      </c>
      <c r="R5" s="234" t="s">
        <v>190</v>
      </c>
      <c r="S5" s="234" t="s">
        <v>191</v>
      </c>
      <c r="T5" s="234" t="s">
        <v>192</v>
      </c>
      <c r="U5" s="233" t="s">
        <v>180</v>
      </c>
      <c r="V5" s="638"/>
      <c r="W5" s="231" t="s">
        <v>194</v>
      </c>
    </row>
    <row r="6" spans="1:23" ht="9" customHeight="1">
      <c r="A6" s="559"/>
      <c r="B6" s="559"/>
      <c r="C6" s="455"/>
      <c r="D6" s="643"/>
      <c r="E6" s="644"/>
      <c r="F6" s="235"/>
      <c r="G6" s="236"/>
      <c r="H6" s="236"/>
      <c r="I6" s="237"/>
      <c r="J6" s="238"/>
      <c r="K6" s="236"/>
      <c r="L6" s="239"/>
      <c r="M6" s="236"/>
      <c r="N6" s="236"/>
      <c r="O6" s="236"/>
      <c r="P6" s="237"/>
      <c r="Q6" s="238"/>
      <c r="R6" s="239"/>
      <c r="S6" s="239"/>
      <c r="T6" s="239"/>
      <c r="U6" s="236"/>
      <c r="V6" s="237"/>
      <c r="W6" s="240"/>
    </row>
    <row r="7" spans="1:23" ht="25.5" customHeight="1">
      <c r="A7" s="458" t="s">
        <v>381</v>
      </c>
      <c r="B7" s="628"/>
      <c r="C7" s="628"/>
      <c r="D7" s="629">
        <v>90</v>
      </c>
      <c r="E7" s="630"/>
      <c r="F7" s="37">
        <v>31</v>
      </c>
      <c r="G7" s="37">
        <v>30</v>
      </c>
      <c r="H7" s="37">
        <v>1</v>
      </c>
      <c r="I7" s="37">
        <v>42</v>
      </c>
      <c r="J7" s="37">
        <v>14</v>
      </c>
      <c r="K7" s="37">
        <v>6</v>
      </c>
      <c r="L7" s="37">
        <v>2</v>
      </c>
      <c r="M7" s="37">
        <v>10</v>
      </c>
      <c r="N7" s="242" t="s">
        <v>264</v>
      </c>
      <c r="O7" s="37">
        <v>10</v>
      </c>
      <c r="P7" s="37">
        <v>8</v>
      </c>
      <c r="Q7" s="37">
        <v>4</v>
      </c>
      <c r="R7" s="37">
        <v>1</v>
      </c>
      <c r="S7" s="37">
        <v>1</v>
      </c>
      <c r="T7" s="37">
        <v>1</v>
      </c>
      <c r="U7" s="37">
        <v>1</v>
      </c>
      <c r="V7" s="37">
        <v>9</v>
      </c>
      <c r="W7" s="37">
        <v>9</v>
      </c>
    </row>
    <row r="8" spans="1:23" ht="25.5" customHeight="1">
      <c r="A8" s="395" t="s">
        <v>463</v>
      </c>
      <c r="B8" s="395"/>
      <c r="C8" s="395"/>
      <c r="D8" s="631">
        <v>91</v>
      </c>
      <c r="E8" s="632"/>
      <c r="F8" s="37">
        <v>31</v>
      </c>
      <c r="G8" s="37">
        <v>30</v>
      </c>
      <c r="H8" s="37">
        <v>1</v>
      </c>
      <c r="I8" s="37">
        <v>42</v>
      </c>
      <c r="J8" s="37">
        <v>14</v>
      </c>
      <c r="K8" s="37">
        <v>6</v>
      </c>
      <c r="L8" s="37">
        <v>2</v>
      </c>
      <c r="M8" s="37">
        <v>10</v>
      </c>
      <c r="N8" s="242" t="s">
        <v>264</v>
      </c>
      <c r="O8" s="37">
        <v>10</v>
      </c>
      <c r="P8" s="37">
        <v>9</v>
      </c>
      <c r="Q8" s="37">
        <v>4</v>
      </c>
      <c r="R8" s="37">
        <v>1</v>
      </c>
      <c r="S8" s="37">
        <v>1</v>
      </c>
      <c r="T8" s="37">
        <v>1</v>
      </c>
      <c r="U8" s="37">
        <v>2</v>
      </c>
      <c r="V8" s="37">
        <v>9</v>
      </c>
      <c r="W8" s="37">
        <v>9</v>
      </c>
    </row>
    <row r="9" spans="1:23" ht="25.5" customHeight="1" thickBot="1">
      <c r="A9" s="508" t="s">
        <v>464</v>
      </c>
      <c r="B9" s="648"/>
      <c r="C9" s="648"/>
      <c r="D9" s="633">
        <v>91</v>
      </c>
      <c r="E9" s="634"/>
      <c r="F9" s="173">
        <v>31</v>
      </c>
      <c r="G9" s="173">
        <v>30</v>
      </c>
      <c r="H9" s="173">
        <v>1</v>
      </c>
      <c r="I9" s="173">
        <v>42</v>
      </c>
      <c r="J9" s="173">
        <v>14</v>
      </c>
      <c r="K9" s="173">
        <v>6</v>
      </c>
      <c r="L9" s="173">
        <v>2</v>
      </c>
      <c r="M9" s="173">
        <v>10</v>
      </c>
      <c r="N9" s="244" t="s">
        <v>465</v>
      </c>
      <c r="O9" s="173">
        <v>10</v>
      </c>
      <c r="P9" s="173">
        <v>9</v>
      </c>
      <c r="Q9" s="173">
        <v>4</v>
      </c>
      <c r="R9" s="173">
        <v>1</v>
      </c>
      <c r="S9" s="173">
        <v>1</v>
      </c>
      <c r="T9" s="173">
        <v>1</v>
      </c>
      <c r="U9" s="173">
        <v>2</v>
      </c>
      <c r="V9" s="173">
        <v>9</v>
      </c>
      <c r="W9" s="173">
        <v>9</v>
      </c>
    </row>
    <row r="10" ht="18" customHeight="1" thickTop="1">
      <c r="A10" s="14" t="s">
        <v>402</v>
      </c>
    </row>
    <row r="11" ht="30.75" customHeight="1"/>
    <row r="12" ht="26.25" customHeight="1">
      <c r="A12" s="52" t="s">
        <v>335</v>
      </c>
    </row>
    <row r="13" ht="9.75" customHeight="1" thickBot="1">
      <c r="A13" s="52"/>
    </row>
    <row r="14" spans="1:23" s="60" customFormat="1" ht="27" customHeight="1" thickTop="1">
      <c r="A14" s="393" t="s">
        <v>195</v>
      </c>
      <c r="B14" s="393"/>
      <c r="C14" s="453"/>
      <c r="D14" s="399" t="s">
        <v>117</v>
      </c>
      <c r="E14" s="522"/>
      <c r="F14" s="522"/>
      <c r="G14" s="522"/>
      <c r="H14" s="399" t="s">
        <v>118</v>
      </c>
      <c r="I14" s="522"/>
      <c r="J14" s="522"/>
      <c r="K14" s="522"/>
      <c r="L14" s="399" t="s">
        <v>198</v>
      </c>
      <c r="M14" s="522"/>
      <c r="N14" s="522"/>
      <c r="O14" s="522"/>
      <c r="P14" s="399" t="s">
        <v>199</v>
      </c>
      <c r="Q14" s="522"/>
      <c r="R14" s="522"/>
      <c r="S14" s="522"/>
      <c r="T14" s="399" t="s">
        <v>119</v>
      </c>
      <c r="U14" s="522"/>
      <c r="V14" s="522"/>
      <c r="W14" s="538"/>
    </row>
    <row r="15" spans="1:23" s="60" customFormat="1" ht="27" customHeight="1">
      <c r="A15" s="397"/>
      <c r="B15" s="397"/>
      <c r="C15" s="432"/>
      <c r="D15" s="400" t="s">
        <v>107</v>
      </c>
      <c r="E15" s="400"/>
      <c r="F15" s="400" t="s">
        <v>108</v>
      </c>
      <c r="G15" s="400"/>
      <c r="H15" s="400" t="s">
        <v>107</v>
      </c>
      <c r="I15" s="400"/>
      <c r="J15" s="400" t="s">
        <v>108</v>
      </c>
      <c r="K15" s="400"/>
      <c r="L15" s="400" t="s">
        <v>107</v>
      </c>
      <c r="M15" s="400"/>
      <c r="N15" s="400" t="s">
        <v>108</v>
      </c>
      <c r="O15" s="400"/>
      <c r="P15" s="400" t="s">
        <v>107</v>
      </c>
      <c r="Q15" s="400"/>
      <c r="R15" s="400" t="s">
        <v>108</v>
      </c>
      <c r="S15" s="400"/>
      <c r="T15" s="400" t="s">
        <v>107</v>
      </c>
      <c r="U15" s="400"/>
      <c r="V15" s="400" t="s">
        <v>108</v>
      </c>
      <c r="W15" s="408"/>
    </row>
    <row r="16" spans="1:23" s="60" customFormat="1" ht="24" customHeight="1">
      <c r="A16" s="395" t="s">
        <v>377</v>
      </c>
      <c r="B16" s="395"/>
      <c r="C16" s="458"/>
      <c r="D16" s="464">
        <v>4315</v>
      </c>
      <c r="E16" s="465"/>
      <c r="F16" s="465">
        <v>61807</v>
      </c>
      <c r="G16" s="465"/>
      <c r="H16" s="465">
        <v>2828</v>
      </c>
      <c r="I16" s="465"/>
      <c r="J16" s="465">
        <v>43759</v>
      </c>
      <c r="K16" s="465"/>
      <c r="L16" s="465">
        <v>3595</v>
      </c>
      <c r="M16" s="465"/>
      <c r="N16" s="465">
        <v>52610</v>
      </c>
      <c r="O16" s="465"/>
      <c r="P16" s="465">
        <v>2949</v>
      </c>
      <c r="Q16" s="465"/>
      <c r="R16" s="465">
        <v>34160</v>
      </c>
      <c r="S16" s="465"/>
      <c r="T16" s="465">
        <v>3370</v>
      </c>
      <c r="U16" s="465"/>
      <c r="V16" s="465">
        <v>47587</v>
      </c>
      <c r="W16" s="465"/>
    </row>
    <row r="17" spans="1:23" s="60" customFormat="1" ht="24" customHeight="1">
      <c r="A17" s="395" t="s">
        <v>400</v>
      </c>
      <c r="B17" s="395"/>
      <c r="C17" s="395"/>
      <c r="D17" s="464">
        <v>4201</v>
      </c>
      <c r="E17" s="465"/>
      <c r="F17" s="465">
        <v>68718</v>
      </c>
      <c r="G17" s="465"/>
      <c r="H17" s="465">
        <v>2848</v>
      </c>
      <c r="I17" s="465"/>
      <c r="J17" s="465">
        <v>42533</v>
      </c>
      <c r="K17" s="465"/>
      <c r="L17" s="465">
        <v>3647</v>
      </c>
      <c r="M17" s="465"/>
      <c r="N17" s="465">
        <v>57215</v>
      </c>
      <c r="O17" s="465"/>
      <c r="P17" s="465">
        <v>2816</v>
      </c>
      <c r="Q17" s="465"/>
      <c r="R17" s="465">
        <v>33121</v>
      </c>
      <c r="S17" s="465"/>
      <c r="T17" s="465">
        <v>3610</v>
      </c>
      <c r="U17" s="465"/>
      <c r="V17" s="465">
        <v>49256</v>
      </c>
      <c r="W17" s="465"/>
    </row>
    <row r="18" spans="1:23" s="106" customFormat="1" ht="24" customHeight="1" thickBot="1">
      <c r="A18" s="492" t="s">
        <v>430</v>
      </c>
      <c r="B18" s="492"/>
      <c r="C18" s="508"/>
      <c r="D18" s="509">
        <v>4295</v>
      </c>
      <c r="E18" s="480"/>
      <c r="F18" s="480">
        <v>66976</v>
      </c>
      <c r="G18" s="480"/>
      <c r="H18" s="480">
        <v>3028</v>
      </c>
      <c r="I18" s="480"/>
      <c r="J18" s="480">
        <v>44857</v>
      </c>
      <c r="K18" s="480"/>
      <c r="L18" s="480">
        <v>3542</v>
      </c>
      <c r="M18" s="480"/>
      <c r="N18" s="480">
        <v>56637</v>
      </c>
      <c r="O18" s="480"/>
      <c r="P18" s="480">
        <v>2846</v>
      </c>
      <c r="Q18" s="480"/>
      <c r="R18" s="480">
        <v>30165</v>
      </c>
      <c r="S18" s="480"/>
      <c r="T18" s="480">
        <v>3414</v>
      </c>
      <c r="U18" s="480"/>
      <c r="V18" s="480">
        <v>43132</v>
      </c>
      <c r="W18" s="480"/>
    </row>
    <row r="19" ht="18" customHeight="1" thickTop="1">
      <c r="A19" s="14" t="s">
        <v>361</v>
      </c>
    </row>
    <row r="20" ht="41.25" customHeight="1"/>
    <row r="21" ht="26.25" customHeight="1">
      <c r="A21" s="52" t="s">
        <v>336</v>
      </c>
    </row>
    <row r="22" spans="1:23" ht="15" customHeight="1" thickBot="1">
      <c r="A22" s="74"/>
      <c r="B22" s="74"/>
      <c r="C22" s="74"/>
      <c r="D22" s="74"/>
      <c r="E22" s="74"/>
      <c r="F22" s="74"/>
      <c r="G22" s="74"/>
      <c r="H22" s="74"/>
      <c r="S22" s="447" t="s">
        <v>216</v>
      </c>
      <c r="T22" s="447"/>
      <c r="U22" s="447"/>
      <c r="V22" s="447"/>
      <c r="W22" s="447"/>
    </row>
    <row r="23" spans="1:23" s="60" customFormat="1" ht="29.25" customHeight="1" thickTop="1">
      <c r="A23" s="431" t="s">
        <v>195</v>
      </c>
      <c r="B23" s="399" t="s">
        <v>256</v>
      </c>
      <c r="C23" s="522"/>
      <c r="D23" s="522"/>
      <c r="E23" s="522"/>
      <c r="F23" s="522"/>
      <c r="G23" s="522"/>
      <c r="H23" s="399" t="s">
        <v>257</v>
      </c>
      <c r="I23" s="522"/>
      <c r="J23" s="522"/>
      <c r="K23" s="522"/>
      <c r="L23" s="522"/>
      <c r="M23" s="522"/>
      <c r="N23" s="522"/>
      <c r="O23" s="522"/>
      <c r="P23" s="522"/>
      <c r="Q23" s="522"/>
      <c r="R23" s="399" t="s">
        <v>258</v>
      </c>
      <c r="S23" s="522"/>
      <c r="T23" s="522"/>
      <c r="U23" s="522"/>
      <c r="V23" s="522"/>
      <c r="W23" s="538"/>
    </row>
    <row r="24" spans="1:23" s="60" customFormat="1" ht="36" customHeight="1">
      <c r="A24" s="409"/>
      <c r="B24" s="526" t="s">
        <v>126</v>
      </c>
      <c r="C24" s="647"/>
      <c r="D24" s="526" t="s">
        <v>351</v>
      </c>
      <c r="E24" s="647"/>
      <c r="F24" s="526" t="s">
        <v>466</v>
      </c>
      <c r="G24" s="647"/>
      <c r="H24" s="400" t="s">
        <v>126</v>
      </c>
      <c r="I24" s="647"/>
      <c r="J24" s="526" t="s">
        <v>127</v>
      </c>
      <c r="K24" s="647"/>
      <c r="L24" s="650" t="s">
        <v>374</v>
      </c>
      <c r="M24" s="650"/>
      <c r="N24" s="526" t="s">
        <v>128</v>
      </c>
      <c r="O24" s="647"/>
      <c r="P24" s="526" t="s">
        <v>352</v>
      </c>
      <c r="Q24" s="647"/>
      <c r="R24" s="400" t="s">
        <v>126</v>
      </c>
      <c r="S24" s="400"/>
      <c r="T24" s="526" t="s">
        <v>127</v>
      </c>
      <c r="U24" s="647"/>
      <c r="V24" s="526" t="s">
        <v>129</v>
      </c>
      <c r="W24" s="649"/>
    </row>
    <row r="25" spans="1:23" s="60" customFormat="1" ht="24" customHeight="1">
      <c r="A25" s="245" t="s">
        <v>378</v>
      </c>
      <c r="B25" s="631">
        <v>2</v>
      </c>
      <c r="C25" s="651"/>
      <c r="D25" s="490">
        <v>1</v>
      </c>
      <c r="E25" s="651"/>
      <c r="F25" s="490">
        <v>1</v>
      </c>
      <c r="G25" s="651"/>
      <c r="H25" s="490">
        <v>9</v>
      </c>
      <c r="I25" s="651"/>
      <c r="J25" s="490">
        <v>1</v>
      </c>
      <c r="K25" s="651"/>
      <c r="L25" s="490">
        <v>4</v>
      </c>
      <c r="M25" s="490"/>
      <c r="N25" s="490">
        <v>1</v>
      </c>
      <c r="O25" s="651"/>
      <c r="P25" s="490">
        <v>3</v>
      </c>
      <c r="Q25" s="651"/>
      <c r="R25" s="490">
        <v>29</v>
      </c>
      <c r="S25" s="490"/>
      <c r="T25" s="490">
        <v>21</v>
      </c>
      <c r="U25" s="651"/>
      <c r="V25" s="490">
        <v>8</v>
      </c>
      <c r="W25" s="651"/>
    </row>
    <row r="26" spans="1:23" s="60" customFormat="1" ht="24" customHeight="1">
      <c r="A26" s="246" t="s">
        <v>394</v>
      </c>
      <c r="B26" s="631">
        <v>3</v>
      </c>
      <c r="C26" s="651"/>
      <c r="D26" s="490">
        <v>1</v>
      </c>
      <c r="E26" s="651"/>
      <c r="F26" s="490">
        <v>2</v>
      </c>
      <c r="G26" s="651"/>
      <c r="H26" s="490">
        <v>9</v>
      </c>
      <c r="I26" s="651"/>
      <c r="J26" s="490">
        <v>1</v>
      </c>
      <c r="K26" s="651"/>
      <c r="L26" s="490">
        <v>4</v>
      </c>
      <c r="M26" s="490"/>
      <c r="N26" s="490">
        <v>1</v>
      </c>
      <c r="O26" s="651"/>
      <c r="P26" s="490">
        <v>3</v>
      </c>
      <c r="Q26" s="651"/>
      <c r="R26" s="490">
        <v>30</v>
      </c>
      <c r="S26" s="490"/>
      <c r="T26" s="490">
        <v>22</v>
      </c>
      <c r="U26" s="651"/>
      <c r="V26" s="490">
        <v>8</v>
      </c>
      <c r="W26" s="651"/>
    </row>
    <row r="27" spans="1:23" s="106" customFormat="1" ht="24" customHeight="1" thickBot="1">
      <c r="A27" s="247" t="s">
        <v>409</v>
      </c>
      <c r="B27" s="652">
        <f>D27+F27</f>
        <v>3</v>
      </c>
      <c r="C27" s="653"/>
      <c r="D27" s="493">
        <v>1</v>
      </c>
      <c r="E27" s="653"/>
      <c r="F27" s="493">
        <v>2</v>
      </c>
      <c r="G27" s="653"/>
      <c r="H27" s="493">
        <f>J27+L27+N27+P27</f>
        <v>9</v>
      </c>
      <c r="I27" s="653"/>
      <c r="J27" s="493">
        <v>1</v>
      </c>
      <c r="K27" s="653"/>
      <c r="L27" s="493">
        <v>4</v>
      </c>
      <c r="M27" s="493"/>
      <c r="N27" s="493">
        <v>1</v>
      </c>
      <c r="O27" s="653"/>
      <c r="P27" s="493">
        <v>3</v>
      </c>
      <c r="Q27" s="653"/>
      <c r="R27" s="493">
        <f>T27+V27</f>
        <v>30</v>
      </c>
      <c r="S27" s="493"/>
      <c r="T27" s="493">
        <v>22</v>
      </c>
      <c r="U27" s="653"/>
      <c r="V27" s="493">
        <v>8</v>
      </c>
      <c r="W27" s="653"/>
    </row>
    <row r="28" ht="18.75" customHeight="1" thickTop="1">
      <c r="A28" s="14" t="s">
        <v>361</v>
      </c>
    </row>
    <row r="29" ht="30" customHeight="1"/>
    <row r="30" ht="26.25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111">
    <mergeCell ref="V26:W26"/>
    <mergeCell ref="V27:W27"/>
    <mergeCell ref="P27:Q27"/>
    <mergeCell ref="R25:S25"/>
    <mergeCell ref="R26:S26"/>
    <mergeCell ref="R27:S27"/>
    <mergeCell ref="T26:U26"/>
    <mergeCell ref="T27:U27"/>
    <mergeCell ref="P25:Q25"/>
    <mergeCell ref="P26:Q26"/>
    <mergeCell ref="F25:G25"/>
    <mergeCell ref="S22:W22"/>
    <mergeCell ref="O2:W2"/>
    <mergeCell ref="R23:W23"/>
    <mergeCell ref="T25:U25"/>
    <mergeCell ref="V25:W25"/>
    <mergeCell ref="H25:I25"/>
    <mergeCell ref="J25:K25"/>
    <mergeCell ref="N25:O25"/>
    <mergeCell ref="L25:M25"/>
    <mergeCell ref="F26:G26"/>
    <mergeCell ref="F27:G27"/>
    <mergeCell ref="H26:I26"/>
    <mergeCell ref="H27:I27"/>
    <mergeCell ref="N26:O26"/>
    <mergeCell ref="N27:O27"/>
    <mergeCell ref="J26:K26"/>
    <mergeCell ref="J27:K27"/>
    <mergeCell ref="L26:M26"/>
    <mergeCell ref="L27:M27"/>
    <mergeCell ref="B25:C25"/>
    <mergeCell ref="B26:C26"/>
    <mergeCell ref="B27:C27"/>
    <mergeCell ref="D25:E25"/>
    <mergeCell ref="D26:E26"/>
    <mergeCell ref="D27:E27"/>
    <mergeCell ref="V24:W24"/>
    <mergeCell ref="B23:G23"/>
    <mergeCell ref="H23:Q23"/>
    <mergeCell ref="B24:C24"/>
    <mergeCell ref="D24:E24"/>
    <mergeCell ref="F24:G24"/>
    <mergeCell ref="H24:I24"/>
    <mergeCell ref="J24:K24"/>
    <mergeCell ref="P24:Q24"/>
    <mergeCell ref="L24:M24"/>
    <mergeCell ref="T24:U24"/>
    <mergeCell ref="N24:O24"/>
    <mergeCell ref="A23:A24"/>
    <mergeCell ref="A8:C8"/>
    <mergeCell ref="A9:C9"/>
    <mergeCell ref="A16:C16"/>
    <mergeCell ref="L16:M16"/>
    <mergeCell ref="N18:O18"/>
    <mergeCell ref="R17:S17"/>
    <mergeCell ref="R18:S18"/>
    <mergeCell ref="A3:C6"/>
    <mergeCell ref="A14:C15"/>
    <mergeCell ref="R24:S24"/>
    <mergeCell ref="T16:U16"/>
    <mergeCell ref="T17:U17"/>
    <mergeCell ref="T18:U18"/>
    <mergeCell ref="J16:K16"/>
    <mergeCell ref="J17:K17"/>
    <mergeCell ref="J18:K18"/>
    <mergeCell ref="L17:M17"/>
    <mergeCell ref="L18:M18"/>
    <mergeCell ref="N16:O16"/>
    <mergeCell ref="N17:O17"/>
    <mergeCell ref="H16:I16"/>
    <mergeCell ref="H17:I17"/>
    <mergeCell ref="H18:I18"/>
    <mergeCell ref="V16:W16"/>
    <mergeCell ref="V17:W17"/>
    <mergeCell ref="V18:W18"/>
    <mergeCell ref="P16:Q16"/>
    <mergeCell ref="P17:Q17"/>
    <mergeCell ref="P18:Q18"/>
    <mergeCell ref="R16:S16"/>
    <mergeCell ref="F16:G16"/>
    <mergeCell ref="D17:E17"/>
    <mergeCell ref="D18:E18"/>
    <mergeCell ref="F17:G17"/>
    <mergeCell ref="F18:G18"/>
    <mergeCell ref="D16:E16"/>
    <mergeCell ref="D3:E6"/>
    <mergeCell ref="T14:W14"/>
    <mergeCell ref="D15:E15"/>
    <mergeCell ref="H15:I15"/>
    <mergeCell ref="L15:M15"/>
    <mergeCell ref="P15:Q15"/>
    <mergeCell ref="D14:G14"/>
    <mergeCell ref="H14:K14"/>
    <mergeCell ref="L14:O14"/>
    <mergeCell ref="P14:S14"/>
    <mergeCell ref="F4:F5"/>
    <mergeCell ref="I4:I5"/>
    <mergeCell ref="P4:P5"/>
    <mergeCell ref="V4:V5"/>
    <mergeCell ref="T15:U15"/>
    <mergeCell ref="F15:G15"/>
    <mergeCell ref="J15:K15"/>
    <mergeCell ref="N15:O15"/>
    <mergeCell ref="R15:S15"/>
    <mergeCell ref="V15:W15"/>
    <mergeCell ref="A7:C7"/>
    <mergeCell ref="D7:E7"/>
    <mergeCell ref="A17:C17"/>
    <mergeCell ref="A18:C18"/>
    <mergeCell ref="D8:E8"/>
    <mergeCell ref="D9:E9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:IV1"/>
    </sheetView>
  </sheetViews>
  <sheetFormatPr defaultColWidth="9.00390625" defaultRowHeight="13.5"/>
  <cols>
    <col min="1" max="1" width="6.375" style="34" customWidth="1"/>
    <col min="2" max="2" width="7.50390625" style="34" customWidth="1"/>
    <col min="3" max="5" width="6.50390625" style="34" customWidth="1"/>
    <col min="6" max="7" width="5.875" style="34" customWidth="1"/>
    <col min="8" max="8" width="6.375" style="34" customWidth="1"/>
    <col min="9" max="10" width="7.00390625" style="34" bestFit="1" customWidth="1"/>
    <col min="11" max="13" width="6.375" style="34" customWidth="1"/>
    <col min="14" max="14" width="6.75390625" style="34" customWidth="1"/>
    <col min="15" max="15" width="5.75390625" style="34" customWidth="1"/>
    <col min="16" max="16384" width="9.00390625" style="34" customWidth="1"/>
  </cols>
  <sheetData>
    <row r="1" s="36" customFormat="1" ht="26.25" customHeight="1" thickBot="1">
      <c r="A1" s="38" t="s">
        <v>337</v>
      </c>
    </row>
    <row r="2" spans="1:14" s="60" customFormat="1" ht="24" customHeight="1" thickTop="1">
      <c r="A2" s="393" t="s">
        <v>195</v>
      </c>
      <c r="B2" s="660"/>
      <c r="C2" s="442" t="s">
        <v>120</v>
      </c>
      <c r="D2" s="430"/>
      <c r="E2" s="430"/>
      <c r="F2" s="430"/>
      <c r="G2" s="430"/>
      <c r="H2" s="431"/>
      <c r="I2" s="442" t="s">
        <v>121</v>
      </c>
      <c r="J2" s="430"/>
      <c r="K2" s="430"/>
      <c r="L2" s="430"/>
      <c r="M2" s="430"/>
      <c r="N2" s="430"/>
    </row>
    <row r="3" spans="1:14" s="60" customFormat="1" ht="19.5" customHeight="1">
      <c r="A3" s="661"/>
      <c r="B3" s="662"/>
      <c r="C3" s="663" t="s">
        <v>122</v>
      </c>
      <c r="D3" s="664"/>
      <c r="E3" s="663" t="s">
        <v>467</v>
      </c>
      <c r="F3" s="664"/>
      <c r="G3" s="663" t="s">
        <v>224</v>
      </c>
      <c r="H3" s="664"/>
      <c r="I3" s="663" t="s">
        <v>468</v>
      </c>
      <c r="J3" s="664"/>
      <c r="K3" s="663" t="s">
        <v>467</v>
      </c>
      <c r="L3" s="664"/>
      <c r="M3" s="663" t="s">
        <v>224</v>
      </c>
      <c r="N3" s="669"/>
    </row>
    <row r="4" spans="1:14" s="60" customFormat="1" ht="24" customHeight="1">
      <c r="A4" s="395" t="s">
        <v>379</v>
      </c>
      <c r="B4" s="458"/>
      <c r="C4" s="464">
        <v>3732</v>
      </c>
      <c r="D4" s="465"/>
      <c r="E4" s="465">
        <v>4245</v>
      </c>
      <c r="F4" s="465"/>
      <c r="G4" s="465">
        <v>7977</v>
      </c>
      <c r="H4" s="465"/>
      <c r="I4" s="465">
        <v>5048</v>
      </c>
      <c r="J4" s="465"/>
      <c r="K4" s="465">
        <v>3425</v>
      </c>
      <c r="L4" s="465"/>
      <c r="M4" s="465">
        <v>8473</v>
      </c>
      <c r="N4" s="651"/>
    </row>
    <row r="5" spans="1:14" s="60" customFormat="1" ht="24" customHeight="1">
      <c r="A5" s="395" t="s">
        <v>469</v>
      </c>
      <c r="B5" s="395"/>
      <c r="C5" s="464">
        <v>1983</v>
      </c>
      <c r="D5" s="465"/>
      <c r="E5" s="465">
        <v>5520</v>
      </c>
      <c r="F5" s="465"/>
      <c r="G5" s="465">
        <v>7503</v>
      </c>
      <c r="H5" s="465"/>
      <c r="I5" s="465">
        <v>2005</v>
      </c>
      <c r="J5" s="465"/>
      <c r="K5" s="465">
        <v>7561</v>
      </c>
      <c r="L5" s="465"/>
      <c r="M5" s="465">
        <v>9566</v>
      </c>
      <c r="N5" s="651"/>
    </row>
    <row r="6" spans="1:14" s="106" customFormat="1" ht="24" customHeight="1" thickBot="1">
      <c r="A6" s="492" t="s">
        <v>470</v>
      </c>
      <c r="B6" s="508"/>
      <c r="C6" s="509">
        <v>1768</v>
      </c>
      <c r="D6" s="480"/>
      <c r="E6" s="480">
        <v>4993</v>
      </c>
      <c r="F6" s="480"/>
      <c r="G6" s="480">
        <f>C6+E6</f>
        <v>6761</v>
      </c>
      <c r="H6" s="480"/>
      <c r="I6" s="480">
        <v>1912</v>
      </c>
      <c r="J6" s="480"/>
      <c r="K6" s="480">
        <v>6786</v>
      </c>
      <c r="L6" s="480"/>
      <c r="M6" s="480">
        <f>I6+K6</f>
        <v>8698</v>
      </c>
      <c r="N6" s="653"/>
    </row>
    <row r="7" spans="1:12" ht="18" customHeight="1" thickTop="1">
      <c r="A7" s="14" t="s">
        <v>361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8.75" customHeight="1">
      <c r="A8" s="14"/>
      <c r="B8" s="15"/>
      <c r="C8" s="15"/>
      <c r="D8" s="15"/>
      <c r="E8" s="15"/>
      <c r="F8" s="15"/>
      <c r="G8" s="15"/>
      <c r="H8" s="15"/>
      <c r="I8" s="108"/>
      <c r="J8" s="15"/>
      <c r="K8" s="15"/>
      <c r="L8" s="15"/>
    </row>
    <row r="9" spans="1:8" s="36" customFormat="1" ht="26.25" customHeight="1" thickBot="1">
      <c r="A9" s="59" t="s">
        <v>338</v>
      </c>
      <c r="B9" s="109"/>
      <c r="C9" s="109"/>
      <c r="D9" s="109"/>
      <c r="E9" s="109"/>
      <c r="F9" s="109"/>
      <c r="G9" s="109"/>
      <c r="H9" s="109"/>
    </row>
    <row r="10" spans="1:12" s="60" customFormat="1" ht="22.5" customHeight="1" thickTop="1">
      <c r="A10" s="431" t="s">
        <v>195</v>
      </c>
      <c r="B10" s="522"/>
      <c r="C10" s="399" t="s">
        <v>142</v>
      </c>
      <c r="D10" s="399"/>
      <c r="E10" s="399"/>
      <c r="F10" s="399"/>
      <c r="G10" s="399"/>
      <c r="H10" s="399" t="s">
        <v>143</v>
      </c>
      <c r="I10" s="399"/>
      <c r="J10" s="399"/>
      <c r="K10" s="399"/>
      <c r="L10" s="442"/>
    </row>
    <row r="11" spans="1:12" s="60" customFormat="1" ht="28.5" customHeight="1">
      <c r="A11" s="667"/>
      <c r="B11" s="668"/>
      <c r="C11" s="216" t="s">
        <v>144</v>
      </c>
      <c r="D11" s="217" t="s">
        <v>145</v>
      </c>
      <c r="E11" s="217" t="s">
        <v>146</v>
      </c>
      <c r="F11" s="526" t="s">
        <v>224</v>
      </c>
      <c r="G11" s="526"/>
      <c r="H11" s="216" t="s">
        <v>144</v>
      </c>
      <c r="I11" s="217" t="s">
        <v>145</v>
      </c>
      <c r="J11" s="217" t="s">
        <v>146</v>
      </c>
      <c r="K11" s="526" t="s">
        <v>224</v>
      </c>
      <c r="L11" s="527"/>
    </row>
    <row r="12" spans="1:12" s="60" customFormat="1" ht="24" customHeight="1">
      <c r="A12" s="666" t="s">
        <v>375</v>
      </c>
      <c r="B12" s="666"/>
      <c r="C12" s="170">
        <v>27527</v>
      </c>
      <c r="D12" s="4">
        <v>34774</v>
      </c>
      <c r="E12" s="4">
        <v>23551</v>
      </c>
      <c r="F12" s="466">
        <v>85852</v>
      </c>
      <c r="G12" s="466"/>
      <c r="H12" s="4">
        <v>38674</v>
      </c>
      <c r="I12" s="4">
        <v>16420</v>
      </c>
      <c r="J12" s="4">
        <v>13117</v>
      </c>
      <c r="K12" s="466">
        <v>68211</v>
      </c>
      <c r="L12" s="466"/>
    </row>
    <row r="13" spans="1:12" s="60" customFormat="1" ht="24" customHeight="1">
      <c r="A13" s="666" t="s">
        <v>401</v>
      </c>
      <c r="B13" s="666"/>
      <c r="C13" s="218">
        <v>30075</v>
      </c>
      <c r="D13" s="219">
        <v>32415</v>
      </c>
      <c r="E13" s="219">
        <v>25147</v>
      </c>
      <c r="F13" s="658">
        <f>SUM(C13:E13)</f>
        <v>87637</v>
      </c>
      <c r="G13" s="658"/>
      <c r="H13" s="4">
        <v>32908</v>
      </c>
      <c r="I13" s="4">
        <v>19345</v>
      </c>
      <c r="J13" s="4">
        <v>18398</v>
      </c>
      <c r="K13" s="466">
        <f>SUM(H13:J13)</f>
        <v>70651</v>
      </c>
      <c r="L13" s="466"/>
    </row>
    <row r="14" spans="1:12" s="106" customFormat="1" ht="24" customHeight="1" thickBot="1">
      <c r="A14" s="659" t="s">
        <v>436</v>
      </c>
      <c r="B14" s="659"/>
      <c r="C14" s="220">
        <v>32138</v>
      </c>
      <c r="D14" s="221">
        <v>31099</v>
      </c>
      <c r="E14" s="221">
        <v>25890</v>
      </c>
      <c r="F14" s="665">
        <f>SUM(C14:E14)</f>
        <v>89127</v>
      </c>
      <c r="G14" s="665"/>
      <c r="H14" s="186">
        <v>21211</v>
      </c>
      <c r="I14" s="186">
        <v>15023</v>
      </c>
      <c r="J14" s="186">
        <v>15526</v>
      </c>
      <c r="K14" s="657">
        <f>SUM(H14:J14)</f>
        <v>51760</v>
      </c>
      <c r="L14" s="657"/>
    </row>
    <row r="15" ht="18" customHeight="1" thickTop="1">
      <c r="A15" s="39" t="s">
        <v>292</v>
      </c>
    </row>
    <row r="16" ht="18" customHeight="1"/>
    <row r="17" ht="27.75" customHeight="1" thickBot="1">
      <c r="A17" s="52" t="s">
        <v>339</v>
      </c>
    </row>
    <row r="18" spans="1:14" s="60" customFormat="1" ht="21.75" customHeight="1" thickTop="1">
      <c r="A18" s="430" t="s">
        <v>195</v>
      </c>
      <c r="B18" s="399" t="s">
        <v>317</v>
      </c>
      <c r="C18" s="522"/>
      <c r="D18" s="538"/>
      <c r="E18" s="399" t="s">
        <v>318</v>
      </c>
      <c r="F18" s="522"/>
      <c r="G18" s="522"/>
      <c r="H18" s="399" t="s">
        <v>319</v>
      </c>
      <c r="I18" s="522"/>
      <c r="J18" s="538"/>
      <c r="K18" s="442" t="s">
        <v>320</v>
      </c>
      <c r="L18" s="430"/>
      <c r="M18" s="430"/>
      <c r="N18" s="76"/>
    </row>
    <row r="19" spans="1:14" s="60" customFormat="1" ht="21.75" customHeight="1">
      <c r="A19" s="654"/>
      <c r="B19" s="215" t="s">
        <v>376</v>
      </c>
      <c r="C19" s="215" t="s">
        <v>443</v>
      </c>
      <c r="D19" s="222" t="s">
        <v>444</v>
      </c>
      <c r="E19" s="215" t="s">
        <v>376</v>
      </c>
      <c r="F19" s="215" t="s">
        <v>443</v>
      </c>
      <c r="G19" s="222" t="s">
        <v>444</v>
      </c>
      <c r="H19" s="215" t="s">
        <v>376</v>
      </c>
      <c r="I19" s="215" t="s">
        <v>443</v>
      </c>
      <c r="J19" s="222" t="s">
        <v>445</v>
      </c>
      <c r="K19" s="223" t="s">
        <v>376</v>
      </c>
      <c r="L19" s="224" t="s">
        <v>443</v>
      </c>
      <c r="M19" s="225" t="s">
        <v>444</v>
      </c>
      <c r="N19" s="76"/>
    </row>
    <row r="20" spans="1:16" s="60" customFormat="1" ht="19.5" customHeight="1">
      <c r="A20" s="167" t="s">
        <v>82</v>
      </c>
      <c r="B20" s="4">
        <v>9652</v>
      </c>
      <c r="C20" s="4">
        <v>9213</v>
      </c>
      <c r="D20" s="226">
        <f>SUM(D21:D27)</f>
        <v>9188</v>
      </c>
      <c r="E20" s="4">
        <v>4389</v>
      </c>
      <c r="F20" s="4">
        <v>3988</v>
      </c>
      <c r="G20" s="226">
        <f>SUM(G21:G27)</f>
        <v>3534</v>
      </c>
      <c r="H20" s="4">
        <v>5247</v>
      </c>
      <c r="I20" s="4">
        <f>SUM(I21:I27)</f>
        <v>5843</v>
      </c>
      <c r="J20" s="226">
        <f>SUM(J21:J27)</f>
        <v>5290</v>
      </c>
      <c r="K20" s="4">
        <v>5633</v>
      </c>
      <c r="L20" s="4">
        <f>SUM(L21:L27)</f>
        <v>5831</v>
      </c>
      <c r="M20" s="226">
        <f>SUM(M21:M27)</f>
        <v>6403</v>
      </c>
      <c r="P20" s="110"/>
    </row>
    <row r="21" spans="1:16" s="60" customFormat="1" ht="19.5" customHeight="1">
      <c r="A21" s="174" t="s">
        <v>147</v>
      </c>
      <c r="B21" s="179">
        <v>2576</v>
      </c>
      <c r="C21" s="179">
        <v>2499</v>
      </c>
      <c r="D21" s="183">
        <v>2384</v>
      </c>
      <c r="E21" s="179">
        <v>1755</v>
      </c>
      <c r="F21" s="179">
        <v>1575</v>
      </c>
      <c r="G21" s="183">
        <v>1709</v>
      </c>
      <c r="H21" s="179">
        <v>762</v>
      </c>
      <c r="I21" s="179">
        <v>715</v>
      </c>
      <c r="J21" s="183">
        <v>560</v>
      </c>
      <c r="K21" s="179">
        <v>3286</v>
      </c>
      <c r="L21" s="179">
        <v>3525</v>
      </c>
      <c r="M21" s="183">
        <v>3439</v>
      </c>
      <c r="P21" s="110"/>
    </row>
    <row r="22" spans="1:16" s="60" customFormat="1" ht="19.5" customHeight="1">
      <c r="A22" s="174" t="s">
        <v>148</v>
      </c>
      <c r="B22" s="179">
        <v>849</v>
      </c>
      <c r="C22" s="179">
        <v>462</v>
      </c>
      <c r="D22" s="183">
        <v>857</v>
      </c>
      <c r="E22" s="179">
        <v>701</v>
      </c>
      <c r="F22" s="179">
        <v>357</v>
      </c>
      <c r="G22" s="183">
        <v>474</v>
      </c>
      <c r="H22" s="179">
        <v>307</v>
      </c>
      <c r="I22" s="179">
        <v>657</v>
      </c>
      <c r="J22" s="183">
        <v>342</v>
      </c>
      <c r="K22" s="179">
        <v>295</v>
      </c>
      <c r="L22" s="179">
        <v>177</v>
      </c>
      <c r="M22" s="183">
        <v>281</v>
      </c>
      <c r="P22" s="110"/>
    </row>
    <row r="23" spans="1:16" s="60" customFormat="1" ht="19.5" customHeight="1">
      <c r="A23" s="174" t="s">
        <v>149</v>
      </c>
      <c r="B23" s="179">
        <v>645</v>
      </c>
      <c r="C23" s="179">
        <v>935</v>
      </c>
      <c r="D23" s="183">
        <v>438</v>
      </c>
      <c r="E23" s="179">
        <v>296</v>
      </c>
      <c r="F23" s="179">
        <v>644</v>
      </c>
      <c r="G23" s="183">
        <v>289</v>
      </c>
      <c r="H23" s="179">
        <v>630</v>
      </c>
      <c r="I23" s="179">
        <v>387</v>
      </c>
      <c r="J23" s="183">
        <v>632</v>
      </c>
      <c r="K23" s="179">
        <v>166</v>
      </c>
      <c r="L23" s="179">
        <v>385</v>
      </c>
      <c r="M23" s="183">
        <v>199</v>
      </c>
      <c r="P23" s="110"/>
    </row>
    <row r="24" spans="1:16" s="60" customFormat="1" ht="19.5" customHeight="1">
      <c r="A24" s="174" t="s">
        <v>150</v>
      </c>
      <c r="B24" s="179">
        <v>1092</v>
      </c>
      <c r="C24" s="179">
        <v>1380</v>
      </c>
      <c r="D24" s="183">
        <v>1499</v>
      </c>
      <c r="E24" s="179">
        <v>482</v>
      </c>
      <c r="F24" s="179">
        <v>387</v>
      </c>
      <c r="G24" s="183">
        <v>331</v>
      </c>
      <c r="H24" s="179">
        <v>631</v>
      </c>
      <c r="I24" s="179">
        <v>810</v>
      </c>
      <c r="J24" s="183">
        <v>483</v>
      </c>
      <c r="K24" s="179">
        <v>448</v>
      </c>
      <c r="L24" s="179">
        <v>282</v>
      </c>
      <c r="M24" s="183">
        <v>681</v>
      </c>
      <c r="P24" s="110"/>
    </row>
    <row r="25" spans="1:16" s="60" customFormat="1" ht="19.5" customHeight="1">
      <c r="A25" s="174" t="s">
        <v>151</v>
      </c>
      <c r="B25" s="179">
        <v>1090</v>
      </c>
      <c r="C25" s="179">
        <v>1311</v>
      </c>
      <c r="D25" s="183">
        <v>1571</v>
      </c>
      <c r="E25" s="179">
        <v>353</v>
      </c>
      <c r="F25" s="179">
        <v>275</v>
      </c>
      <c r="G25" s="183">
        <v>225</v>
      </c>
      <c r="H25" s="179">
        <v>655</v>
      </c>
      <c r="I25" s="179">
        <v>1021</v>
      </c>
      <c r="J25" s="183">
        <v>899</v>
      </c>
      <c r="K25" s="179">
        <v>621</v>
      </c>
      <c r="L25" s="179">
        <v>410</v>
      </c>
      <c r="M25" s="183">
        <v>369</v>
      </c>
      <c r="P25" s="110"/>
    </row>
    <row r="26" spans="1:16" s="60" customFormat="1" ht="19.5" customHeight="1">
      <c r="A26" s="174" t="s">
        <v>152</v>
      </c>
      <c r="B26" s="179">
        <v>980</v>
      </c>
      <c r="C26" s="179">
        <v>1278</v>
      </c>
      <c r="D26" s="183">
        <v>1349</v>
      </c>
      <c r="E26" s="179">
        <v>489</v>
      </c>
      <c r="F26" s="179">
        <v>271</v>
      </c>
      <c r="G26" s="183">
        <v>271</v>
      </c>
      <c r="H26" s="179">
        <v>1500</v>
      </c>
      <c r="I26" s="179">
        <v>825</v>
      </c>
      <c r="J26" s="183">
        <v>1053</v>
      </c>
      <c r="K26" s="179">
        <v>217</v>
      </c>
      <c r="L26" s="179">
        <v>703</v>
      </c>
      <c r="M26" s="183">
        <v>908</v>
      </c>
      <c r="P26" s="110"/>
    </row>
    <row r="27" spans="1:16" s="60" customFormat="1" ht="19.5" customHeight="1" thickBot="1">
      <c r="A27" s="209" t="s">
        <v>153</v>
      </c>
      <c r="B27" s="227">
        <v>2420</v>
      </c>
      <c r="C27" s="227">
        <v>1348</v>
      </c>
      <c r="D27" s="228">
        <v>1090</v>
      </c>
      <c r="E27" s="227">
        <v>313</v>
      </c>
      <c r="F27" s="227">
        <v>479</v>
      </c>
      <c r="G27" s="228">
        <v>235</v>
      </c>
      <c r="H27" s="227">
        <v>762</v>
      </c>
      <c r="I27" s="227">
        <v>1428</v>
      </c>
      <c r="J27" s="228">
        <v>1321</v>
      </c>
      <c r="K27" s="227">
        <v>600</v>
      </c>
      <c r="L27" s="227">
        <v>349</v>
      </c>
      <c r="M27" s="228">
        <v>526</v>
      </c>
      <c r="P27" s="110"/>
    </row>
    <row r="28" spans="1:19" s="60" customFormat="1" ht="18" customHeight="1" thickTop="1">
      <c r="A28" s="430" t="s">
        <v>195</v>
      </c>
      <c r="B28" s="655" t="s">
        <v>321</v>
      </c>
      <c r="C28" s="656"/>
      <c r="D28" s="656"/>
      <c r="E28" s="77"/>
      <c r="S28" s="39"/>
    </row>
    <row r="29" spans="1:19" s="60" customFormat="1" ht="18.75" customHeight="1">
      <c r="A29" s="654"/>
      <c r="B29" s="223" t="s">
        <v>376</v>
      </c>
      <c r="C29" s="224" t="s">
        <v>443</v>
      </c>
      <c r="D29" s="225" t="s">
        <v>444</v>
      </c>
      <c r="E29" s="76"/>
      <c r="K29" s="126"/>
      <c r="S29" s="40"/>
    </row>
    <row r="30" spans="1:4" s="60" customFormat="1" ht="19.5" customHeight="1">
      <c r="A30" s="167" t="s">
        <v>82</v>
      </c>
      <c r="B30" s="4">
        <v>5630</v>
      </c>
      <c r="C30" s="4">
        <f>SUM(C31:C37)</f>
        <v>5089</v>
      </c>
      <c r="D30" s="226">
        <f>SUM(D31:D37)</f>
        <v>4702</v>
      </c>
    </row>
    <row r="31" spans="1:4" s="60" customFormat="1" ht="19.5" customHeight="1">
      <c r="A31" s="174" t="s">
        <v>147</v>
      </c>
      <c r="B31" s="179">
        <v>1511</v>
      </c>
      <c r="C31" s="179">
        <v>1425</v>
      </c>
      <c r="D31" s="183">
        <v>1521</v>
      </c>
    </row>
    <row r="32" spans="1:4" s="60" customFormat="1" ht="19.5" customHeight="1">
      <c r="A32" s="174" t="s">
        <v>148</v>
      </c>
      <c r="B32" s="179">
        <v>380</v>
      </c>
      <c r="C32" s="179">
        <v>228</v>
      </c>
      <c r="D32" s="183">
        <v>285</v>
      </c>
    </row>
    <row r="33" spans="1:4" s="60" customFormat="1" ht="19.5" customHeight="1">
      <c r="A33" s="174" t="s">
        <v>149</v>
      </c>
      <c r="B33" s="179">
        <v>371</v>
      </c>
      <c r="C33" s="179">
        <v>523</v>
      </c>
      <c r="D33" s="183">
        <v>321</v>
      </c>
    </row>
    <row r="34" spans="1:4" s="60" customFormat="1" ht="19.5" customHeight="1">
      <c r="A34" s="174" t="s">
        <v>150</v>
      </c>
      <c r="B34" s="179">
        <v>531</v>
      </c>
      <c r="C34" s="179">
        <v>675</v>
      </c>
      <c r="D34" s="183">
        <v>378</v>
      </c>
    </row>
    <row r="35" spans="1:4" s="60" customFormat="1" ht="19.5" customHeight="1">
      <c r="A35" s="174" t="s">
        <v>151</v>
      </c>
      <c r="B35" s="179">
        <v>730</v>
      </c>
      <c r="C35" s="179">
        <v>665</v>
      </c>
      <c r="D35" s="183">
        <v>651</v>
      </c>
    </row>
    <row r="36" spans="1:4" s="60" customFormat="1" ht="19.5" customHeight="1">
      <c r="A36" s="174" t="s">
        <v>152</v>
      </c>
      <c r="B36" s="179">
        <v>1469</v>
      </c>
      <c r="C36" s="179">
        <v>915</v>
      </c>
      <c r="D36" s="183">
        <v>643</v>
      </c>
    </row>
    <row r="37" spans="1:4" s="60" customFormat="1" ht="19.5" customHeight="1" thickBot="1">
      <c r="A37" s="209" t="s">
        <v>153</v>
      </c>
      <c r="B37" s="227">
        <v>638</v>
      </c>
      <c r="C37" s="227">
        <v>658</v>
      </c>
      <c r="D37" s="228">
        <v>903</v>
      </c>
    </row>
    <row r="38" s="60" customFormat="1" ht="14.25" thickTop="1">
      <c r="A38" s="39" t="s">
        <v>292</v>
      </c>
    </row>
  </sheetData>
  <sheetProtection/>
  <mergeCells count="51">
    <mergeCell ref="M3:N3"/>
    <mergeCell ref="I6:J6"/>
    <mergeCell ref="I5:J5"/>
    <mergeCell ref="M6:N6"/>
    <mergeCell ref="G6:H6"/>
    <mergeCell ref="K3:L3"/>
    <mergeCell ref="M4:N4"/>
    <mergeCell ref="I3:J3"/>
    <mergeCell ref="I4:J4"/>
    <mergeCell ref="C4:D4"/>
    <mergeCell ref="A10:B11"/>
    <mergeCell ref="E5:F5"/>
    <mergeCell ref="H10:L10"/>
    <mergeCell ref="E6:F6"/>
    <mergeCell ref="E4:F4"/>
    <mergeCell ref="F12:G12"/>
    <mergeCell ref="K12:L12"/>
    <mergeCell ref="K5:L5"/>
    <mergeCell ref="M5:N5"/>
    <mergeCell ref="A5:B5"/>
    <mergeCell ref="A6:B6"/>
    <mergeCell ref="C10:G10"/>
    <mergeCell ref="E3:F3"/>
    <mergeCell ref="A13:B13"/>
    <mergeCell ref="G5:H5"/>
    <mergeCell ref="K11:L11"/>
    <mergeCell ref="A18:A19"/>
    <mergeCell ref="A12:B12"/>
    <mergeCell ref="C6:D6"/>
    <mergeCell ref="K6:L6"/>
    <mergeCell ref="K4:L4"/>
    <mergeCell ref="F11:G11"/>
    <mergeCell ref="C2:H2"/>
    <mergeCell ref="I2:N2"/>
    <mergeCell ref="A2:B3"/>
    <mergeCell ref="A4:B4"/>
    <mergeCell ref="C3:D3"/>
    <mergeCell ref="E18:G18"/>
    <mergeCell ref="G3:H3"/>
    <mergeCell ref="C5:D5"/>
    <mergeCell ref="G4:H4"/>
    <mergeCell ref="F14:G14"/>
    <mergeCell ref="A28:A29"/>
    <mergeCell ref="B28:D28"/>
    <mergeCell ref="K18:M18"/>
    <mergeCell ref="H18:J18"/>
    <mergeCell ref="K14:L14"/>
    <mergeCell ref="F13:G13"/>
    <mergeCell ref="B18:D18"/>
    <mergeCell ref="A14:B14"/>
    <mergeCell ref="K13:L13"/>
  </mergeCells>
  <printOptions/>
  <pageMargins left="0.5905511811023623" right="0.3937007874015748" top="0.8661417322834646" bottom="0.7086614173228347" header="0.393700787401574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:IV1"/>
    </sheetView>
  </sheetViews>
  <sheetFormatPr defaultColWidth="9.00390625" defaultRowHeight="13.5"/>
  <cols>
    <col min="1" max="1" width="8.50390625" style="34" customWidth="1"/>
    <col min="2" max="2" width="4.75390625" style="34" customWidth="1"/>
    <col min="3" max="14" width="6.625" style="34" customWidth="1"/>
    <col min="15" max="15" width="6.00390625" style="34" customWidth="1"/>
    <col min="16" max="16" width="8.50390625" style="34" customWidth="1"/>
    <col min="17" max="17" width="7.125" style="34" customWidth="1"/>
    <col min="18" max="29" width="6.50390625" style="34" customWidth="1"/>
    <col min="30" max="16384" width="9.00390625" style="34" customWidth="1"/>
  </cols>
  <sheetData>
    <row r="1" s="36" customFormat="1" ht="24.75" customHeight="1">
      <c r="A1" s="59" t="s">
        <v>340</v>
      </c>
    </row>
    <row r="2" spans="1:14" s="36" customFormat="1" ht="23.25" customHeight="1" thickBot="1">
      <c r="A2" s="111" t="s">
        <v>200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32.25" customHeight="1" thickTop="1">
      <c r="A3" s="393" t="s">
        <v>195</v>
      </c>
      <c r="B3" s="453"/>
      <c r="C3" s="399" t="s">
        <v>130</v>
      </c>
      <c r="D3" s="399"/>
      <c r="E3" s="399"/>
      <c r="F3" s="399" t="s">
        <v>131</v>
      </c>
      <c r="G3" s="399"/>
      <c r="H3" s="399"/>
      <c r="I3" s="399" t="s">
        <v>132</v>
      </c>
      <c r="J3" s="399"/>
      <c r="K3" s="399"/>
      <c r="L3" s="399" t="s">
        <v>133</v>
      </c>
      <c r="M3" s="399"/>
      <c r="N3" s="442"/>
    </row>
    <row r="4" spans="1:14" ht="34.5" customHeight="1">
      <c r="A4" s="397"/>
      <c r="B4" s="432"/>
      <c r="C4" s="193" t="s">
        <v>376</v>
      </c>
      <c r="D4" s="193" t="s">
        <v>443</v>
      </c>
      <c r="E4" s="194" t="s">
        <v>444</v>
      </c>
      <c r="F4" s="193" t="s">
        <v>376</v>
      </c>
      <c r="G4" s="193" t="s">
        <v>443</v>
      </c>
      <c r="H4" s="195" t="s">
        <v>444</v>
      </c>
      <c r="I4" s="193" t="s">
        <v>376</v>
      </c>
      <c r="J4" s="193" t="s">
        <v>443</v>
      </c>
      <c r="K4" s="194" t="s">
        <v>444</v>
      </c>
      <c r="L4" s="193" t="s">
        <v>446</v>
      </c>
      <c r="M4" s="196" t="s">
        <v>443</v>
      </c>
      <c r="N4" s="197" t="s">
        <v>444</v>
      </c>
    </row>
    <row r="5" spans="1:14" ht="39" customHeight="1">
      <c r="A5" s="676" t="s">
        <v>134</v>
      </c>
      <c r="B5" s="677"/>
      <c r="C5" s="198">
        <v>500203</v>
      </c>
      <c r="D5" s="199">
        <v>498095</v>
      </c>
      <c r="E5" s="192">
        <v>495629</v>
      </c>
      <c r="F5" s="199">
        <v>118188</v>
      </c>
      <c r="G5" s="199">
        <v>121928</v>
      </c>
      <c r="H5" s="200">
        <f>H6+H9+H12+H13</f>
        <v>125532</v>
      </c>
      <c r="I5" s="198">
        <v>275316</v>
      </c>
      <c r="J5" s="198">
        <v>279408</v>
      </c>
      <c r="K5" s="201">
        <f>K6+K9+K12+K13</f>
        <v>294485</v>
      </c>
      <c r="L5" s="198">
        <v>965370</v>
      </c>
      <c r="M5" s="198">
        <v>953205</v>
      </c>
      <c r="N5" s="202">
        <f>N6+N9+N12+N13</f>
        <v>994305</v>
      </c>
    </row>
    <row r="6" spans="1:14" ht="39" customHeight="1">
      <c r="A6" s="678" t="s">
        <v>246</v>
      </c>
      <c r="B6" s="165" t="s">
        <v>83</v>
      </c>
      <c r="C6" s="203">
        <v>389969</v>
      </c>
      <c r="D6" s="199">
        <v>387169</v>
      </c>
      <c r="E6" s="192">
        <v>383808</v>
      </c>
      <c r="F6" s="199">
        <v>95986</v>
      </c>
      <c r="G6" s="199">
        <v>98426</v>
      </c>
      <c r="H6" s="200">
        <f>H7+H8</f>
        <v>100730</v>
      </c>
      <c r="I6" s="203">
        <v>182408</v>
      </c>
      <c r="J6" s="203">
        <v>181507</v>
      </c>
      <c r="K6" s="204">
        <f>K7+K8</f>
        <v>180890</v>
      </c>
      <c r="L6" s="203">
        <v>639505</v>
      </c>
      <c r="M6" s="203">
        <v>618575</v>
      </c>
      <c r="N6" s="67">
        <f>N7+N8</f>
        <v>622987</v>
      </c>
    </row>
    <row r="7" spans="1:14" ht="30" customHeight="1">
      <c r="A7" s="678"/>
      <c r="B7" s="165" t="s">
        <v>135</v>
      </c>
      <c r="C7" s="203">
        <v>100477</v>
      </c>
      <c r="D7" s="203">
        <v>99120</v>
      </c>
      <c r="E7" s="204">
        <v>100765</v>
      </c>
      <c r="F7" s="203">
        <v>5936</v>
      </c>
      <c r="G7" s="203">
        <v>5605</v>
      </c>
      <c r="H7" s="67">
        <v>6226</v>
      </c>
      <c r="I7" s="203">
        <v>15225</v>
      </c>
      <c r="J7" s="203">
        <v>19572</v>
      </c>
      <c r="K7" s="204">
        <v>21191</v>
      </c>
      <c r="L7" s="203">
        <v>81858</v>
      </c>
      <c r="M7" s="203">
        <v>72916</v>
      </c>
      <c r="N7" s="67">
        <v>86846</v>
      </c>
    </row>
    <row r="8" spans="1:14" ht="30" customHeight="1">
      <c r="A8" s="678"/>
      <c r="B8" s="165" t="s">
        <v>136</v>
      </c>
      <c r="C8" s="203">
        <v>289492</v>
      </c>
      <c r="D8" s="205">
        <v>288049</v>
      </c>
      <c r="E8" s="206">
        <v>283043</v>
      </c>
      <c r="F8" s="203">
        <v>90050</v>
      </c>
      <c r="G8" s="203">
        <v>92821</v>
      </c>
      <c r="H8" s="67">
        <v>94504</v>
      </c>
      <c r="I8" s="205">
        <v>167183</v>
      </c>
      <c r="J8" s="205">
        <v>161935</v>
      </c>
      <c r="K8" s="206">
        <v>159699</v>
      </c>
      <c r="L8" s="203">
        <v>557647</v>
      </c>
      <c r="M8" s="205">
        <v>545659</v>
      </c>
      <c r="N8" s="207">
        <v>536141</v>
      </c>
    </row>
    <row r="9" spans="1:14" ht="39" customHeight="1">
      <c r="A9" s="678" t="s">
        <v>137</v>
      </c>
      <c r="B9" s="165" t="s">
        <v>83</v>
      </c>
      <c r="C9" s="199">
        <v>45473</v>
      </c>
      <c r="D9" s="203">
        <v>44981</v>
      </c>
      <c r="E9" s="204">
        <v>44703</v>
      </c>
      <c r="F9" s="199">
        <v>15595</v>
      </c>
      <c r="G9" s="199">
        <v>15995</v>
      </c>
      <c r="H9" s="200">
        <f>H10+H11</f>
        <v>16377</v>
      </c>
      <c r="I9" s="203">
        <v>34739</v>
      </c>
      <c r="J9" s="203">
        <v>34511</v>
      </c>
      <c r="K9" s="204">
        <f>K10+K11</f>
        <v>35364</v>
      </c>
      <c r="L9" s="199">
        <v>130254</v>
      </c>
      <c r="M9" s="203">
        <v>126686</v>
      </c>
      <c r="N9" s="67">
        <f>N10+N11</f>
        <v>124527</v>
      </c>
    </row>
    <row r="10" spans="1:14" ht="30" customHeight="1">
      <c r="A10" s="678"/>
      <c r="B10" s="165" t="s">
        <v>135</v>
      </c>
      <c r="C10" s="203">
        <v>20317</v>
      </c>
      <c r="D10" s="203">
        <v>20057</v>
      </c>
      <c r="E10" s="204">
        <v>20054</v>
      </c>
      <c r="F10" s="203">
        <v>1692</v>
      </c>
      <c r="G10" s="203">
        <v>1575</v>
      </c>
      <c r="H10" s="67">
        <v>1766</v>
      </c>
      <c r="I10" s="203">
        <v>5620</v>
      </c>
      <c r="J10" s="203">
        <v>5604</v>
      </c>
      <c r="K10" s="204">
        <v>5407</v>
      </c>
      <c r="L10" s="203">
        <v>25062</v>
      </c>
      <c r="M10" s="203">
        <v>24990</v>
      </c>
      <c r="N10" s="67">
        <v>23275</v>
      </c>
    </row>
    <row r="11" spans="1:14" ht="30" customHeight="1">
      <c r="A11" s="678"/>
      <c r="B11" s="165" t="s">
        <v>136</v>
      </c>
      <c r="C11" s="205">
        <v>25156</v>
      </c>
      <c r="D11" s="203">
        <v>24924</v>
      </c>
      <c r="E11" s="204">
        <v>24649</v>
      </c>
      <c r="F11" s="205">
        <v>13903</v>
      </c>
      <c r="G11" s="205">
        <v>14420</v>
      </c>
      <c r="H11" s="207">
        <v>14611</v>
      </c>
      <c r="I11" s="205">
        <v>29119</v>
      </c>
      <c r="J11" s="203">
        <v>28907</v>
      </c>
      <c r="K11" s="204">
        <v>29957</v>
      </c>
      <c r="L11" s="205">
        <v>105192</v>
      </c>
      <c r="M11" s="205">
        <v>101696</v>
      </c>
      <c r="N11" s="207">
        <v>101252</v>
      </c>
    </row>
    <row r="12" spans="1:14" ht="39" customHeight="1">
      <c r="A12" s="541" t="s">
        <v>259</v>
      </c>
      <c r="B12" s="208" t="s">
        <v>260</v>
      </c>
      <c r="C12" s="674">
        <v>64761</v>
      </c>
      <c r="D12" s="679">
        <v>65945</v>
      </c>
      <c r="E12" s="670">
        <v>67118</v>
      </c>
      <c r="F12" s="203">
        <v>5326</v>
      </c>
      <c r="G12" s="203">
        <v>6123</v>
      </c>
      <c r="H12" s="67">
        <v>6950</v>
      </c>
      <c r="I12" s="203">
        <v>54772</v>
      </c>
      <c r="J12" s="199">
        <v>60306</v>
      </c>
      <c r="K12" s="192">
        <v>75030</v>
      </c>
      <c r="L12" s="203">
        <v>178574</v>
      </c>
      <c r="M12" s="203">
        <v>192970</v>
      </c>
      <c r="N12" s="67">
        <v>230854</v>
      </c>
    </row>
    <row r="13" spans="1:14" ht="39" customHeight="1" thickBot="1">
      <c r="A13" s="459"/>
      <c r="B13" s="210" t="s">
        <v>138</v>
      </c>
      <c r="C13" s="675"/>
      <c r="D13" s="675"/>
      <c r="E13" s="671"/>
      <c r="F13" s="211">
        <v>1281</v>
      </c>
      <c r="G13" s="211">
        <v>1384</v>
      </c>
      <c r="H13" s="212">
        <v>1475</v>
      </c>
      <c r="I13" s="211">
        <v>3397</v>
      </c>
      <c r="J13" s="211">
        <v>3084</v>
      </c>
      <c r="K13" s="213">
        <v>3201</v>
      </c>
      <c r="L13" s="211">
        <v>17037</v>
      </c>
      <c r="M13" s="211">
        <v>14974</v>
      </c>
      <c r="N13" s="212">
        <v>15937</v>
      </c>
    </row>
    <row r="14" spans="1:14" ht="18" customHeight="1" thickTop="1">
      <c r="A14" s="112" t="s">
        <v>447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8" customHeight="1">
      <c r="A15" s="37" t="s">
        <v>448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55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="36" customFormat="1" ht="23.25" customHeight="1" thickBot="1">
      <c r="A17" s="111" t="s">
        <v>201</v>
      </c>
    </row>
    <row r="18" spans="1:14" ht="33" customHeight="1" thickTop="1">
      <c r="A18" s="431" t="s">
        <v>195</v>
      </c>
      <c r="B18" s="399"/>
      <c r="C18" s="399" t="s">
        <v>139</v>
      </c>
      <c r="D18" s="399"/>
      <c r="E18" s="399"/>
      <c r="F18" s="399"/>
      <c r="G18" s="399" t="s">
        <v>140</v>
      </c>
      <c r="H18" s="399"/>
      <c r="I18" s="399"/>
      <c r="J18" s="399"/>
      <c r="K18" s="399" t="s">
        <v>141</v>
      </c>
      <c r="L18" s="399"/>
      <c r="M18" s="399"/>
      <c r="N18" s="442"/>
    </row>
    <row r="19" spans="1:14" ht="30" customHeight="1">
      <c r="A19" s="395" t="s">
        <v>377</v>
      </c>
      <c r="B19" s="395"/>
      <c r="C19" s="672">
        <v>25</v>
      </c>
      <c r="D19" s="651"/>
      <c r="E19" s="651"/>
      <c r="F19" s="107"/>
      <c r="G19" s="651">
        <v>18</v>
      </c>
      <c r="H19" s="651"/>
      <c r="I19" s="651"/>
      <c r="J19" s="107"/>
      <c r="K19" s="651">
        <v>8</v>
      </c>
      <c r="L19" s="651"/>
      <c r="M19" s="651"/>
      <c r="N19" s="107"/>
    </row>
    <row r="20" spans="1:14" ht="30" customHeight="1">
      <c r="A20" s="395" t="s">
        <v>400</v>
      </c>
      <c r="B20" s="395"/>
      <c r="C20" s="672">
        <v>25</v>
      </c>
      <c r="D20" s="651"/>
      <c r="E20" s="651"/>
      <c r="F20" s="107"/>
      <c r="G20" s="651">
        <v>18</v>
      </c>
      <c r="H20" s="651"/>
      <c r="I20" s="651"/>
      <c r="J20" s="107"/>
      <c r="K20" s="651">
        <v>8</v>
      </c>
      <c r="L20" s="651"/>
      <c r="M20" s="651"/>
      <c r="N20" s="107"/>
    </row>
    <row r="21" spans="1:14" ht="30" customHeight="1" thickBot="1">
      <c r="A21" s="492" t="s">
        <v>430</v>
      </c>
      <c r="B21" s="492"/>
      <c r="C21" s="673">
        <v>27</v>
      </c>
      <c r="D21" s="653"/>
      <c r="E21" s="653"/>
      <c r="F21" s="214"/>
      <c r="G21" s="653">
        <v>18</v>
      </c>
      <c r="H21" s="653"/>
      <c r="I21" s="653"/>
      <c r="J21" s="214"/>
      <c r="K21" s="653">
        <v>9</v>
      </c>
      <c r="L21" s="653"/>
      <c r="M21" s="653"/>
      <c r="N21" s="214"/>
    </row>
    <row r="22" ht="18" customHeight="1" thickTop="1">
      <c r="A22" s="14" t="s">
        <v>293</v>
      </c>
    </row>
  </sheetData>
  <sheetProtection/>
  <mergeCells count="28">
    <mergeCell ref="A12:A13"/>
    <mergeCell ref="L3:N3"/>
    <mergeCell ref="A5:B5"/>
    <mergeCell ref="A6:A8"/>
    <mergeCell ref="A9:A11"/>
    <mergeCell ref="A3:B4"/>
    <mergeCell ref="C3:E3"/>
    <mergeCell ref="F3:H3"/>
    <mergeCell ref="I3:K3"/>
    <mergeCell ref="D12:D13"/>
    <mergeCell ref="A19:B19"/>
    <mergeCell ref="K19:M19"/>
    <mergeCell ref="A18:B18"/>
    <mergeCell ref="C18:F18"/>
    <mergeCell ref="G18:J18"/>
    <mergeCell ref="K18:N18"/>
    <mergeCell ref="C19:E19"/>
    <mergeCell ref="G19:I19"/>
    <mergeCell ref="G21:I21"/>
    <mergeCell ref="E12:E13"/>
    <mergeCell ref="K21:M21"/>
    <mergeCell ref="A20:B20"/>
    <mergeCell ref="C20:E20"/>
    <mergeCell ref="G20:I20"/>
    <mergeCell ref="K20:M20"/>
    <mergeCell ref="A21:B21"/>
    <mergeCell ref="C21:E21"/>
    <mergeCell ref="C12:C13"/>
  </mergeCells>
  <printOptions/>
  <pageMargins left="0.6299212598425197" right="0.3937007874015748" top="0.8661417322834646" bottom="0.7086614173228347" header="0.3937007874015748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:IV1"/>
    </sheetView>
  </sheetViews>
  <sheetFormatPr defaultColWidth="9.00390625" defaultRowHeight="13.5"/>
  <cols>
    <col min="1" max="1" width="10.25390625" style="34" customWidth="1"/>
    <col min="2" max="4" width="6.75390625" style="34" customWidth="1"/>
    <col min="5" max="5" width="7.375" style="34" customWidth="1"/>
    <col min="6" max="11" width="6.875" style="34" customWidth="1"/>
    <col min="12" max="13" width="6.25390625" style="34" customWidth="1"/>
    <col min="14" max="17" width="5.00390625" style="34" customWidth="1"/>
    <col min="18" max="16384" width="9.00390625" style="34" customWidth="1"/>
  </cols>
  <sheetData>
    <row r="1" s="59" customFormat="1" ht="24.75" customHeight="1">
      <c r="A1" s="59" t="s">
        <v>341</v>
      </c>
    </row>
    <row r="2" s="59" customFormat="1" ht="22.5" customHeight="1" thickBot="1">
      <c r="A2" s="111" t="s">
        <v>202</v>
      </c>
    </row>
    <row r="3" spans="1:13" s="78" customFormat="1" ht="45" customHeight="1" thickTop="1">
      <c r="A3" s="430" t="s">
        <v>222</v>
      </c>
      <c r="B3" s="457"/>
      <c r="C3" s="431" t="s">
        <v>164</v>
      </c>
      <c r="D3" s="399"/>
      <c r="E3" s="178" t="s">
        <v>165</v>
      </c>
      <c r="F3" s="178" t="s">
        <v>166</v>
      </c>
      <c r="G3" s="178" t="s">
        <v>167</v>
      </c>
      <c r="H3" s="178" t="s">
        <v>168</v>
      </c>
      <c r="I3" s="178" t="s">
        <v>170</v>
      </c>
      <c r="J3" s="178" t="s">
        <v>169</v>
      </c>
      <c r="K3" s="178" t="s">
        <v>171</v>
      </c>
      <c r="L3" s="525" t="s">
        <v>261</v>
      </c>
      <c r="M3" s="684"/>
    </row>
    <row r="4" spans="1:13" s="78" customFormat="1" ht="21" customHeight="1">
      <c r="A4" s="541" t="s">
        <v>380</v>
      </c>
      <c r="B4" s="165" t="s">
        <v>294</v>
      </c>
      <c r="C4" s="476">
        <v>11046</v>
      </c>
      <c r="D4" s="476"/>
      <c r="E4" s="179">
        <v>3790</v>
      </c>
      <c r="F4" s="179">
        <v>1917</v>
      </c>
      <c r="G4" s="180">
        <v>1643</v>
      </c>
      <c r="H4" s="179">
        <v>364</v>
      </c>
      <c r="I4" s="179">
        <v>1236</v>
      </c>
      <c r="J4" s="179">
        <v>911</v>
      </c>
      <c r="K4" s="179">
        <v>1185</v>
      </c>
      <c r="L4" s="685"/>
      <c r="M4" s="686"/>
    </row>
    <row r="5" spans="1:13" s="78" customFormat="1" ht="21" customHeight="1">
      <c r="A5" s="455"/>
      <c r="B5" s="166" t="s">
        <v>295</v>
      </c>
      <c r="C5" s="476">
        <v>255802</v>
      </c>
      <c r="D5" s="476"/>
      <c r="E5" s="4">
        <v>92281</v>
      </c>
      <c r="F5" s="4">
        <v>36864</v>
      </c>
      <c r="G5" s="4">
        <v>19228</v>
      </c>
      <c r="H5" s="4">
        <v>16450</v>
      </c>
      <c r="I5" s="4">
        <v>10017</v>
      </c>
      <c r="J5" s="4">
        <v>25279</v>
      </c>
      <c r="K5" s="4">
        <v>16371</v>
      </c>
      <c r="L5" s="465">
        <v>39312</v>
      </c>
      <c r="M5" s="632"/>
    </row>
    <row r="6" spans="1:13" s="78" customFormat="1" ht="21" customHeight="1">
      <c r="A6" s="541" t="s">
        <v>399</v>
      </c>
      <c r="B6" s="165" t="s">
        <v>368</v>
      </c>
      <c r="C6" s="476">
        <f>SUM(E6:L6)</f>
        <v>11148</v>
      </c>
      <c r="D6" s="476"/>
      <c r="E6" s="179">
        <v>3810</v>
      </c>
      <c r="F6" s="179">
        <v>1949</v>
      </c>
      <c r="G6" s="179">
        <v>1702</v>
      </c>
      <c r="H6" s="179">
        <v>363</v>
      </c>
      <c r="I6" s="179">
        <v>1264</v>
      </c>
      <c r="J6" s="179">
        <v>852</v>
      </c>
      <c r="K6" s="179">
        <v>1208</v>
      </c>
      <c r="L6" s="685"/>
      <c r="M6" s="632"/>
    </row>
    <row r="7" spans="1:13" s="78" customFormat="1" ht="21" customHeight="1">
      <c r="A7" s="455"/>
      <c r="B7" s="165" t="s">
        <v>369</v>
      </c>
      <c r="C7" s="476">
        <f>SUM(E7:M7)</f>
        <v>245227</v>
      </c>
      <c r="D7" s="476"/>
      <c r="E7" s="181">
        <v>87351</v>
      </c>
      <c r="F7" s="4">
        <v>36169</v>
      </c>
      <c r="G7" s="4">
        <v>19742</v>
      </c>
      <c r="H7" s="4">
        <v>16225</v>
      </c>
      <c r="I7" s="4">
        <v>9637</v>
      </c>
      <c r="J7" s="4">
        <v>19151</v>
      </c>
      <c r="K7" s="4">
        <v>17435</v>
      </c>
      <c r="L7" s="465">
        <v>39517</v>
      </c>
      <c r="M7" s="632"/>
    </row>
    <row r="8" spans="1:13" s="120" customFormat="1" ht="21" customHeight="1">
      <c r="A8" s="575" t="s">
        <v>437</v>
      </c>
      <c r="B8" s="182" t="s">
        <v>368</v>
      </c>
      <c r="C8" s="681">
        <f>SUM(E8:K8)</f>
        <v>11068</v>
      </c>
      <c r="D8" s="682"/>
      <c r="E8" s="183">
        <f>3063+248+134+248</f>
        <v>3693</v>
      </c>
      <c r="F8" s="183">
        <f>1203+798</f>
        <v>2001</v>
      </c>
      <c r="G8" s="183">
        <f>431+593+703</f>
        <v>1727</v>
      </c>
      <c r="H8" s="183">
        <f>362</f>
        <v>362</v>
      </c>
      <c r="I8" s="183">
        <f>1220</f>
        <v>1220</v>
      </c>
      <c r="J8" s="183">
        <f>233+399+221</f>
        <v>853</v>
      </c>
      <c r="K8" s="183">
        <f>1212</f>
        <v>1212</v>
      </c>
      <c r="L8" s="687"/>
      <c r="M8" s="688"/>
    </row>
    <row r="9" spans="1:13" s="120" customFormat="1" ht="21" customHeight="1" thickBot="1">
      <c r="A9" s="693"/>
      <c r="B9" s="184" t="s">
        <v>369</v>
      </c>
      <c r="C9" s="683">
        <f>SUM(E9:M9)</f>
        <v>247004</v>
      </c>
      <c r="D9" s="683"/>
      <c r="E9" s="185">
        <f>78236+3257+1300+3954</f>
        <v>86747</v>
      </c>
      <c r="F9" s="186">
        <f>22909+11072</f>
        <v>33981</v>
      </c>
      <c r="G9" s="186">
        <f>7828+4917+6888</f>
        <v>19633</v>
      </c>
      <c r="H9" s="186">
        <f>15995</f>
        <v>15995</v>
      </c>
      <c r="I9" s="186">
        <f>10023</f>
        <v>10023</v>
      </c>
      <c r="J9" s="186">
        <f>7553+7235+3835</f>
        <v>18623</v>
      </c>
      <c r="K9" s="186">
        <f>20147</f>
        <v>20147</v>
      </c>
      <c r="L9" s="689">
        <v>41855</v>
      </c>
      <c r="M9" s="690"/>
    </row>
    <row r="10" ht="27" customHeight="1" thickTop="1"/>
    <row r="11" s="36" customFormat="1" ht="22.5" customHeight="1" thickBot="1">
      <c r="A11" s="111" t="s">
        <v>203</v>
      </c>
    </row>
    <row r="12" spans="1:13" s="60" customFormat="1" ht="19.5" customHeight="1" thickTop="1">
      <c r="A12" s="430" t="s">
        <v>222</v>
      </c>
      <c r="B12" s="399" t="s">
        <v>172</v>
      </c>
      <c r="C12" s="691"/>
      <c r="D12" s="691"/>
      <c r="E12" s="691"/>
      <c r="F12" s="399" t="s">
        <v>170</v>
      </c>
      <c r="G12" s="691"/>
      <c r="H12" s="691"/>
      <c r="I12" s="691"/>
      <c r="J12" s="399" t="s">
        <v>173</v>
      </c>
      <c r="K12" s="691"/>
      <c r="L12" s="691"/>
      <c r="M12" s="692"/>
    </row>
    <row r="13" spans="1:13" s="60" customFormat="1" ht="19.5" customHeight="1">
      <c r="A13" s="654"/>
      <c r="B13" s="400" t="s">
        <v>162</v>
      </c>
      <c r="C13" s="400"/>
      <c r="D13" s="400" t="s">
        <v>163</v>
      </c>
      <c r="E13" s="400"/>
      <c r="F13" s="400" t="s">
        <v>162</v>
      </c>
      <c r="G13" s="400"/>
      <c r="H13" s="400" t="s">
        <v>163</v>
      </c>
      <c r="I13" s="400"/>
      <c r="J13" s="400" t="s">
        <v>162</v>
      </c>
      <c r="K13" s="400"/>
      <c r="L13" s="400" t="s">
        <v>163</v>
      </c>
      <c r="M13" s="649"/>
    </row>
    <row r="14" spans="1:13" s="60" customFormat="1" ht="24" customHeight="1">
      <c r="A14" s="35" t="s">
        <v>380</v>
      </c>
      <c r="B14" s="464">
        <v>2238</v>
      </c>
      <c r="C14" s="465"/>
      <c r="D14" s="465">
        <v>25349</v>
      </c>
      <c r="E14" s="465"/>
      <c r="F14" s="465">
        <v>1238</v>
      </c>
      <c r="G14" s="465"/>
      <c r="H14" s="465">
        <v>10348</v>
      </c>
      <c r="I14" s="465"/>
      <c r="J14" s="465">
        <v>1056</v>
      </c>
      <c r="K14" s="465"/>
      <c r="L14" s="465">
        <v>11255</v>
      </c>
      <c r="M14" s="465"/>
    </row>
    <row r="15" spans="1:13" s="60" customFormat="1" ht="24" customHeight="1">
      <c r="A15" s="35" t="s">
        <v>399</v>
      </c>
      <c r="B15" s="464">
        <v>2189</v>
      </c>
      <c r="C15" s="465"/>
      <c r="D15" s="465">
        <v>23802</v>
      </c>
      <c r="E15" s="465"/>
      <c r="F15" s="465">
        <v>1256</v>
      </c>
      <c r="G15" s="490"/>
      <c r="H15" s="465">
        <v>9890</v>
      </c>
      <c r="I15" s="465"/>
      <c r="J15" s="465">
        <v>1136</v>
      </c>
      <c r="K15" s="465"/>
      <c r="L15" s="465">
        <v>11544</v>
      </c>
      <c r="M15" s="490"/>
    </row>
    <row r="16" spans="1:13" s="106" customFormat="1" ht="24" customHeight="1" thickBot="1">
      <c r="A16" s="171" t="s">
        <v>437</v>
      </c>
      <c r="B16" s="509">
        <v>2152</v>
      </c>
      <c r="C16" s="480"/>
      <c r="D16" s="480">
        <v>23579</v>
      </c>
      <c r="E16" s="480"/>
      <c r="F16" s="480">
        <v>1238</v>
      </c>
      <c r="G16" s="493"/>
      <c r="H16" s="480">
        <v>10254</v>
      </c>
      <c r="I16" s="480"/>
      <c r="J16" s="480">
        <v>1156</v>
      </c>
      <c r="K16" s="480"/>
      <c r="L16" s="480">
        <v>14033</v>
      </c>
      <c r="M16" s="493"/>
    </row>
    <row r="17" spans="1:13" ht="18" customHeight="1" thickTop="1">
      <c r="A17" s="14" t="s">
        <v>356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7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5" s="36" customFormat="1" ht="25.5" customHeight="1" thickBot="1">
      <c r="A19" s="38" t="s">
        <v>342</v>
      </c>
      <c r="D19" s="121"/>
      <c r="E19" s="121"/>
    </row>
    <row r="20" spans="1:14" s="60" customFormat="1" ht="30.75" customHeight="1" thickTop="1">
      <c r="A20" s="430" t="s">
        <v>195</v>
      </c>
      <c r="B20" s="442" t="s">
        <v>248</v>
      </c>
      <c r="C20" s="430"/>
      <c r="D20" s="431"/>
      <c r="E20" s="473" t="s">
        <v>204</v>
      </c>
      <c r="F20" s="474"/>
      <c r="G20" s="475"/>
      <c r="H20" s="473" t="s">
        <v>205</v>
      </c>
      <c r="I20" s="474"/>
      <c r="J20" s="475"/>
      <c r="K20" s="473" t="s">
        <v>315</v>
      </c>
      <c r="L20" s="474"/>
      <c r="M20" s="474"/>
      <c r="N20" s="107"/>
    </row>
    <row r="21" spans="1:14" s="60" customFormat="1" ht="21.75" customHeight="1">
      <c r="A21" s="461"/>
      <c r="B21" s="408" t="s">
        <v>174</v>
      </c>
      <c r="C21" s="409"/>
      <c r="D21" s="176" t="s">
        <v>271</v>
      </c>
      <c r="E21" s="408" t="s">
        <v>175</v>
      </c>
      <c r="F21" s="409"/>
      <c r="G21" s="176" t="s">
        <v>271</v>
      </c>
      <c r="H21" s="408" t="s">
        <v>176</v>
      </c>
      <c r="I21" s="409"/>
      <c r="J21" s="176" t="s">
        <v>271</v>
      </c>
      <c r="K21" s="408" t="s">
        <v>316</v>
      </c>
      <c r="L21" s="409"/>
      <c r="M21" s="175" t="s">
        <v>271</v>
      </c>
      <c r="N21" s="107"/>
    </row>
    <row r="22" spans="1:18" s="60" customFormat="1" ht="24" customHeight="1">
      <c r="A22" s="35" t="s">
        <v>379</v>
      </c>
      <c r="B22" s="607">
        <v>703</v>
      </c>
      <c r="C22" s="466"/>
      <c r="D22" s="188">
        <v>3966</v>
      </c>
      <c r="E22" s="466">
        <v>51</v>
      </c>
      <c r="F22" s="466"/>
      <c r="G22" s="188">
        <v>2998</v>
      </c>
      <c r="H22" s="466">
        <v>321</v>
      </c>
      <c r="I22" s="466"/>
      <c r="J22" s="188">
        <v>3894</v>
      </c>
      <c r="K22" s="698">
        <v>549</v>
      </c>
      <c r="L22" s="698"/>
      <c r="M22" s="189">
        <v>3959</v>
      </c>
      <c r="N22" s="107"/>
      <c r="P22" s="110"/>
      <c r="R22" s="110"/>
    </row>
    <row r="23" spans="1:18" s="60" customFormat="1" ht="24" customHeight="1">
      <c r="A23" s="35" t="s">
        <v>404</v>
      </c>
      <c r="B23" s="607">
        <v>799</v>
      </c>
      <c r="C23" s="466"/>
      <c r="D23" s="188">
        <v>4138</v>
      </c>
      <c r="E23" s="466">
        <v>85</v>
      </c>
      <c r="F23" s="466"/>
      <c r="G23" s="188">
        <v>3675</v>
      </c>
      <c r="H23" s="466">
        <v>256</v>
      </c>
      <c r="I23" s="466"/>
      <c r="J23" s="188">
        <v>3978</v>
      </c>
      <c r="K23" s="466">
        <v>497</v>
      </c>
      <c r="L23" s="466"/>
      <c r="M23" s="188">
        <v>4047</v>
      </c>
      <c r="N23" s="107"/>
      <c r="P23" s="110"/>
      <c r="R23" s="110"/>
    </row>
    <row r="24" spans="1:16" s="106" customFormat="1" ht="24" customHeight="1" thickBot="1">
      <c r="A24" s="171" t="s">
        <v>432</v>
      </c>
      <c r="B24" s="680">
        <f>373+404</f>
        <v>777</v>
      </c>
      <c r="C24" s="481"/>
      <c r="D24" s="191">
        <v>3765</v>
      </c>
      <c r="E24" s="481">
        <v>73</v>
      </c>
      <c r="F24" s="481"/>
      <c r="G24" s="191">
        <v>3278</v>
      </c>
      <c r="H24" s="481">
        <v>234</v>
      </c>
      <c r="I24" s="481"/>
      <c r="J24" s="191">
        <v>3826</v>
      </c>
      <c r="K24" s="481">
        <v>494</v>
      </c>
      <c r="L24" s="481"/>
      <c r="M24" s="191">
        <v>3910</v>
      </c>
      <c r="N24" s="122"/>
      <c r="P24" s="123"/>
    </row>
    <row r="25" spans="1:12" ht="18" customHeight="1" thickTop="1">
      <c r="A25" s="14" t="s">
        <v>356</v>
      </c>
      <c r="B25" s="124"/>
      <c r="C25" s="124"/>
      <c r="D25" s="124"/>
      <c r="E25" s="124"/>
      <c r="F25" s="124"/>
      <c r="G25" s="124"/>
      <c r="H25" s="79"/>
      <c r="K25" s="79"/>
      <c r="L25" s="80"/>
    </row>
    <row r="26" spans="1:7" ht="27" customHeight="1">
      <c r="A26" s="124"/>
      <c r="B26" s="124"/>
      <c r="C26" s="124"/>
      <c r="D26" s="124"/>
      <c r="E26" s="124"/>
      <c r="F26" s="124"/>
      <c r="G26" s="124"/>
    </row>
    <row r="27" spans="1:7" s="36" customFormat="1" ht="26.25" customHeight="1" thickBot="1">
      <c r="A27" s="38" t="s">
        <v>343</v>
      </c>
      <c r="B27" s="41"/>
      <c r="C27" s="41"/>
      <c r="D27" s="41"/>
      <c r="E27" s="41"/>
      <c r="F27" s="41"/>
      <c r="G27" s="41"/>
    </row>
    <row r="28" spans="1:13" ht="22.5" customHeight="1" thickTop="1">
      <c r="A28" s="9" t="s">
        <v>195</v>
      </c>
      <c r="B28" s="399" t="s">
        <v>158</v>
      </c>
      <c r="C28" s="399"/>
      <c r="D28" s="399"/>
      <c r="E28" s="399" t="s">
        <v>159</v>
      </c>
      <c r="F28" s="399"/>
      <c r="G28" s="399"/>
      <c r="H28" s="399" t="s">
        <v>160</v>
      </c>
      <c r="I28" s="399"/>
      <c r="J28" s="399"/>
      <c r="K28" s="399" t="s">
        <v>247</v>
      </c>
      <c r="L28" s="694"/>
      <c r="M28" s="695"/>
    </row>
    <row r="29" spans="1:13" ht="24" customHeight="1">
      <c r="A29" s="35" t="s">
        <v>377</v>
      </c>
      <c r="B29" s="607" t="s">
        <v>264</v>
      </c>
      <c r="C29" s="466"/>
      <c r="D29" s="466"/>
      <c r="E29" s="466">
        <v>16009</v>
      </c>
      <c r="F29" s="466"/>
      <c r="G29" s="466"/>
      <c r="H29" s="466">
        <v>7869</v>
      </c>
      <c r="I29" s="466"/>
      <c r="J29" s="466"/>
      <c r="K29" s="466">
        <v>86584</v>
      </c>
      <c r="L29" s="696"/>
      <c r="M29" s="696"/>
    </row>
    <row r="30" spans="1:13" ht="24" customHeight="1">
      <c r="A30" s="35" t="s">
        <v>400</v>
      </c>
      <c r="B30" s="607" t="s">
        <v>264</v>
      </c>
      <c r="C30" s="466"/>
      <c r="D30" s="466"/>
      <c r="E30" s="466">
        <v>18226</v>
      </c>
      <c r="F30" s="466"/>
      <c r="G30" s="466"/>
      <c r="H30" s="466">
        <v>8306</v>
      </c>
      <c r="I30" s="466"/>
      <c r="J30" s="466"/>
      <c r="K30" s="466">
        <v>90606</v>
      </c>
      <c r="L30" s="696"/>
      <c r="M30" s="696"/>
    </row>
    <row r="31" spans="1:13" ht="24" customHeight="1" thickBot="1">
      <c r="A31" s="171" t="s">
        <v>430</v>
      </c>
      <c r="B31" s="680" t="s">
        <v>440</v>
      </c>
      <c r="C31" s="481"/>
      <c r="D31" s="481"/>
      <c r="E31" s="481">
        <v>19159</v>
      </c>
      <c r="F31" s="481"/>
      <c r="G31" s="481"/>
      <c r="H31" s="481">
        <v>9146</v>
      </c>
      <c r="I31" s="481"/>
      <c r="J31" s="481"/>
      <c r="K31" s="481">
        <v>93783</v>
      </c>
      <c r="L31" s="697"/>
      <c r="M31" s="697"/>
    </row>
    <row r="32" spans="1:13" ht="18.75" customHeight="1" thickTop="1">
      <c r="A32" s="81" t="s">
        <v>357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ht="13.5">
      <c r="A33" s="82" t="s">
        <v>403</v>
      </c>
    </row>
    <row r="34" ht="13.5">
      <c r="A34" s="40"/>
    </row>
  </sheetData>
  <sheetProtection/>
  <mergeCells count="83">
    <mergeCell ref="K20:M20"/>
    <mergeCell ref="B20:D20"/>
    <mergeCell ref="E24:F24"/>
    <mergeCell ref="H22:I22"/>
    <mergeCell ref="H23:I23"/>
    <mergeCell ref="H24:I24"/>
    <mergeCell ref="K22:L22"/>
    <mergeCell ref="K23:L23"/>
    <mergeCell ref="K24:L24"/>
    <mergeCell ref="B21:C21"/>
    <mergeCell ref="K29:M29"/>
    <mergeCell ref="K30:M30"/>
    <mergeCell ref="K31:M31"/>
    <mergeCell ref="E29:G29"/>
    <mergeCell ref="E30:G30"/>
    <mergeCell ref="E31:G31"/>
    <mergeCell ref="H29:J29"/>
    <mergeCell ref="H30:J30"/>
    <mergeCell ref="H31:J31"/>
    <mergeCell ref="E28:G28"/>
    <mergeCell ref="H28:J28"/>
    <mergeCell ref="K28:M28"/>
    <mergeCell ref="E20:G20"/>
    <mergeCell ref="H20:J20"/>
    <mergeCell ref="H21:I21"/>
    <mergeCell ref="E21:F21"/>
    <mergeCell ref="K21:L21"/>
    <mergeCell ref="E22:F22"/>
    <mergeCell ref="E23:F23"/>
    <mergeCell ref="F15:G15"/>
    <mergeCell ref="F16:G16"/>
    <mergeCell ref="B16:C16"/>
    <mergeCell ref="D15:E15"/>
    <mergeCell ref="D16:E16"/>
    <mergeCell ref="A4:A5"/>
    <mergeCell ref="A6:A7"/>
    <mergeCell ref="A8:A9"/>
    <mergeCell ref="A12:A13"/>
    <mergeCell ref="B12:E12"/>
    <mergeCell ref="L16:M16"/>
    <mergeCell ref="J12:M12"/>
    <mergeCell ref="F12:I12"/>
    <mergeCell ref="H16:I16"/>
    <mergeCell ref="J13:K13"/>
    <mergeCell ref="J14:K14"/>
    <mergeCell ref="J15:K15"/>
    <mergeCell ref="J16:K16"/>
    <mergeCell ref="F13:G13"/>
    <mergeCell ref="F14:G14"/>
    <mergeCell ref="L3:M3"/>
    <mergeCell ref="L4:M4"/>
    <mergeCell ref="L5:M5"/>
    <mergeCell ref="L6:M6"/>
    <mergeCell ref="H15:I15"/>
    <mergeCell ref="L15:M15"/>
    <mergeCell ref="L7:M7"/>
    <mergeCell ref="L8:M8"/>
    <mergeCell ref="L9:M9"/>
    <mergeCell ref="L13:M13"/>
    <mergeCell ref="L14:M14"/>
    <mergeCell ref="H13:I13"/>
    <mergeCell ref="H14:I14"/>
    <mergeCell ref="C8:D8"/>
    <mergeCell ref="C9:D9"/>
    <mergeCell ref="D14:E14"/>
    <mergeCell ref="C3:D3"/>
    <mergeCell ref="C4:D4"/>
    <mergeCell ref="C5:D5"/>
    <mergeCell ref="C6:D6"/>
    <mergeCell ref="B13:C13"/>
    <mergeCell ref="B14:C14"/>
    <mergeCell ref="D13:E13"/>
    <mergeCell ref="C7:D7"/>
    <mergeCell ref="B15:C15"/>
    <mergeCell ref="A3:B3"/>
    <mergeCell ref="B29:D29"/>
    <mergeCell ref="B30:D30"/>
    <mergeCell ref="B31:D31"/>
    <mergeCell ref="A20:A21"/>
    <mergeCell ref="B22:C22"/>
    <mergeCell ref="B23:C23"/>
    <mergeCell ref="B24:C24"/>
    <mergeCell ref="B28:D2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IV1"/>
    </sheetView>
  </sheetViews>
  <sheetFormatPr defaultColWidth="9.00390625" defaultRowHeight="13.5"/>
  <cols>
    <col min="1" max="1" width="11.75390625" style="34" customWidth="1"/>
    <col min="2" max="2" width="4.75390625" style="34" customWidth="1"/>
    <col min="3" max="14" width="6.125" style="34" customWidth="1"/>
    <col min="15" max="20" width="3.75390625" style="34" customWidth="1"/>
    <col min="21" max="24" width="4.375" style="34" customWidth="1"/>
    <col min="25" max="16384" width="9.00390625" style="34" customWidth="1"/>
  </cols>
  <sheetData>
    <row r="1" ht="26.25" customHeight="1" thickBot="1">
      <c r="A1" s="52" t="s">
        <v>344</v>
      </c>
    </row>
    <row r="2" spans="1:6" s="60" customFormat="1" ht="33.75" customHeight="1" thickTop="1">
      <c r="A2" s="430" t="s">
        <v>222</v>
      </c>
      <c r="B2" s="431"/>
      <c r="C2" s="430" t="s">
        <v>161</v>
      </c>
      <c r="D2" s="716"/>
      <c r="E2" s="716"/>
      <c r="F2" s="37"/>
    </row>
    <row r="3" spans="1:6" s="60" customFormat="1" ht="33.75" customHeight="1">
      <c r="A3" s="395" t="s">
        <v>377</v>
      </c>
      <c r="B3" s="458"/>
      <c r="C3" s="465">
        <v>33772</v>
      </c>
      <c r="D3" s="490"/>
      <c r="E3" s="490"/>
      <c r="F3" s="37"/>
    </row>
    <row r="4" spans="1:6" s="60" customFormat="1" ht="33.75" customHeight="1">
      <c r="A4" s="395" t="s">
        <v>400</v>
      </c>
      <c r="B4" s="458"/>
      <c r="C4" s="464">
        <v>32596</v>
      </c>
      <c r="D4" s="465"/>
      <c r="E4" s="465"/>
      <c r="F4" s="37"/>
    </row>
    <row r="5" spans="1:6" s="106" customFormat="1" ht="33.75" customHeight="1" thickBot="1">
      <c r="A5" s="705" t="s">
        <v>430</v>
      </c>
      <c r="B5" s="713"/>
      <c r="C5" s="714">
        <v>38319</v>
      </c>
      <c r="D5" s="689"/>
      <c r="E5" s="689"/>
      <c r="F5" s="125"/>
    </row>
    <row r="6" spans="1:6" ht="18" customHeight="1" thickTop="1">
      <c r="A6" s="81" t="s">
        <v>358</v>
      </c>
      <c r="B6" s="35"/>
      <c r="C6" s="37"/>
      <c r="D6" s="37"/>
      <c r="E6" s="37"/>
      <c r="F6" s="37"/>
    </row>
    <row r="7" spans="1:6" ht="44.25" customHeight="1">
      <c r="A7" s="35"/>
      <c r="B7" s="35"/>
      <c r="C7" s="37"/>
      <c r="D7" s="37"/>
      <c r="E7" s="37"/>
      <c r="F7" s="37"/>
    </row>
    <row r="8" ht="26.25" customHeight="1">
      <c r="A8" s="52" t="s">
        <v>345</v>
      </c>
    </row>
    <row r="9" spans="1:13" ht="15.75" customHeight="1" thickBot="1">
      <c r="A9" s="52"/>
      <c r="M9" s="40" t="s">
        <v>373</v>
      </c>
    </row>
    <row r="10" spans="1:14" s="60" customFormat="1" ht="32.25" customHeight="1" thickTop="1">
      <c r="A10" s="430" t="s">
        <v>222</v>
      </c>
      <c r="B10" s="457"/>
      <c r="C10" s="442" t="s">
        <v>123</v>
      </c>
      <c r="D10" s="712"/>
      <c r="E10" s="715"/>
      <c r="F10" s="442" t="s">
        <v>124</v>
      </c>
      <c r="G10" s="430"/>
      <c r="H10" s="431"/>
      <c r="I10" s="442" t="s">
        <v>125</v>
      </c>
      <c r="J10" s="712"/>
      <c r="K10" s="712"/>
      <c r="L10" s="442" t="s">
        <v>82</v>
      </c>
      <c r="M10" s="712"/>
      <c r="N10" s="712"/>
    </row>
    <row r="11" spans="1:14" s="60" customFormat="1" ht="32.25" customHeight="1">
      <c r="A11" s="700" t="s">
        <v>379</v>
      </c>
      <c r="B11" s="701"/>
      <c r="C11" s="702">
        <v>1103</v>
      </c>
      <c r="D11" s="703"/>
      <c r="E11" s="703"/>
      <c r="F11" s="704">
        <v>1030</v>
      </c>
      <c r="G11" s="704"/>
      <c r="H11" s="704"/>
      <c r="I11" s="704">
        <v>271</v>
      </c>
      <c r="J11" s="703"/>
      <c r="K11" s="703"/>
      <c r="L11" s="704">
        <v>2404</v>
      </c>
      <c r="M11" s="703"/>
      <c r="N11" s="703"/>
    </row>
    <row r="12" spans="1:14" s="60" customFormat="1" ht="32.25" customHeight="1">
      <c r="A12" s="700" t="s">
        <v>431</v>
      </c>
      <c r="B12" s="701"/>
      <c r="C12" s="702">
        <v>1138</v>
      </c>
      <c r="D12" s="703"/>
      <c r="E12" s="703"/>
      <c r="F12" s="704">
        <v>1042</v>
      </c>
      <c r="G12" s="704"/>
      <c r="H12" s="704"/>
      <c r="I12" s="704">
        <v>287</v>
      </c>
      <c r="J12" s="703"/>
      <c r="K12" s="703"/>
      <c r="L12" s="704">
        <v>2467</v>
      </c>
      <c r="M12" s="703"/>
      <c r="N12" s="703"/>
    </row>
    <row r="13" spans="1:14" s="106" customFormat="1" ht="32.25" customHeight="1" thickBot="1">
      <c r="A13" s="705" t="s">
        <v>432</v>
      </c>
      <c r="B13" s="706"/>
      <c r="C13" s="707">
        <v>1168</v>
      </c>
      <c r="D13" s="708"/>
      <c r="E13" s="708"/>
      <c r="F13" s="709">
        <v>1071</v>
      </c>
      <c r="G13" s="709"/>
      <c r="H13" s="709"/>
      <c r="I13" s="710">
        <v>263</v>
      </c>
      <c r="J13" s="711"/>
      <c r="K13" s="711"/>
      <c r="L13" s="709">
        <v>2502</v>
      </c>
      <c r="M13" s="708"/>
      <c r="N13" s="708"/>
    </row>
    <row r="14" spans="1:14" ht="18" customHeight="1" thickTop="1">
      <c r="A14" s="39" t="s">
        <v>359</v>
      </c>
      <c r="B14" s="113"/>
      <c r="C14" s="113"/>
      <c r="D14" s="113"/>
      <c r="E14" s="113"/>
      <c r="F14" s="113"/>
      <c r="G14" s="113"/>
      <c r="H14" s="113"/>
      <c r="I14" s="15"/>
      <c r="J14" s="15"/>
      <c r="K14" s="15"/>
      <c r="L14" s="15"/>
      <c r="M14" s="15"/>
      <c r="N14" s="15"/>
    </row>
    <row r="15" spans="1:14" ht="18" customHeight="1">
      <c r="A15" s="39"/>
      <c r="B15" s="113"/>
      <c r="C15" s="113"/>
      <c r="D15" s="113"/>
      <c r="E15" s="113"/>
      <c r="F15" s="113"/>
      <c r="G15" s="113"/>
      <c r="H15" s="113"/>
      <c r="I15" s="15"/>
      <c r="J15" s="15"/>
      <c r="K15" s="15"/>
      <c r="L15" s="15"/>
      <c r="M15" s="15"/>
      <c r="N15" s="15"/>
    </row>
    <row r="16" spans="1:6" ht="44.25" customHeight="1">
      <c r="A16" s="35"/>
      <c r="B16" s="35"/>
      <c r="C16" s="37"/>
      <c r="D16" s="37"/>
      <c r="E16" s="37"/>
      <c r="F16" s="37"/>
    </row>
    <row r="17" spans="1:6" ht="26.25" customHeight="1" thickBot="1">
      <c r="A17" s="83" t="s">
        <v>346</v>
      </c>
      <c r="B17" s="35"/>
      <c r="C17" s="37"/>
      <c r="D17" s="37"/>
      <c r="E17" s="37"/>
      <c r="F17" s="37"/>
    </row>
    <row r="18" spans="1:14" ht="26.25" customHeight="1" thickTop="1">
      <c r="A18" s="431" t="s">
        <v>301</v>
      </c>
      <c r="B18" s="399"/>
      <c r="C18" s="399" t="s">
        <v>302</v>
      </c>
      <c r="D18" s="399"/>
      <c r="E18" s="399"/>
      <c r="F18" s="399"/>
      <c r="G18" s="399"/>
      <c r="H18" s="442"/>
      <c r="I18" s="399" t="s">
        <v>303</v>
      </c>
      <c r="J18" s="691"/>
      <c r="K18" s="691"/>
      <c r="L18" s="691"/>
      <c r="M18" s="691"/>
      <c r="N18" s="692"/>
    </row>
    <row r="19" spans="1:14" ht="26.25" customHeight="1">
      <c r="A19" s="409"/>
      <c r="B19" s="400"/>
      <c r="C19" s="400" t="s">
        <v>294</v>
      </c>
      <c r="D19" s="400"/>
      <c r="E19" s="400"/>
      <c r="F19" s="400" t="s">
        <v>295</v>
      </c>
      <c r="G19" s="400"/>
      <c r="H19" s="408"/>
      <c r="I19" s="400" t="s">
        <v>294</v>
      </c>
      <c r="J19" s="400"/>
      <c r="K19" s="400"/>
      <c r="L19" s="400" t="s">
        <v>295</v>
      </c>
      <c r="M19" s="647"/>
      <c r="N19" s="649"/>
    </row>
    <row r="20" spans="1:14" ht="34.5" customHeight="1">
      <c r="A20" s="395" t="s">
        <v>379</v>
      </c>
      <c r="B20" s="458"/>
      <c r="C20" s="465">
        <v>20</v>
      </c>
      <c r="D20" s="465"/>
      <c r="E20" s="465"/>
      <c r="F20" s="465">
        <v>209</v>
      </c>
      <c r="G20" s="465"/>
      <c r="H20" s="465"/>
      <c r="I20" s="464">
        <v>258</v>
      </c>
      <c r="J20" s="465"/>
      <c r="K20" s="465"/>
      <c r="L20" s="465">
        <v>3676</v>
      </c>
      <c r="M20" s="490"/>
      <c r="N20" s="490"/>
    </row>
    <row r="21" spans="1:14" ht="34.5" customHeight="1">
      <c r="A21" s="395" t="s">
        <v>441</v>
      </c>
      <c r="B21" s="395"/>
      <c r="C21" s="464">
        <v>53</v>
      </c>
      <c r="D21" s="465"/>
      <c r="E21" s="465"/>
      <c r="F21" s="465">
        <v>385</v>
      </c>
      <c r="G21" s="465"/>
      <c r="H21" s="699"/>
      <c r="I21" s="464">
        <v>319</v>
      </c>
      <c r="J21" s="465"/>
      <c r="K21" s="465"/>
      <c r="L21" s="465">
        <v>3930</v>
      </c>
      <c r="M21" s="490"/>
      <c r="N21" s="490"/>
    </row>
    <row r="22" spans="1:14" ht="34.5" customHeight="1" thickBot="1">
      <c r="A22" s="492" t="s">
        <v>442</v>
      </c>
      <c r="B22" s="508"/>
      <c r="C22" s="480">
        <v>47</v>
      </c>
      <c r="D22" s="480"/>
      <c r="E22" s="480"/>
      <c r="F22" s="480">
        <v>369</v>
      </c>
      <c r="G22" s="480"/>
      <c r="H22" s="480"/>
      <c r="I22" s="509">
        <v>243</v>
      </c>
      <c r="J22" s="480"/>
      <c r="K22" s="480"/>
      <c r="L22" s="480">
        <v>3152</v>
      </c>
      <c r="M22" s="493"/>
      <c r="N22" s="493"/>
    </row>
    <row r="23" ht="18" customHeight="1" thickTop="1">
      <c r="A23" s="39" t="s">
        <v>360</v>
      </c>
    </row>
    <row r="24" ht="44.25" customHeight="1"/>
    <row r="25" spans="1:9" ht="13.5">
      <c r="A25" s="35"/>
      <c r="B25" s="37"/>
      <c r="C25" s="37"/>
      <c r="D25" s="37"/>
      <c r="E25" s="37"/>
      <c r="F25" s="37"/>
      <c r="G25" s="37"/>
      <c r="H25" s="37"/>
      <c r="I25" s="37"/>
    </row>
    <row r="26" spans="6:9" ht="13.5">
      <c r="F26" s="37"/>
      <c r="G26" s="37"/>
      <c r="H26" s="37"/>
      <c r="I26" s="37"/>
    </row>
    <row r="27" spans="6:9" ht="13.5">
      <c r="F27" s="37"/>
      <c r="G27" s="37"/>
      <c r="H27" s="37"/>
      <c r="I27" s="37"/>
    </row>
    <row r="28" spans="6:9" ht="13.5">
      <c r="F28" s="37"/>
      <c r="G28" s="37"/>
      <c r="H28" s="37"/>
      <c r="I28" s="37"/>
    </row>
    <row r="29" spans="6:9" ht="13.5">
      <c r="F29" s="37"/>
      <c r="G29" s="37"/>
      <c r="H29" s="37"/>
      <c r="I29" s="37"/>
    </row>
    <row r="30" spans="6:9" ht="13.5">
      <c r="F30" s="37"/>
      <c r="G30" s="37"/>
      <c r="H30" s="37"/>
      <c r="I30" s="37"/>
    </row>
    <row r="31" spans="6:9" ht="13.5">
      <c r="F31" s="37"/>
      <c r="G31" s="37"/>
      <c r="H31" s="37"/>
      <c r="I31" s="37"/>
    </row>
    <row r="32" spans="6:9" ht="13.5">
      <c r="F32" s="37"/>
      <c r="G32" s="37"/>
      <c r="H32" s="37"/>
      <c r="I32" s="37"/>
    </row>
    <row r="33" spans="6:9" ht="13.5">
      <c r="F33" s="37"/>
      <c r="G33" s="37"/>
      <c r="H33" s="37"/>
      <c r="I33" s="37"/>
    </row>
    <row r="34" spans="6:9" ht="13.5">
      <c r="F34" s="37"/>
      <c r="G34" s="37"/>
      <c r="H34" s="37"/>
      <c r="I34" s="37"/>
    </row>
    <row r="35" spans="6:9" ht="13.5">
      <c r="F35" s="37"/>
      <c r="G35" s="37"/>
      <c r="H35" s="37"/>
      <c r="I35" s="37"/>
    </row>
    <row r="36" spans="6:9" ht="13.5">
      <c r="F36" s="37"/>
      <c r="G36" s="37"/>
      <c r="H36" s="37"/>
      <c r="I36" s="37"/>
    </row>
    <row r="37" spans="6:9" ht="13.5">
      <c r="F37" s="37"/>
      <c r="G37" s="37"/>
      <c r="H37" s="37"/>
      <c r="I37" s="37"/>
    </row>
  </sheetData>
  <sheetProtection/>
  <mergeCells count="50">
    <mergeCell ref="A2:B2"/>
    <mergeCell ref="C2:E2"/>
    <mergeCell ref="A3:B3"/>
    <mergeCell ref="C3:E3"/>
    <mergeCell ref="A4:B4"/>
    <mergeCell ref="C4:E4"/>
    <mergeCell ref="A5:B5"/>
    <mergeCell ref="C5:E5"/>
    <mergeCell ref="A10:B10"/>
    <mergeCell ref="C10:E10"/>
    <mergeCell ref="F10:H10"/>
    <mergeCell ref="I10:K10"/>
    <mergeCell ref="I13:K13"/>
    <mergeCell ref="L13:N13"/>
    <mergeCell ref="L10:N10"/>
    <mergeCell ref="A11:B11"/>
    <mergeCell ref="C11:E11"/>
    <mergeCell ref="F11:H11"/>
    <mergeCell ref="I11:K11"/>
    <mergeCell ref="L11:N11"/>
    <mergeCell ref="I19:K19"/>
    <mergeCell ref="L19:N19"/>
    <mergeCell ref="A12:B12"/>
    <mergeCell ref="C12:E12"/>
    <mergeCell ref="F12:H12"/>
    <mergeCell ref="I12:K12"/>
    <mergeCell ref="L12:N12"/>
    <mergeCell ref="A13:B13"/>
    <mergeCell ref="C13:E13"/>
    <mergeCell ref="F13:H13"/>
    <mergeCell ref="A21:B21"/>
    <mergeCell ref="C21:E21"/>
    <mergeCell ref="F21:H21"/>
    <mergeCell ref="I21:K21"/>
    <mergeCell ref="L21:N21"/>
    <mergeCell ref="A18:B19"/>
    <mergeCell ref="C18:H18"/>
    <mergeCell ref="I18:N18"/>
    <mergeCell ref="C19:E19"/>
    <mergeCell ref="F19:H19"/>
    <mergeCell ref="A22:B22"/>
    <mergeCell ref="C22:E22"/>
    <mergeCell ref="F22:H22"/>
    <mergeCell ref="I22:K22"/>
    <mergeCell ref="L22:N22"/>
    <mergeCell ref="A20:B20"/>
    <mergeCell ref="C20:E20"/>
    <mergeCell ref="F20:H20"/>
    <mergeCell ref="I20:K20"/>
    <mergeCell ref="L20:N20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:IV1"/>
    </sheetView>
  </sheetViews>
  <sheetFormatPr defaultColWidth="9.00390625" defaultRowHeight="13.5"/>
  <cols>
    <col min="1" max="1" width="11.75390625" style="34" customWidth="1"/>
    <col min="2" max="2" width="4.75390625" style="34" customWidth="1"/>
    <col min="3" max="14" width="6.125" style="34" customWidth="1"/>
    <col min="15" max="20" width="3.75390625" style="34" customWidth="1"/>
    <col min="21" max="24" width="4.375" style="34" customWidth="1"/>
    <col min="25" max="16384" width="9.00390625" style="34" customWidth="1"/>
  </cols>
  <sheetData>
    <row r="2" s="36" customFormat="1" ht="26.25" customHeight="1" thickBot="1">
      <c r="A2" s="59" t="s">
        <v>347</v>
      </c>
    </row>
    <row r="3" spans="1:14" s="60" customFormat="1" ht="27" customHeight="1" thickTop="1">
      <c r="A3" s="431" t="s">
        <v>154</v>
      </c>
      <c r="B3" s="399"/>
      <c r="C3" s="399" t="s">
        <v>134</v>
      </c>
      <c r="D3" s="399"/>
      <c r="E3" s="399" t="s">
        <v>155</v>
      </c>
      <c r="F3" s="399"/>
      <c r="G3" s="399" t="s">
        <v>156</v>
      </c>
      <c r="H3" s="399"/>
      <c r="I3" s="399" t="s">
        <v>125</v>
      </c>
      <c r="J3" s="399"/>
      <c r="K3" s="399" t="s">
        <v>124</v>
      </c>
      <c r="L3" s="399"/>
      <c r="M3" s="399" t="s">
        <v>157</v>
      </c>
      <c r="N3" s="442"/>
    </row>
    <row r="4" spans="1:14" s="60" customFormat="1" ht="24" customHeight="1">
      <c r="A4" s="409" t="s">
        <v>433</v>
      </c>
      <c r="B4" s="165" t="s">
        <v>294</v>
      </c>
      <c r="C4" s="729">
        <v>4052</v>
      </c>
      <c r="D4" s="729"/>
      <c r="E4" s="729">
        <v>163</v>
      </c>
      <c r="F4" s="729"/>
      <c r="G4" s="729">
        <v>172</v>
      </c>
      <c r="H4" s="729"/>
      <c r="I4" s="729">
        <v>609</v>
      </c>
      <c r="J4" s="729"/>
      <c r="K4" s="729">
        <v>1399</v>
      </c>
      <c r="L4" s="729"/>
      <c r="M4" s="729">
        <v>1709</v>
      </c>
      <c r="N4" s="732"/>
    </row>
    <row r="5" spans="1:14" s="60" customFormat="1" ht="24" customHeight="1">
      <c r="A5" s="409"/>
      <c r="B5" s="166" t="s">
        <v>300</v>
      </c>
      <c r="C5" s="495">
        <v>278771</v>
      </c>
      <c r="D5" s="495"/>
      <c r="E5" s="495">
        <v>103768</v>
      </c>
      <c r="F5" s="495"/>
      <c r="G5" s="495">
        <v>28928</v>
      </c>
      <c r="H5" s="495"/>
      <c r="I5" s="495">
        <v>84035</v>
      </c>
      <c r="J5" s="495"/>
      <c r="K5" s="495">
        <v>39375</v>
      </c>
      <c r="L5" s="495"/>
      <c r="M5" s="495">
        <v>22665</v>
      </c>
      <c r="N5" s="449"/>
    </row>
    <row r="6" spans="1:14" s="60" customFormat="1" ht="24" customHeight="1">
      <c r="A6" s="541" t="s">
        <v>434</v>
      </c>
      <c r="B6" s="165" t="s">
        <v>366</v>
      </c>
      <c r="C6" s="730">
        <f>SUM(E6:N6)</f>
        <v>4614</v>
      </c>
      <c r="D6" s="729"/>
      <c r="E6" s="729">
        <v>254</v>
      </c>
      <c r="F6" s="729"/>
      <c r="G6" s="729">
        <v>292</v>
      </c>
      <c r="H6" s="729"/>
      <c r="I6" s="729">
        <v>646</v>
      </c>
      <c r="J6" s="729"/>
      <c r="K6" s="729">
        <v>1651</v>
      </c>
      <c r="L6" s="729"/>
      <c r="M6" s="729">
        <v>1771</v>
      </c>
      <c r="N6" s="732"/>
    </row>
    <row r="7" spans="1:14" s="60" customFormat="1" ht="24" customHeight="1">
      <c r="A7" s="432"/>
      <c r="B7" s="165" t="s">
        <v>367</v>
      </c>
      <c r="C7" s="725">
        <f>SUM(E7:N7)</f>
        <v>404068</v>
      </c>
      <c r="D7" s="726"/>
      <c r="E7" s="726">
        <v>158791</v>
      </c>
      <c r="F7" s="726"/>
      <c r="G7" s="726">
        <v>55749</v>
      </c>
      <c r="H7" s="726"/>
      <c r="I7" s="726">
        <v>107272</v>
      </c>
      <c r="J7" s="726"/>
      <c r="K7" s="726">
        <v>46657</v>
      </c>
      <c r="L7" s="726"/>
      <c r="M7" s="726">
        <v>35599</v>
      </c>
      <c r="N7" s="733"/>
    </row>
    <row r="8" spans="1:14" s="106" customFormat="1" ht="24" customHeight="1">
      <c r="A8" s="723" t="s">
        <v>435</v>
      </c>
      <c r="B8" s="168" t="s">
        <v>366</v>
      </c>
      <c r="C8" s="727">
        <v>4613</v>
      </c>
      <c r="D8" s="727"/>
      <c r="E8" s="727">
        <v>253</v>
      </c>
      <c r="F8" s="727"/>
      <c r="G8" s="727">
        <v>282</v>
      </c>
      <c r="H8" s="727"/>
      <c r="I8" s="727">
        <v>644</v>
      </c>
      <c r="J8" s="727"/>
      <c r="K8" s="727">
        <v>1713</v>
      </c>
      <c r="L8" s="727"/>
      <c r="M8" s="727">
        <v>1721</v>
      </c>
      <c r="N8" s="731"/>
    </row>
    <row r="9" spans="1:14" s="106" customFormat="1" ht="24" customHeight="1" thickBot="1">
      <c r="A9" s="724"/>
      <c r="B9" s="169" t="s">
        <v>367</v>
      </c>
      <c r="C9" s="728">
        <v>393779</v>
      </c>
      <c r="D9" s="728"/>
      <c r="E9" s="728">
        <v>155838</v>
      </c>
      <c r="F9" s="728"/>
      <c r="G9" s="728">
        <v>52164</v>
      </c>
      <c r="H9" s="728"/>
      <c r="I9" s="728">
        <v>107921</v>
      </c>
      <c r="J9" s="728"/>
      <c r="K9" s="728">
        <v>46616</v>
      </c>
      <c r="L9" s="728"/>
      <c r="M9" s="728">
        <v>31240</v>
      </c>
      <c r="N9" s="462"/>
    </row>
    <row r="10" spans="1:9" ht="18" customHeight="1" thickTop="1">
      <c r="A10" s="81" t="s">
        <v>358</v>
      </c>
      <c r="B10" s="37"/>
      <c r="C10" s="37"/>
      <c r="D10" s="37"/>
      <c r="E10" s="37"/>
      <c r="F10" s="37"/>
      <c r="G10" s="37"/>
      <c r="H10" s="37"/>
      <c r="I10" s="37"/>
    </row>
    <row r="11" spans="1:9" ht="13.5">
      <c r="A11" s="82" t="s">
        <v>387</v>
      </c>
      <c r="B11" s="37"/>
      <c r="C11" s="37"/>
      <c r="D11" s="37"/>
      <c r="E11" s="37"/>
      <c r="F11" s="37"/>
      <c r="G11" s="37"/>
      <c r="H11" s="37"/>
      <c r="I11" s="37"/>
    </row>
    <row r="12" spans="1:9" ht="13.5">
      <c r="A12" s="82" t="s">
        <v>388</v>
      </c>
      <c r="B12" s="37"/>
      <c r="C12" s="37"/>
      <c r="D12" s="37"/>
      <c r="E12" s="37"/>
      <c r="F12" s="37"/>
      <c r="G12" s="37"/>
      <c r="H12" s="37"/>
      <c r="I12" s="37"/>
    </row>
    <row r="13" spans="1:9" ht="13.5">
      <c r="A13" s="82"/>
      <c r="B13" s="37"/>
      <c r="C13" s="37"/>
      <c r="D13" s="37"/>
      <c r="E13" s="37"/>
      <c r="F13" s="37"/>
      <c r="G13" s="37"/>
      <c r="H13" s="37"/>
      <c r="I13" s="37"/>
    </row>
    <row r="14" spans="6:9" ht="13.5">
      <c r="F14" s="37"/>
      <c r="G14" s="37"/>
      <c r="H14" s="37"/>
      <c r="I14" s="37"/>
    </row>
    <row r="15" spans="1:14" ht="27" customHeight="1" thickBot="1">
      <c r="A15" s="114" t="s">
        <v>371</v>
      </c>
      <c r="B15" s="115"/>
      <c r="C15" s="115"/>
      <c r="D15" s="115"/>
      <c r="E15" s="115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 ht="27" customHeight="1" thickTop="1">
      <c r="A16" s="717" t="s">
        <v>222</v>
      </c>
      <c r="B16" s="718"/>
      <c r="C16" s="717" t="s">
        <v>161</v>
      </c>
      <c r="D16" s="719"/>
      <c r="E16" s="719"/>
      <c r="F16" s="117"/>
      <c r="G16" s="116"/>
      <c r="H16" s="116"/>
      <c r="I16" s="116"/>
      <c r="J16" s="116"/>
      <c r="K16" s="116"/>
      <c r="L16" s="116"/>
      <c r="M16" s="116"/>
      <c r="N16" s="116"/>
    </row>
    <row r="17" spans="1:14" ht="27" customHeight="1">
      <c r="A17" s="666" t="s">
        <v>375</v>
      </c>
      <c r="B17" s="720"/>
      <c r="C17" s="721">
        <v>4267</v>
      </c>
      <c r="D17" s="722"/>
      <c r="E17" s="722"/>
      <c r="F17" s="117"/>
      <c r="G17" s="116"/>
      <c r="H17" s="116"/>
      <c r="I17" s="116"/>
      <c r="J17" s="116"/>
      <c r="K17" s="116"/>
      <c r="L17" s="116"/>
      <c r="M17" s="116"/>
      <c r="N17" s="116"/>
    </row>
    <row r="18" spans="1:14" ht="27" customHeight="1">
      <c r="A18" s="395" t="s">
        <v>401</v>
      </c>
      <c r="B18" s="395"/>
      <c r="C18" s="464">
        <v>4636</v>
      </c>
      <c r="D18" s="490"/>
      <c r="E18" s="490"/>
      <c r="F18" s="117"/>
      <c r="G18" s="116"/>
      <c r="H18" s="116"/>
      <c r="I18" s="116"/>
      <c r="J18" s="116"/>
      <c r="K18" s="116"/>
      <c r="L18" s="116"/>
      <c r="M18" s="116"/>
      <c r="N18" s="116"/>
    </row>
    <row r="19" spans="1:14" ht="27" customHeight="1" thickBot="1">
      <c r="A19" s="492" t="s">
        <v>436</v>
      </c>
      <c r="B19" s="508"/>
      <c r="C19" s="480">
        <v>4571</v>
      </c>
      <c r="D19" s="493"/>
      <c r="E19" s="493"/>
      <c r="F19" s="117"/>
      <c r="G19" s="116"/>
      <c r="H19" s="116"/>
      <c r="I19" s="116"/>
      <c r="J19" s="116"/>
      <c r="K19" s="116"/>
      <c r="L19" s="116"/>
      <c r="M19" s="116"/>
      <c r="N19" s="116"/>
    </row>
    <row r="20" spans="1:9" ht="14.25" thickTop="1">
      <c r="A20" s="118" t="s">
        <v>358</v>
      </c>
      <c r="B20" s="119"/>
      <c r="C20" s="119"/>
      <c r="D20" s="119"/>
      <c r="E20" s="119"/>
      <c r="F20" s="37"/>
      <c r="G20" s="37"/>
      <c r="H20" s="37"/>
      <c r="I20" s="37"/>
    </row>
    <row r="21" spans="6:9" ht="13.5">
      <c r="F21" s="37"/>
      <c r="G21" s="37"/>
      <c r="H21" s="37"/>
      <c r="I21" s="37"/>
    </row>
    <row r="22" spans="6:9" ht="13.5">
      <c r="F22" s="37"/>
      <c r="G22" s="37"/>
      <c r="H22" s="37"/>
      <c r="I22" s="37"/>
    </row>
    <row r="23" spans="6:9" ht="13.5">
      <c r="F23" s="37"/>
      <c r="G23" s="37"/>
      <c r="H23" s="37"/>
      <c r="I23" s="37"/>
    </row>
    <row r="24" spans="6:9" ht="13.5">
      <c r="F24" s="37"/>
      <c r="G24" s="37"/>
      <c r="H24" s="37"/>
      <c r="I24" s="37"/>
    </row>
    <row r="25" spans="6:9" ht="13.5">
      <c r="F25" s="37"/>
      <c r="G25" s="37"/>
      <c r="H25" s="37"/>
      <c r="I25" s="37"/>
    </row>
  </sheetData>
  <sheetProtection/>
  <mergeCells count="54">
    <mergeCell ref="M4:N4"/>
    <mergeCell ref="M5:N5"/>
    <mergeCell ref="M6:N6"/>
    <mergeCell ref="M7:N7"/>
    <mergeCell ref="K6:L6"/>
    <mergeCell ref="K7:L7"/>
    <mergeCell ref="K9:L9"/>
    <mergeCell ref="M8:N8"/>
    <mergeCell ref="M9:N9"/>
    <mergeCell ref="E8:F8"/>
    <mergeCell ref="E9:F9"/>
    <mergeCell ref="G8:H8"/>
    <mergeCell ref="G9:H9"/>
    <mergeCell ref="I8:J8"/>
    <mergeCell ref="I9:J9"/>
    <mergeCell ref="K8:L8"/>
    <mergeCell ref="G7:H7"/>
    <mergeCell ref="M3:N3"/>
    <mergeCell ref="C4:D4"/>
    <mergeCell ref="C5:D5"/>
    <mergeCell ref="C6:D6"/>
    <mergeCell ref="E4:F4"/>
    <mergeCell ref="E5:F5"/>
    <mergeCell ref="E7:F7"/>
    <mergeCell ref="K4:L4"/>
    <mergeCell ref="K5:L5"/>
    <mergeCell ref="I4:J4"/>
    <mergeCell ref="I5:J5"/>
    <mergeCell ref="I6:J6"/>
    <mergeCell ref="I7:J7"/>
    <mergeCell ref="E3:F3"/>
    <mergeCell ref="G3:H3"/>
    <mergeCell ref="I3:J3"/>
    <mergeCell ref="G4:H4"/>
    <mergeCell ref="G5:H5"/>
    <mergeCell ref="G6:H6"/>
    <mergeCell ref="K3:L3"/>
    <mergeCell ref="A4:A5"/>
    <mergeCell ref="A6:A7"/>
    <mergeCell ref="A8:A9"/>
    <mergeCell ref="C3:D3"/>
    <mergeCell ref="C7:D7"/>
    <mergeCell ref="C8:D8"/>
    <mergeCell ref="C9:D9"/>
    <mergeCell ref="A3:B3"/>
    <mergeCell ref="E6:F6"/>
    <mergeCell ref="A19:B19"/>
    <mergeCell ref="C19:E19"/>
    <mergeCell ref="A16:B16"/>
    <mergeCell ref="C16:E16"/>
    <mergeCell ref="A17:B17"/>
    <mergeCell ref="C17:E17"/>
    <mergeCell ref="A18:B18"/>
    <mergeCell ref="C18:E1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6"/>
  <sheetViews>
    <sheetView workbookViewId="0" topLeftCell="A1">
      <selection activeCell="A1" sqref="A1:IV1"/>
    </sheetView>
  </sheetViews>
  <sheetFormatPr defaultColWidth="9.00390625" defaultRowHeight="13.5"/>
  <cols>
    <col min="1" max="1" width="4.75390625" style="0" bestFit="1" customWidth="1"/>
    <col min="11" max="11" width="4.75390625" style="0" customWidth="1"/>
  </cols>
  <sheetData>
    <row r="2" spans="2:15" ht="13.5">
      <c r="B2" s="24"/>
      <c r="C2" s="24"/>
      <c r="D2" s="24"/>
      <c r="L2" s="24"/>
      <c r="M2" s="24"/>
      <c r="N2" s="24"/>
      <c r="O2" s="24"/>
    </row>
    <row r="3" spans="2:15" ht="13.5">
      <c r="B3" s="24"/>
      <c r="C3" s="24"/>
      <c r="D3" s="24"/>
      <c r="L3" s="24"/>
      <c r="M3" s="24"/>
      <c r="N3" s="24"/>
      <c r="O3" s="24"/>
    </row>
    <row r="4" spans="2:15" ht="13.5">
      <c r="B4" s="24"/>
      <c r="C4" s="24"/>
      <c r="D4" s="24"/>
      <c r="L4" s="24"/>
      <c r="M4" s="24"/>
      <c r="N4" s="24"/>
      <c r="O4" s="24"/>
    </row>
    <row r="5" spans="2:15" ht="13.5">
      <c r="B5" s="24"/>
      <c r="C5" s="24"/>
      <c r="D5" s="24"/>
      <c r="L5" s="24"/>
      <c r="M5" s="24"/>
      <c r="N5" s="24"/>
      <c r="O5" s="24"/>
    </row>
    <row r="6" spans="2:15" ht="13.5">
      <c r="B6" s="24"/>
      <c r="C6" s="24"/>
      <c r="D6" s="24"/>
      <c r="L6" s="24"/>
      <c r="M6" s="24"/>
      <c r="N6" s="24"/>
      <c r="O6" s="24"/>
    </row>
    <row r="7" spans="2:15" ht="13.5">
      <c r="B7" s="24"/>
      <c r="C7" s="24"/>
      <c r="D7" s="24"/>
      <c r="L7" s="24"/>
      <c r="M7" s="24"/>
      <c r="N7" s="24"/>
      <c r="O7" s="24"/>
    </row>
    <row r="8" spans="2:15" ht="13.5">
      <c r="B8" s="24"/>
      <c r="C8" s="24"/>
      <c r="D8" s="24"/>
      <c r="L8" s="24"/>
      <c r="M8" s="24"/>
      <c r="N8" s="24"/>
      <c r="O8" s="24"/>
    </row>
    <row r="9" spans="2:15" ht="13.5">
      <c r="B9" s="24"/>
      <c r="C9" s="24"/>
      <c r="D9" s="24"/>
      <c r="L9" s="24"/>
      <c r="M9" s="24"/>
      <c r="N9" s="24"/>
      <c r="O9" s="24"/>
    </row>
    <row r="10" spans="2:15" ht="13.5">
      <c r="B10" s="24"/>
      <c r="C10" s="24"/>
      <c r="D10" s="24"/>
      <c r="L10" s="24"/>
      <c r="M10" s="24"/>
      <c r="N10" s="24"/>
      <c r="O10" s="24"/>
    </row>
    <row r="11" spans="2:4" ht="13.5">
      <c r="B11" s="24"/>
      <c r="C11" s="24"/>
      <c r="D11" s="24"/>
    </row>
    <row r="31" ht="13.5">
      <c r="B31" s="2" t="s">
        <v>362</v>
      </c>
    </row>
    <row r="32" ht="13.5">
      <c r="B32" s="2" t="s">
        <v>308</v>
      </c>
    </row>
    <row r="56" ht="13.5">
      <c r="B56" s="2" t="s">
        <v>362</v>
      </c>
    </row>
  </sheetData>
  <sheetProtection/>
  <printOptions/>
  <pageMargins left="0.5905511811023623" right="0.5905511811023623" top="0.8661417322834646" bottom="0.984251968503937" header="0.5118110236220472" footer="0.5118110236220472"/>
  <pageSetup fitToHeight="1" fitToWidth="1" horizontalDpi="600" verticalDpi="600" orientation="portrait" paperSize="9" r:id="rId2"/>
  <headerFooter>
    <oddFooter>&amp;C- &amp;P+124 -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4.75390625" style="0" bestFit="1" customWidth="1"/>
    <col min="11" max="11" width="3.25390625" style="0" customWidth="1"/>
    <col min="12" max="12" width="2.75390625" style="0" customWidth="1"/>
  </cols>
  <sheetData>
    <row r="1" spans="2:4" ht="14.25" thickBot="1">
      <c r="B1" t="s">
        <v>249</v>
      </c>
      <c r="C1" t="s">
        <v>15</v>
      </c>
      <c r="D1" t="s">
        <v>250</v>
      </c>
    </row>
    <row r="2" spans="1:17" ht="14.25" thickTop="1">
      <c r="A2" t="s">
        <v>262</v>
      </c>
      <c r="B2" s="10">
        <v>12531</v>
      </c>
      <c r="C2" s="10">
        <v>5693</v>
      </c>
      <c r="D2" s="10">
        <v>227105</v>
      </c>
      <c r="L2" s="10"/>
      <c r="M2" s="9" t="s">
        <v>41</v>
      </c>
      <c r="N2" s="26" t="s">
        <v>37</v>
      </c>
      <c r="O2" s="27" t="s">
        <v>38</v>
      </c>
      <c r="P2" s="27" t="s">
        <v>39</v>
      </c>
      <c r="Q2" s="3"/>
    </row>
    <row r="3" spans="1:17" ht="13.5">
      <c r="A3" t="s">
        <v>297</v>
      </c>
      <c r="B3" s="10">
        <v>12708</v>
      </c>
      <c r="C3" s="10">
        <v>5682</v>
      </c>
      <c r="D3" s="10">
        <v>228240</v>
      </c>
      <c r="L3" s="10"/>
      <c r="M3" s="5" t="s">
        <v>382</v>
      </c>
      <c r="N3" s="30">
        <v>888</v>
      </c>
      <c r="O3" s="25">
        <v>1451</v>
      </c>
      <c r="P3" s="25">
        <v>1446</v>
      </c>
      <c r="Q3" s="4"/>
    </row>
    <row r="4" spans="1:17" ht="13.5">
      <c r="A4" t="s">
        <v>298</v>
      </c>
      <c r="B4" s="10">
        <v>12835</v>
      </c>
      <c r="C4" s="10">
        <v>5749</v>
      </c>
      <c r="D4" s="10">
        <v>228653</v>
      </c>
      <c r="L4" s="10"/>
      <c r="M4" s="5" t="s">
        <v>389</v>
      </c>
      <c r="N4" s="16">
        <v>896</v>
      </c>
      <c r="O4" s="13">
        <v>1351</v>
      </c>
      <c r="P4" s="13">
        <v>1462</v>
      </c>
      <c r="Q4" s="4"/>
    </row>
    <row r="5" spans="1:17" ht="14.25" thickBot="1">
      <c r="A5" t="s">
        <v>353</v>
      </c>
      <c r="B5" s="10">
        <v>13028</v>
      </c>
      <c r="C5" s="10">
        <v>5778</v>
      </c>
      <c r="D5" s="10">
        <v>229857</v>
      </c>
      <c r="L5" s="10"/>
      <c r="M5" s="7" t="s">
        <v>406</v>
      </c>
      <c r="N5" s="8">
        <v>1021</v>
      </c>
      <c r="O5" s="8">
        <v>1277</v>
      </c>
      <c r="P5" s="8">
        <v>1361</v>
      </c>
      <c r="Q5" s="13"/>
    </row>
    <row r="6" spans="1:13" ht="14.25" thickTop="1">
      <c r="A6" t="s">
        <v>354</v>
      </c>
      <c r="B6" s="10">
        <v>13173</v>
      </c>
      <c r="C6" s="10">
        <v>5841</v>
      </c>
      <c r="D6" s="10">
        <v>231703</v>
      </c>
      <c r="L6" s="10"/>
      <c r="M6" s="10"/>
    </row>
    <row r="7" spans="1:13" ht="13.5">
      <c r="A7" t="s">
        <v>355</v>
      </c>
      <c r="B7" s="10">
        <v>13315</v>
      </c>
      <c r="C7" s="10">
        <v>5861</v>
      </c>
      <c r="D7" s="10">
        <v>233508</v>
      </c>
      <c r="E7" s="29"/>
      <c r="L7" s="10"/>
      <c r="M7" s="10"/>
    </row>
    <row r="8" spans="1:4" ht="13.5">
      <c r="A8" t="s">
        <v>384</v>
      </c>
      <c r="B8" s="10">
        <v>13414</v>
      </c>
      <c r="C8" s="10">
        <v>5968</v>
      </c>
      <c r="D8" s="10">
        <v>234674</v>
      </c>
    </row>
    <row r="9" spans="1:4" ht="13.5">
      <c r="A9" t="s">
        <v>364</v>
      </c>
      <c r="B9" s="10">
        <v>13454</v>
      </c>
      <c r="C9" s="10">
        <v>6071</v>
      </c>
      <c r="D9" s="10">
        <v>235582</v>
      </c>
    </row>
    <row r="10" spans="1:4" ht="13.5">
      <c r="A10" t="s">
        <v>396</v>
      </c>
      <c r="B10" s="10">
        <v>13347</v>
      </c>
      <c r="C10" s="10">
        <v>6226</v>
      </c>
      <c r="D10" s="10">
        <v>236079</v>
      </c>
    </row>
    <row r="11" spans="1:4" ht="13.5">
      <c r="A11" t="s">
        <v>397</v>
      </c>
      <c r="B11" s="10">
        <v>13221</v>
      </c>
      <c r="C11" s="10">
        <v>6310</v>
      </c>
      <c r="D11" s="10">
        <v>236677</v>
      </c>
    </row>
    <row r="12" spans="1:4" ht="13.5">
      <c r="A12" t="s">
        <v>477</v>
      </c>
      <c r="B12" s="10">
        <v>13266</v>
      </c>
      <c r="C12" s="10">
        <v>6411</v>
      </c>
      <c r="D12" s="10">
        <v>237531</v>
      </c>
    </row>
    <row r="39" ht="13.5">
      <c r="B39" t="s">
        <v>296</v>
      </c>
    </row>
  </sheetData>
  <sheetProtection/>
  <printOptions/>
  <pageMargins left="0.61" right="0.6" top="0.85" bottom="0.984" header="0.512" footer="0.51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O6" sqref="O6"/>
    </sheetView>
  </sheetViews>
  <sheetFormatPr defaultColWidth="9.00390625" defaultRowHeight="13.5"/>
  <cols>
    <col min="2" max="3" width="12.25390625" style="0" customWidth="1"/>
  </cols>
  <sheetData>
    <row r="1" spans="2:4" ht="13.5">
      <c r="B1" t="s">
        <v>273</v>
      </c>
      <c r="C1" t="s">
        <v>252</v>
      </c>
      <c r="D1" t="s">
        <v>299</v>
      </c>
    </row>
    <row r="2" spans="1:4" ht="13.5">
      <c r="A2" t="s">
        <v>262</v>
      </c>
      <c r="B2" s="11">
        <v>48</v>
      </c>
      <c r="C2" s="11">
        <v>5.3</v>
      </c>
      <c r="D2">
        <v>1483</v>
      </c>
    </row>
    <row r="3" spans="1:4" ht="13.5">
      <c r="A3" t="s">
        <v>297</v>
      </c>
      <c r="B3" s="11">
        <v>55.2</v>
      </c>
      <c r="C3" s="11">
        <v>4.9</v>
      </c>
      <c r="D3">
        <v>1398</v>
      </c>
    </row>
    <row r="4" spans="1:4" ht="13.5">
      <c r="A4" t="s">
        <v>298</v>
      </c>
      <c r="B4" s="11">
        <v>58.2</v>
      </c>
      <c r="C4" s="11">
        <v>5</v>
      </c>
      <c r="D4">
        <v>1408</v>
      </c>
    </row>
    <row r="5" spans="1:4" ht="13.5">
      <c r="A5" t="s">
        <v>353</v>
      </c>
      <c r="B5" s="11">
        <v>63.8</v>
      </c>
      <c r="C5" s="11">
        <v>5.3</v>
      </c>
      <c r="D5">
        <v>1301</v>
      </c>
    </row>
    <row r="6" spans="1:4" ht="13.5">
      <c r="A6" t="s">
        <v>354</v>
      </c>
      <c r="B6" s="11">
        <v>63</v>
      </c>
      <c r="C6" s="11">
        <v>5.5</v>
      </c>
      <c r="D6">
        <v>1229</v>
      </c>
    </row>
    <row r="7" spans="1:4" ht="13.5">
      <c r="A7" t="s">
        <v>355</v>
      </c>
      <c r="B7" s="11">
        <v>65.5</v>
      </c>
      <c r="C7" s="11">
        <v>5.2</v>
      </c>
      <c r="D7">
        <v>1251</v>
      </c>
    </row>
    <row r="8" spans="1:4" ht="13.5">
      <c r="A8" t="s">
        <v>384</v>
      </c>
      <c r="B8" s="11">
        <v>66.5</v>
      </c>
      <c r="C8" s="11">
        <v>4.2</v>
      </c>
      <c r="D8">
        <v>1267</v>
      </c>
    </row>
    <row r="9" spans="1:4" ht="13.5">
      <c r="A9" t="s">
        <v>364</v>
      </c>
      <c r="B9" s="32">
        <v>64.1</v>
      </c>
      <c r="C9" s="32">
        <v>2.8</v>
      </c>
      <c r="D9" s="33">
        <v>1255</v>
      </c>
    </row>
    <row r="10" spans="1:5" ht="13.5">
      <c r="A10" t="s">
        <v>396</v>
      </c>
      <c r="B10" s="31">
        <v>63.3</v>
      </c>
      <c r="C10" s="31">
        <v>3.4</v>
      </c>
      <c r="D10" s="6">
        <v>1362</v>
      </c>
      <c r="E10" s="1"/>
    </row>
    <row r="11" spans="1:5" ht="13.5">
      <c r="A11" t="s">
        <v>397</v>
      </c>
      <c r="B11" s="11">
        <v>63.6</v>
      </c>
      <c r="C11" s="11">
        <v>3.6</v>
      </c>
      <c r="D11">
        <v>1433</v>
      </c>
      <c r="E11" s="1"/>
    </row>
    <row r="12" spans="1:5" ht="13.5">
      <c r="A12" t="s">
        <v>478</v>
      </c>
      <c r="B12" s="11">
        <v>65</v>
      </c>
      <c r="C12" s="11">
        <v>3.5</v>
      </c>
      <c r="D12">
        <v>1431</v>
      </c>
      <c r="E12" s="6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IV1"/>
    </sheetView>
  </sheetViews>
  <sheetFormatPr defaultColWidth="9.00390625" defaultRowHeight="13.5"/>
  <cols>
    <col min="1" max="1" width="12.625" style="50" customWidth="1"/>
    <col min="2" max="2" width="1.12109375" style="50" customWidth="1"/>
    <col min="3" max="5" width="6.625" style="51" customWidth="1"/>
    <col min="6" max="6" width="5.875" style="51" customWidth="1"/>
    <col min="7" max="9" width="6.625" style="51" customWidth="1"/>
    <col min="10" max="10" width="5.50390625" style="51" customWidth="1"/>
    <col min="11" max="13" width="6.625" style="51" customWidth="1"/>
    <col min="14" max="16384" width="9.00390625" style="44" customWidth="1"/>
  </cols>
  <sheetData>
    <row r="1" spans="1:13" ht="26.25" customHeight="1">
      <c r="A1" s="42" t="s">
        <v>322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 thickBot="1">
      <c r="A2" s="45"/>
      <c r="B2" s="45"/>
      <c r="C2" s="46"/>
      <c r="D2" s="46"/>
      <c r="E2" s="46"/>
      <c r="F2" s="46"/>
      <c r="G2" s="46"/>
      <c r="H2" s="46"/>
      <c r="I2" s="46"/>
      <c r="J2" s="46"/>
      <c r="K2" s="390" t="s">
        <v>218</v>
      </c>
      <c r="L2" s="390"/>
      <c r="M2" s="390"/>
    </row>
    <row r="3" spans="1:13" ht="21.75" customHeight="1" thickTop="1">
      <c r="A3" s="386" t="s">
        <v>195</v>
      </c>
      <c r="B3" s="387"/>
      <c r="C3" s="391" t="s">
        <v>87</v>
      </c>
      <c r="D3" s="391"/>
      <c r="E3" s="391"/>
      <c r="F3" s="391"/>
      <c r="G3" s="386" t="s">
        <v>48</v>
      </c>
      <c r="H3" s="391"/>
      <c r="I3" s="391"/>
      <c r="J3" s="391"/>
      <c r="K3" s="391" t="s">
        <v>274</v>
      </c>
      <c r="L3" s="391"/>
      <c r="M3" s="392"/>
    </row>
    <row r="4" spans="1:13" ht="36" customHeight="1">
      <c r="A4" s="388"/>
      <c r="B4" s="389"/>
      <c r="C4" s="128" t="s">
        <v>378</v>
      </c>
      <c r="D4" s="128" t="s">
        <v>394</v>
      </c>
      <c r="E4" s="128" t="s">
        <v>409</v>
      </c>
      <c r="F4" s="129" t="s">
        <v>413</v>
      </c>
      <c r="G4" s="128" t="s">
        <v>378</v>
      </c>
      <c r="H4" s="128" t="s">
        <v>394</v>
      </c>
      <c r="I4" s="128" t="s">
        <v>409</v>
      </c>
      <c r="J4" s="129" t="s">
        <v>413</v>
      </c>
      <c r="K4" s="128" t="s">
        <v>378</v>
      </c>
      <c r="L4" s="128" t="s">
        <v>414</v>
      </c>
      <c r="M4" s="130" t="s">
        <v>409</v>
      </c>
    </row>
    <row r="5" spans="1:13" ht="20.25" customHeight="1">
      <c r="A5" s="131" t="s">
        <v>100</v>
      </c>
      <c r="B5" s="132"/>
      <c r="C5" s="133">
        <v>13121</v>
      </c>
      <c r="D5" s="127">
        <v>13105</v>
      </c>
      <c r="E5" s="127">
        <f>SUM(E6+E7+E8+E9+E10+E11+E12+E13+E14+E15+E16+E17+E18+E19+E20+E21+E22+E23+E24)</f>
        <v>13159</v>
      </c>
      <c r="F5" s="134">
        <f>+IF(D5=E5,"-",E5-D5)</f>
        <v>54</v>
      </c>
      <c r="G5" s="135">
        <v>427</v>
      </c>
      <c r="H5" s="127">
        <v>427</v>
      </c>
      <c r="I5" s="127">
        <f>SUM(I6+I7+I8+I9+I10+I11+I12+I13+I14+I15+I16+I17+I18+I19+I20+I21+I22+I23+I24)</f>
        <v>429</v>
      </c>
      <c r="J5" s="134">
        <f>+IF(H5=I5,"-",I5-H5)</f>
        <v>2</v>
      </c>
      <c r="K5" s="136">
        <v>30.728337236533957</v>
      </c>
      <c r="L5" s="137">
        <f>D5/H5</f>
        <v>30.69086651053864</v>
      </c>
      <c r="M5" s="138">
        <f>+E5/I5</f>
        <v>30.673659673659674</v>
      </c>
    </row>
    <row r="6" spans="1:13" ht="20.25" customHeight="1">
      <c r="A6" s="139" t="s">
        <v>88</v>
      </c>
      <c r="B6" s="139"/>
      <c r="C6" s="140">
        <v>780</v>
      </c>
      <c r="D6" s="141">
        <v>813</v>
      </c>
      <c r="E6" s="141">
        <v>808</v>
      </c>
      <c r="F6" s="151">
        <f aca="true" t="shared" si="0" ref="F6:F24">+IF(D6=E6,"-",E6-D6)</f>
        <v>-5</v>
      </c>
      <c r="G6" s="142">
        <v>27</v>
      </c>
      <c r="H6" s="141">
        <v>28</v>
      </c>
      <c r="I6" s="141">
        <v>27</v>
      </c>
      <c r="J6" s="151">
        <f aca="true" t="shared" si="1" ref="J6:J24">+IF(H6=I6,"-",I6-H6)</f>
        <v>-1</v>
      </c>
      <c r="K6" s="143">
        <v>28.88888888888889</v>
      </c>
      <c r="L6" s="144">
        <f>D6/H6</f>
        <v>29.035714285714285</v>
      </c>
      <c r="M6" s="145">
        <f>+E6/I6</f>
        <v>29.925925925925927</v>
      </c>
    </row>
    <row r="7" spans="1:13" ht="20.25" customHeight="1">
      <c r="A7" s="139" t="s">
        <v>89</v>
      </c>
      <c r="B7" s="139"/>
      <c r="C7" s="140">
        <v>824</v>
      </c>
      <c r="D7" s="141">
        <v>850</v>
      </c>
      <c r="E7" s="141">
        <v>890</v>
      </c>
      <c r="F7" s="151">
        <f t="shared" si="0"/>
        <v>40</v>
      </c>
      <c r="G7" s="142">
        <v>25</v>
      </c>
      <c r="H7" s="141">
        <v>25</v>
      </c>
      <c r="I7" s="141">
        <v>26</v>
      </c>
      <c r="J7" s="151">
        <f t="shared" si="1"/>
        <v>1</v>
      </c>
      <c r="K7" s="143">
        <v>32.96</v>
      </c>
      <c r="L7" s="144">
        <f aca="true" t="shared" si="2" ref="L7:L22">D7/H7</f>
        <v>34</v>
      </c>
      <c r="M7" s="145">
        <f aca="true" t="shared" si="3" ref="M7:M39">+E7/I7</f>
        <v>34.23076923076923</v>
      </c>
    </row>
    <row r="8" spans="1:13" ht="20.25" customHeight="1">
      <c r="A8" s="139" t="s">
        <v>90</v>
      </c>
      <c r="B8" s="139"/>
      <c r="C8" s="140">
        <v>789</v>
      </c>
      <c r="D8" s="141">
        <v>809</v>
      </c>
      <c r="E8" s="141">
        <v>824</v>
      </c>
      <c r="F8" s="151">
        <f t="shared" si="0"/>
        <v>15</v>
      </c>
      <c r="G8" s="142">
        <v>27</v>
      </c>
      <c r="H8" s="141">
        <v>28</v>
      </c>
      <c r="I8" s="141">
        <v>27</v>
      </c>
      <c r="J8" s="151">
        <f t="shared" si="1"/>
        <v>-1</v>
      </c>
      <c r="K8" s="143">
        <v>29.22222222222222</v>
      </c>
      <c r="L8" s="144">
        <f t="shared" si="2"/>
        <v>28.892857142857142</v>
      </c>
      <c r="M8" s="145">
        <f t="shared" si="3"/>
        <v>30.51851851851852</v>
      </c>
    </row>
    <row r="9" spans="1:13" ht="20.25" customHeight="1">
      <c r="A9" s="139" t="s">
        <v>91</v>
      </c>
      <c r="B9" s="139"/>
      <c r="C9" s="140">
        <v>517</v>
      </c>
      <c r="D9" s="141">
        <v>531</v>
      </c>
      <c r="E9" s="141">
        <v>530</v>
      </c>
      <c r="F9" s="151">
        <f t="shared" si="0"/>
        <v>-1</v>
      </c>
      <c r="G9" s="142">
        <v>20</v>
      </c>
      <c r="H9" s="141">
        <v>19</v>
      </c>
      <c r="I9" s="141">
        <v>19</v>
      </c>
      <c r="J9" s="151" t="str">
        <f t="shared" si="1"/>
        <v>-</v>
      </c>
      <c r="K9" s="143">
        <v>25.85</v>
      </c>
      <c r="L9" s="144">
        <f t="shared" si="2"/>
        <v>27.94736842105263</v>
      </c>
      <c r="M9" s="145">
        <f t="shared" si="3"/>
        <v>27.894736842105264</v>
      </c>
    </row>
    <row r="10" spans="1:13" ht="20.25" customHeight="1">
      <c r="A10" s="139" t="s">
        <v>92</v>
      </c>
      <c r="B10" s="139"/>
      <c r="C10" s="140">
        <v>371</v>
      </c>
      <c r="D10" s="141">
        <v>378</v>
      </c>
      <c r="E10" s="141">
        <v>365</v>
      </c>
      <c r="F10" s="151">
        <f t="shared" si="0"/>
        <v>-13</v>
      </c>
      <c r="G10" s="142">
        <v>14</v>
      </c>
      <c r="H10" s="141">
        <v>14</v>
      </c>
      <c r="I10" s="141">
        <v>15</v>
      </c>
      <c r="J10" s="151">
        <f t="shared" si="1"/>
        <v>1</v>
      </c>
      <c r="K10" s="143">
        <v>26.5</v>
      </c>
      <c r="L10" s="144">
        <f t="shared" si="2"/>
        <v>27</v>
      </c>
      <c r="M10" s="145">
        <f t="shared" si="3"/>
        <v>24.333333333333332</v>
      </c>
    </row>
    <row r="11" spans="1:13" ht="20.25" customHeight="1">
      <c r="A11" s="139" t="s">
        <v>93</v>
      </c>
      <c r="B11" s="139"/>
      <c r="C11" s="140">
        <v>1016</v>
      </c>
      <c r="D11" s="141">
        <v>982</v>
      </c>
      <c r="E11" s="141">
        <v>986</v>
      </c>
      <c r="F11" s="151">
        <f t="shared" si="0"/>
        <v>4</v>
      </c>
      <c r="G11" s="142">
        <v>30</v>
      </c>
      <c r="H11" s="141">
        <v>29</v>
      </c>
      <c r="I11" s="141">
        <v>28</v>
      </c>
      <c r="J11" s="151">
        <f t="shared" si="1"/>
        <v>-1</v>
      </c>
      <c r="K11" s="143">
        <v>33.86666666666667</v>
      </c>
      <c r="L11" s="144">
        <f t="shared" si="2"/>
        <v>33.86206896551724</v>
      </c>
      <c r="M11" s="145">
        <f t="shared" si="3"/>
        <v>35.214285714285715</v>
      </c>
    </row>
    <row r="12" spans="1:13" ht="20.25" customHeight="1">
      <c r="A12" s="139" t="s">
        <v>94</v>
      </c>
      <c r="B12" s="139"/>
      <c r="C12" s="140">
        <v>879</v>
      </c>
      <c r="D12" s="141">
        <v>868</v>
      </c>
      <c r="E12" s="141">
        <v>851</v>
      </c>
      <c r="F12" s="151">
        <f t="shared" si="0"/>
        <v>-17</v>
      </c>
      <c r="G12" s="142">
        <v>27</v>
      </c>
      <c r="H12" s="141">
        <v>28</v>
      </c>
      <c r="I12" s="141">
        <v>28</v>
      </c>
      <c r="J12" s="151" t="str">
        <f t="shared" si="1"/>
        <v>-</v>
      </c>
      <c r="K12" s="143">
        <v>32.55555555555556</v>
      </c>
      <c r="L12" s="144">
        <f t="shared" si="2"/>
        <v>31</v>
      </c>
      <c r="M12" s="145">
        <f t="shared" si="3"/>
        <v>30.392857142857142</v>
      </c>
    </row>
    <row r="13" spans="1:13" ht="20.25" customHeight="1">
      <c r="A13" s="139" t="s">
        <v>95</v>
      </c>
      <c r="B13" s="139"/>
      <c r="C13" s="140">
        <v>1179</v>
      </c>
      <c r="D13" s="141">
        <v>1184</v>
      </c>
      <c r="E13" s="141">
        <v>1233</v>
      </c>
      <c r="F13" s="151">
        <f t="shared" si="0"/>
        <v>49</v>
      </c>
      <c r="G13" s="142">
        <v>35</v>
      </c>
      <c r="H13" s="141">
        <v>35</v>
      </c>
      <c r="I13" s="141">
        <v>36</v>
      </c>
      <c r="J13" s="151">
        <f t="shared" si="1"/>
        <v>1</v>
      </c>
      <c r="K13" s="143">
        <v>33.68571428571428</v>
      </c>
      <c r="L13" s="144">
        <f t="shared" si="2"/>
        <v>33.82857142857143</v>
      </c>
      <c r="M13" s="145">
        <f t="shared" si="3"/>
        <v>34.25</v>
      </c>
    </row>
    <row r="14" spans="1:13" ht="20.25" customHeight="1">
      <c r="A14" s="139" t="s">
        <v>96</v>
      </c>
      <c r="B14" s="139"/>
      <c r="C14" s="140">
        <v>849</v>
      </c>
      <c r="D14" s="141">
        <v>860</v>
      </c>
      <c r="E14" s="141">
        <v>825</v>
      </c>
      <c r="F14" s="151">
        <f t="shared" si="0"/>
        <v>-35</v>
      </c>
      <c r="G14" s="142">
        <v>27</v>
      </c>
      <c r="H14" s="141">
        <v>29</v>
      </c>
      <c r="I14" s="141">
        <v>27</v>
      </c>
      <c r="J14" s="151">
        <f t="shared" si="1"/>
        <v>-2</v>
      </c>
      <c r="K14" s="143">
        <v>31.444444444444443</v>
      </c>
      <c r="L14" s="144">
        <f t="shared" si="2"/>
        <v>29.655172413793103</v>
      </c>
      <c r="M14" s="145">
        <f t="shared" si="3"/>
        <v>30.555555555555557</v>
      </c>
    </row>
    <row r="15" spans="1:13" ht="20.25" customHeight="1">
      <c r="A15" s="139" t="s">
        <v>97</v>
      </c>
      <c r="B15" s="139"/>
      <c r="C15" s="140">
        <v>291</v>
      </c>
      <c r="D15" s="141">
        <v>291</v>
      </c>
      <c r="E15" s="141">
        <v>274</v>
      </c>
      <c r="F15" s="151">
        <f t="shared" si="0"/>
        <v>-17</v>
      </c>
      <c r="G15" s="142">
        <v>12</v>
      </c>
      <c r="H15" s="141">
        <v>12</v>
      </c>
      <c r="I15" s="141">
        <v>12</v>
      </c>
      <c r="J15" s="151" t="str">
        <f t="shared" si="1"/>
        <v>-</v>
      </c>
      <c r="K15" s="143">
        <v>24.25</v>
      </c>
      <c r="L15" s="144">
        <f>D15/H15</f>
        <v>24.25</v>
      </c>
      <c r="M15" s="145">
        <f t="shared" si="3"/>
        <v>22.833333333333332</v>
      </c>
    </row>
    <row r="16" spans="1:13" ht="20.25" customHeight="1">
      <c r="A16" s="139" t="s">
        <v>98</v>
      </c>
      <c r="B16" s="139"/>
      <c r="C16" s="140">
        <v>873</v>
      </c>
      <c r="D16" s="141">
        <v>804</v>
      </c>
      <c r="E16" s="141">
        <v>769</v>
      </c>
      <c r="F16" s="151">
        <f t="shared" si="0"/>
        <v>-35</v>
      </c>
      <c r="G16" s="142">
        <v>26</v>
      </c>
      <c r="H16" s="141">
        <v>25</v>
      </c>
      <c r="I16" s="141">
        <v>25</v>
      </c>
      <c r="J16" s="151" t="str">
        <f t="shared" si="1"/>
        <v>-</v>
      </c>
      <c r="K16" s="143">
        <v>33.57692307692308</v>
      </c>
      <c r="L16" s="144">
        <f t="shared" si="2"/>
        <v>32.16</v>
      </c>
      <c r="M16" s="145">
        <f t="shared" si="3"/>
        <v>30.76</v>
      </c>
    </row>
    <row r="17" spans="1:13" ht="20.25" customHeight="1">
      <c r="A17" s="139" t="s">
        <v>416</v>
      </c>
      <c r="B17" s="139"/>
      <c r="C17" s="140">
        <v>814</v>
      </c>
      <c r="D17" s="141">
        <v>784</v>
      </c>
      <c r="E17" s="141">
        <v>795</v>
      </c>
      <c r="F17" s="151">
        <f t="shared" si="0"/>
        <v>11</v>
      </c>
      <c r="G17" s="142">
        <v>25</v>
      </c>
      <c r="H17" s="141">
        <v>23</v>
      </c>
      <c r="I17" s="141">
        <v>24</v>
      </c>
      <c r="J17" s="151">
        <f t="shared" si="1"/>
        <v>1</v>
      </c>
      <c r="K17" s="143">
        <v>32.56</v>
      </c>
      <c r="L17" s="144">
        <f t="shared" si="2"/>
        <v>34.08695652173913</v>
      </c>
      <c r="M17" s="145">
        <f t="shared" si="3"/>
        <v>33.125</v>
      </c>
    </row>
    <row r="18" spans="1:13" ht="20.25" customHeight="1">
      <c r="A18" s="139" t="s">
        <v>417</v>
      </c>
      <c r="B18" s="139"/>
      <c r="C18" s="140">
        <v>490</v>
      </c>
      <c r="D18" s="141">
        <v>486</v>
      </c>
      <c r="E18" s="141">
        <v>508</v>
      </c>
      <c r="F18" s="151">
        <f t="shared" si="0"/>
        <v>22</v>
      </c>
      <c r="G18" s="142">
        <v>17</v>
      </c>
      <c r="H18" s="141">
        <v>16</v>
      </c>
      <c r="I18" s="141">
        <v>19</v>
      </c>
      <c r="J18" s="151">
        <f t="shared" si="1"/>
        <v>3</v>
      </c>
      <c r="K18" s="143">
        <v>28.823529411764707</v>
      </c>
      <c r="L18" s="144">
        <f t="shared" si="2"/>
        <v>30.375</v>
      </c>
      <c r="M18" s="145">
        <f t="shared" si="3"/>
        <v>26.736842105263158</v>
      </c>
    </row>
    <row r="19" spans="1:13" ht="20.25" customHeight="1">
      <c r="A19" s="139" t="s">
        <v>418</v>
      </c>
      <c r="B19" s="139"/>
      <c r="C19" s="140">
        <v>635</v>
      </c>
      <c r="D19" s="141">
        <v>662</v>
      </c>
      <c r="E19" s="141">
        <v>681</v>
      </c>
      <c r="F19" s="151">
        <f t="shared" si="0"/>
        <v>19</v>
      </c>
      <c r="G19" s="142">
        <v>21</v>
      </c>
      <c r="H19" s="141">
        <v>22</v>
      </c>
      <c r="I19" s="141">
        <v>23</v>
      </c>
      <c r="J19" s="151">
        <f t="shared" si="1"/>
        <v>1</v>
      </c>
      <c r="K19" s="143">
        <v>30.238095238095237</v>
      </c>
      <c r="L19" s="144">
        <f t="shared" si="2"/>
        <v>30.09090909090909</v>
      </c>
      <c r="M19" s="145">
        <f t="shared" si="3"/>
        <v>29.608695652173914</v>
      </c>
    </row>
    <row r="20" spans="1:13" ht="20.25" customHeight="1">
      <c r="A20" s="139" t="s">
        <v>419</v>
      </c>
      <c r="B20" s="139"/>
      <c r="C20" s="140">
        <v>693</v>
      </c>
      <c r="D20" s="141">
        <v>674</v>
      </c>
      <c r="E20" s="141">
        <v>664</v>
      </c>
      <c r="F20" s="151">
        <f t="shared" si="0"/>
        <v>-10</v>
      </c>
      <c r="G20" s="142">
        <v>21</v>
      </c>
      <c r="H20" s="141">
        <v>21</v>
      </c>
      <c r="I20" s="141">
        <v>20</v>
      </c>
      <c r="J20" s="151">
        <f t="shared" si="1"/>
        <v>-1</v>
      </c>
      <c r="K20" s="143">
        <v>33</v>
      </c>
      <c r="L20" s="144">
        <f t="shared" si="2"/>
        <v>32.095238095238095</v>
      </c>
      <c r="M20" s="145">
        <f t="shared" si="3"/>
        <v>33.2</v>
      </c>
    </row>
    <row r="21" spans="1:13" ht="20.25" customHeight="1">
      <c r="A21" s="139" t="s">
        <v>420</v>
      </c>
      <c r="B21" s="139"/>
      <c r="C21" s="140">
        <v>756</v>
      </c>
      <c r="D21" s="141">
        <v>799</v>
      </c>
      <c r="E21" s="141">
        <v>814</v>
      </c>
      <c r="F21" s="151">
        <f t="shared" si="0"/>
        <v>15</v>
      </c>
      <c r="G21" s="142">
        <v>23</v>
      </c>
      <c r="H21" s="141">
        <v>25</v>
      </c>
      <c r="I21" s="141">
        <v>25</v>
      </c>
      <c r="J21" s="151" t="str">
        <f t="shared" si="1"/>
        <v>-</v>
      </c>
      <c r="K21" s="143">
        <v>32.869565217391305</v>
      </c>
      <c r="L21" s="144">
        <f t="shared" si="2"/>
        <v>31.96</v>
      </c>
      <c r="M21" s="145">
        <f t="shared" si="3"/>
        <v>32.56</v>
      </c>
    </row>
    <row r="22" spans="1:13" ht="20.25" customHeight="1">
      <c r="A22" s="139" t="s">
        <v>421</v>
      </c>
      <c r="B22" s="139"/>
      <c r="C22" s="140">
        <v>648</v>
      </c>
      <c r="D22" s="141">
        <v>631</v>
      </c>
      <c r="E22" s="141">
        <v>639</v>
      </c>
      <c r="F22" s="151">
        <f t="shared" si="0"/>
        <v>8</v>
      </c>
      <c r="G22" s="142">
        <v>21</v>
      </c>
      <c r="H22" s="141">
        <v>20</v>
      </c>
      <c r="I22" s="141">
        <v>20</v>
      </c>
      <c r="J22" s="151" t="str">
        <f t="shared" si="1"/>
        <v>-</v>
      </c>
      <c r="K22" s="143">
        <v>30.857142857142858</v>
      </c>
      <c r="L22" s="144">
        <f t="shared" si="2"/>
        <v>31.55</v>
      </c>
      <c r="M22" s="145">
        <f t="shared" si="3"/>
        <v>31.95</v>
      </c>
    </row>
    <row r="23" spans="1:13" ht="20.25" customHeight="1">
      <c r="A23" s="139" t="s">
        <v>99</v>
      </c>
      <c r="B23" s="139"/>
      <c r="C23" s="140">
        <v>424</v>
      </c>
      <c r="D23" s="141">
        <v>389</v>
      </c>
      <c r="E23" s="141">
        <v>376</v>
      </c>
      <c r="F23" s="151">
        <f t="shared" si="0"/>
        <v>-13</v>
      </c>
      <c r="G23" s="142">
        <v>15</v>
      </c>
      <c r="H23" s="141">
        <v>14</v>
      </c>
      <c r="I23" s="141">
        <v>13</v>
      </c>
      <c r="J23" s="151">
        <f t="shared" si="1"/>
        <v>-1</v>
      </c>
      <c r="K23" s="143">
        <v>28.266666666666666</v>
      </c>
      <c r="L23" s="144">
        <f>D23/H23</f>
        <v>27.785714285714285</v>
      </c>
      <c r="M23" s="145">
        <f t="shared" si="3"/>
        <v>28.923076923076923</v>
      </c>
    </row>
    <row r="24" spans="1:13" ht="20.25" customHeight="1">
      <c r="A24" s="139" t="s">
        <v>422</v>
      </c>
      <c r="B24" s="139"/>
      <c r="C24" s="146">
        <v>293</v>
      </c>
      <c r="D24" s="147">
        <v>310</v>
      </c>
      <c r="E24" s="141">
        <v>327</v>
      </c>
      <c r="F24" s="151">
        <f t="shared" si="0"/>
        <v>17</v>
      </c>
      <c r="G24" s="148">
        <v>14</v>
      </c>
      <c r="H24" s="147">
        <v>14</v>
      </c>
      <c r="I24" s="141">
        <v>15</v>
      </c>
      <c r="J24" s="151">
        <f t="shared" si="1"/>
        <v>1</v>
      </c>
      <c r="K24" s="149">
        <v>20.928571428571427</v>
      </c>
      <c r="L24" s="145">
        <f>D24/H24</f>
        <v>22.142857142857142</v>
      </c>
      <c r="M24" s="145">
        <f t="shared" si="3"/>
        <v>21.8</v>
      </c>
    </row>
    <row r="25" spans="1:13" ht="12.75" customHeight="1">
      <c r="A25" s="139"/>
      <c r="B25" s="139"/>
      <c r="C25" s="150"/>
      <c r="D25" s="141"/>
      <c r="E25" s="141"/>
      <c r="F25" s="151"/>
      <c r="G25" s="141"/>
      <c r="H25" s="141"/>
      <c r="I25" s="141"/>
      <c r="J25" s="152"/>
      <c r="K25" s="143"/>
      <c r="L25" s="144"/>
      <c r="M25" s="145"/>
    </row>
    <row r="26" spans="1:13" ht="20.25" customHeight="1">
      <c r="A26" s="131" t="s">
        <v>82</v>
      </c>
      <c r="B26" s="132"/>
      <c r="C26" s="153">
        <v>6008</v>
      </c>
      <c r="D26" s="127">
        <v>6152</v>
      </c>
      <c r="E26" s="127">
        <f>SUM(E27+E28+E29+E30+E31+E32+E33+E34+E35+E36+E37+E38+E39)</f>
        <v>6260</v>
      </c>
      <c r="F26" s="134">
        <f>SUM(F27+F28+F29+F30+F31+F32+F33+F34+F35+F36+F37+F38+F39)</f>
        <v>108</v>
      </c>
      <c r="G26" s="127">
        <v>182</v>
      </c>
      <c r="H26" s="127">
        <v>181</v>
      </c>
      <c r="I26" s="127">
        <f>SUM(I27+I28+I29+I31+I30+I32+I33+I34+I35+I36+I37+I38+I39)</f>
        <v>188</v>
      </c>
      <c r="J26" s="154">
        <f aca="true" t="shared" si="4" ref="J26:J39">+IF(H26=I26,"-",I26-H26)</f>
        <v>7</v>
      </c>
      <c r="K26" s="155">
        <v>33.010989010989015</v>
      </c>
      <c r="L26" s="156">
        <f aca="true" t="shared" si="5" ref="L26:L39">D26/H26</f>
        <v>33.988950276243095</v>
      </c>
      <c r="M26" s="138">
        <f t="shared" si="3"/>
        <v>33.297872340425535</v>
      </c>
    </row>
    <row r="27" spans="1:13" ht="20.25" customHeight="1">
      <c r="A27" s="139" t="s">
        <v>101</v>
      </c>
      <c r="B27" s="139"/>
      <c r="C27" s="157">
        <v>695</v>
      </c>
      <c r="D27" s="147">
        <v>699</v>
      </c>
      <c r="E27" s="147">
        <v>712</v>
      </c>
      <c r="F27" s="151">
        <f aca="true" t="shared" si="6" ref="F27:F39">+IF(D27=E27,"-",E27-D27)</f>
        <v>13</v>
      </c>
      <c r="G27" s="147">
        <v>23</v>
      </c>
      <c r="H27" s="147">
        <v>21</v>
      </c>
      <c r="I27" s="147">
        <v>21</v>
      </c>
      <c r="J27" s="152" t="str">
        <f t="shared" si="4"/>
        <v>-</v>
      </c>
      <c r="K27" s="143">
        <v>30.217391304347824</v>
      </c>
      <c r="L27" s="144">
        <f t="shared" si="5"/>
        <v>33.285714285714285</v>
      </c>
      <c r="M27" s="145">
        <f t="shared" si="3"/>
        <v>33.904761904761905</v>
      </c>
    </row>
    <row r="28" spans="1:13" ht="20.25" customHeight="1">
      <c r="A28" s="139" t="s">
        <v>102</v>
      </c>
      <c r="B28" s="139"/>
      <c r="C28" s="157">
        <v>543</v>
      </c>
      <c r="D28" s="147">
        <v>551</v>
      </c>
      <c r="E28" s="147">
        <v>562</v>
      </c>
      <c r="F28" s="151">
        <f t="shared" si="6"/>
        <v>11</v>
      </c>
      <c r="G28" s="147">
        <v>15</v>
      </c>
      <c r="H28" s="147">
        <v>15</v>
      </c>
      <c r="I28" s="147">
        <v>17</v>
      </c>
      <c r="J28" s="152">
        <f t="shared" si="4"/>
        <v>2</v>
      </c>
      <c r="K28" s="143">
        <v>36.2</v>
      </c>
      <c r="L28" s="144">
        <f t="shared" si="5"/>
        <v>36.733333333333334</v>
      </c>
      <c r="M28" s="145">
        <f t="shared" si="3"/>
        <v>33.05882352941177</v>
      </c>
    </row>
    <row r="29" spans="1:13" ht="20.25" customHeight="1">
      <c r="A29" s="139" t="s">
        <v>423</v>
      </c>
      <c r="B29" s="139"/>
      <c r="C29" s="157">
        <v>614</v>
      </c>
      <c r="D29" s="147">
        <v>610</v>
      </c>
      <c r="E29" s="147">
        <v>622</v>
      </c>
      <c r="F29" s="151">
        <f t="shared" si="6"/>
        <v>12</v>
      </c>
      <c r="G29" s="147">
        <v>16</v>
      </c>
      <c r="H29" s="147">
        <v>16</v>
      </c>
      <c r="I29" s="147">
        <v>16</v>
      </c>
      <c r="J29" s="152" t="str">
        <f t="shared" si="4"/>
        <v>-</v>
      </c>
      <c r="K29" s="143">
        <v>38.375</v>
      </c>
      <c r="L29" s="144">
        <f t="shared" si="5"/>
        <v>38.125</v>
      </c>
      <c r="M29" s="145">
        <f t="shared" si="3"/>
        <v>38.875</v>
      </c>
    </row>
    <row r="30" spans="1:13" ht="20.25" customHeight="1">
      <c r="A30" s="139" t="s">
        <v>103</v>
      </c>
      <c r="B30" s="139"/>
      <c r="C30" s="157">
        <v>248</v>
      </c>
      <c r="D30" s="147">
        <v>250</v>
      </c>
      <c r="E30" s="147">
        <v>239</v>
      </c>
      <c r="F30" s="151">
        <f t="shared" si="6"/>
        <v>-11</v>
      </c>
      <c r="G30" s="147">
        <v>10</v>
      </c>
      <c r="H30" s="147">
        <v>10</v>
      </c>
      <c r="I30" s="147">
        <v>8</v>
      </c>
      <c r="J30" s="152">
        <f t="shared" si="4"/>
        <v>-2</v>
      </c>
      <c r="K30" s="143">
        <v>24.8</v>
      </c>
      <c r="L30" s="144">
        <f t="shared" si="5"/>
        <v>25</v>
      </c>
      <c r="M30" s="145">
        <f t="shared" si="3"/>
        <v>29.875</v>
      </c>
    </row>
    <row r="31" spans="1:13" ht="20.25" customHeight="1">
      <c r="A31" s="139" t="s">
        <v>424</v>
      </c>
      <c r="B31" s="139"/>
      <c r="C31" s="157">
        <v>479</v>
      </c>
      <c r="D31" s="147">
        <v>518</v>
      </c>
      <c r="E31" s="147">
        <v>525</v>
      </c>
      <c r="F31" s="151">
        <f t="shared" si="6"/>
        <v>7</v>
      </c>
      <c r="G31" s="147">
        <v>13</v>
      </c>
      <c r="H31" s="147">
        <v>14</v>
      </c>
      <c r="I31" s="147">
        <v>15</v>
      </c>
      <c r="J31" s="152">
        <f t="shared" si="4"/>
        <v>1</v>
      </c>
      <c r="K31" s="143">
        <v>36.84615384615385</v>
      </c>
      <c r="L31" s="144">
        <f t="shared" si="5"/>
        <v>37</v>
      </c>
      <c r="M31" s="145">
        <f t="shared" si="3"/>
        <v>35</v>
      </c>
    </row>
    <row r="32" spans="1:13" ht="20.25" customHeight="1">
      <c r="A32" s="139" t="s">
        <v>425</v>
      </c>
      <c r="B32" s="139"/>
      <c r="C32" s="157">
        <v>392</v>
      </c>
      <c r="D32" s="147">
        <v>408</v>
      </c>
      <c r="E32" s="147">
        <v>423</v>
      </c>
      <c r="F32" s="151">
        <f t="shared" si="6"/>
        <v>15</v>
      </c>
      <c r="G32" s="147">
        <v>11</v>
      </c>
      <c r="H32" s="147">
        <v>12</v>
      </c>
      <c r="I32" s="147">
        <v>12</v>
      </c>
      <c r="J32" s="152" t="str">
        <f t="shared" si="4"/>
        <v>-</v>
      </c>
      <c r="K32" s="143">
        <v>35.63636363636363</v>
      </c>
      <c r="L32" s="144">
        <f t="shared" si="5"/>
        <v>34</v>
      </c>
      <c r="M32" s="145">
        <f t="shared" si="3"/>
        <v>35.25</v>
      </c>
    </row>
    <row r="33" spans="1:13" ht="20.25" customHeight="1">
      <c r="A33" s="139" t="s">
        <v>426</v>
      </c>
      <c r="B33" s="139"/>
      <c r="C33" s="157">
        <v>459</v>
      </c>
      <c r="D33" s="147">
        <v>450</v>
      </c>
      <c r="E33" s="147">
        <v>443</v>
      </c>
      <c r="F33" s="151">
        <f t="shared" si="6"/>
        <v>-7</v>
      </c>
      <c r="G33" s="147">
        <v>13</v>
      </c>
      <c r="H33" s="147">
        <v>12</v>
      </c>
      <c r="I33" s="147">
        <v>12</v>
      </c>
      <c r="J33" s="152" t="str">
        <f t="shared" si="4"/>
        <v>-</v>
      </c>
      <c r="K33" s="143">
        <v>35.30769230769231</v>
      </c>
      <c r="L33" s="144">
        <f t="shared" si="5"/>
        <v>37.5</v>
      </c>
      <c r="M33" s="145">
        <f t="shared" si="3"/>
        <v>36.916666666666664</v>
      </c>
    </row>
    <row r="34" spans="1:13" ht="20.25" customHeight="1">
      <c r="A34" s="139" t="s">
        <v>427</v>
      </c>
      <c r="B34" s="139"/>
      <c r="C34" s="157">
        <v>562</v>
      </c>
      <c r="D34" s="147">
        <v>612</v>
      </c>
      <c r="E34" s="147">
        <v>669</v>
      </c>
      <c r="F34" s="151">
        <f t="shared" si="6"/>
        <v>57</v>
      </c>
      <c r="G34" s="147">
        <v>17</v>
      </c>
      <c r="H34" s="147">
        <v>19</v>
      </c>
      <c r="I34" s="147">
        <v>21</v>
      </c>
      <c r="J34" s="152">
        <f t="shared" si="4"/>
        <v>2</v>
      </c>
      <c r="K34" s="143">
        <v>33.05882352941177</v>
      </c>
      <c r="L34" s="144">
        <f t="shared" si="5"/>
        <v>32.21052631578947</v>
      </c>
      <c r="M34" s="145">
        <f t="shared" si="3"/>
        <v>31.857142857142858</v>
      </c>
    </row>
    <row r="35" spans="1:13" ht="20.25" customHeight="1">
      <c r="A35" s="139" t="s">
        <v>428</v>
      </c>
      <c r="B35" s="139"/>
      <c r="C35" s="157">
        <v>381</v>
      </c>
      <c r="D35" s="147">
        <v>389</v>
      </c>
      <c r="E35" s="147">
        <v>420</v>
      </c>
      <c r="F35" s="151">
        <f t="shared" si="6"/>
        <v>31</v>
      </c>
      <c r="G35" s="147">
        <v>13</v>
      </c>
      <c r="H35" s="147">
        <v>13</v>
      </c>
      <c r="I35" s="147">
        <v>14</v>
      </c>
      <c r="J35" s="152">
        <f t="shared" si="4"/>
        <v>1</v>
      </c>
      <c r="K35" s="143">
        <v>29.307692307692307</v>
      </c>
      <c r="L35" s="144">
        <f>D35/H35</f>
        <v>29.923076923076923</v>
      </c>
      <c r="M35" s="145">
        <f t="shared" si="3"/>
        <v>30</v>
      </c>
    </row>
    <row r="36" spans="1:13" ht="20.25" customHeight="1">
      <c r="A36" s="139" t="s">
        <v>104</v>
      </c>
      <c r="B36" s="139"/>
      <c r="C36" s="157">
        <v>466</v>
      </c>
      <c r="D36" s="147">
        <v>480</v>
      </c>
      <c r="E36" s="147">
        <v>448</v>
      </c>
      <c r="F36" s="151">
        <f t="shared" si="6"/>
        <v>-32</v>
      </c>
      <c r="G36" s="147">
        <v>13</v>
      </c>
      <c r="H36" s="147">
        <v>13</v>
      </c>
      <c r="I36" s="147">
        <v>12</v>
      </c>
      <c r="J36" s="152">
        <f t="shared" si="4"/>
        <v>-1</v>
      </c>
      <c r="K36" s="143">
        <v>35.84615384615385</v>
      </c>
      <c r="L36" s="144">
        <f t="shared" si="5"/>
        <v>36.92307692307692</v>
      </c>
      <c r="M36" s="145">
        <f t="shared" si="3"/>
        <v>37.333333333333336</v>
      </c>
    </row>
    <row r="37" spans="1:13" ht="20.25" customHeight="1">
      <c r="A37" s="139" t="s">
        <v>105</v>
      </c>
      <c r="B37" s="139"/>
      <c r="C37" s="157">
        <v>362</v>
      </c>
      <c r="D37" s="147">
        <v>381</v>
      </c>
      <c r="E37" s="147">
        <v>371</v>
      </c>
      <c r="F37" s="151">
        <f t="shared" si="6"/>
        <v>-10</v>
      </c>
      <c r="G37" s="147">
        <v>15</v>
      </c>
      <c r="H37" s="147">
        <v>13</v>
      </c>
      <c r="I37" s="147">
        <v>14</v>
      </c>
      <c r="J37" s="152">
        <f t="shared" si="4"/>
        <v>1</v>
      </c>
      <c r="K37" s="143">
        <v>24.133333333333333</v>
      </c>
      <c r="L37" s="144">
        <f t="shared" si="5"/>
        <v>29.307692307692307</v>
      </c>
      <c r="M37" s="145">
        <f t="shared" si="3"/>
        <v>26.5</v>
      </c>
    </row>
    <row r="38" spans="1:13" ht="20.25" customHeight="1">
      <c r="A38" s="139" t="s">
        <v>106</v>
      </c>
      <c r="B38" s="139"/>
      <c r="C38" s="157">
        <v>381</v>
      </c>
      <c r="D38" s="147">
        <v>382</v>
      </c>
      <c r="E38" s="147">
        <v>395</v>
      </c>
      <c r="F38" s="151">
        <f t="shared" si="6"/>
        <v>13</v>
      </c>
      <c r="G38" s="147">
        <v>11</v>
      </c>
      <c r="H38" s="147">
        <v>11</v>
      </c>
      <c r="I38" s="147">
        <v>14</v>
      </c>
      <c r="J38" s="152">
        <f t="shared" si="4"/>
        <v>3</v>
      </c>
      <c r="K38" s="143">
        <v>34.63636363636363</v>
      </c>
      <c r="L38" s="144">
        <f t="shared" si="5"/>
        <v>34.72727272727273</v>
      </c>
      <c r="M38" s="145">
        <f t="shared" si="3"/>
        <v>28.214285714285715</v>
      </c>
    </row>
    <row r="39" spans="1:13" ht="20.25" customHeight="1" thickBot="1">
      <c r="A39" s="158" t="s">
        <v>429</v>
      </c>
      <c r="B39" s="158"/>
      <c r="C39" s="159">
        <v>426</v>
      </c>
      <c r="D39" s="160">
        <v>422</v>
      </c>
      <c r="E39" s="160">
        <v>431</v>
      </c>
      <c r="F39" s="380">
        <f t="shared" si="6"/>
        <v>9</v>
      </c>
      <c r="G39" s="160">
        <v>12</v>
      </c>
      <c r="H39" s="160">
        <v>12</v>
      </c>
      <c r="I39" s="160">
        <v>12</v>
      </c>
      <c r="J39" s="381" t="str">
        <f t="shared" si="4"/>
        <v>-</v>
      </c>
      <c r="K39" s="161">
        <v>35.5</v>
      </c>
      <c r="L39" s="162">
        <f t="shared" si="5"/>
        <v>35.166666666666664</v>
      </c>
      <c r="M39" s="163">
        <f t="shared" si="3"/>
        <v>35.916666666666664</v>
      </c>
    </row>
    <row r="40" spans="1:13" ht="18" customHeight="1" thickTop="1">
      <c r="A40" s="47" t="s">
        <v>304</v>
      </c>
      <c r="B40" s="47"/>
      <c r="C40" s="48"/>
      <c r="D40" s="48"/>
      <c r="E40" s="48"/>
      <c r="F40" s="48"/>
      <c r="G40" s="48"/>
      <c r="H40" s="48"/>
      <c r="I40" s="48"/>
      <c r="J40" s="48"/>
      <c r="K40" s="49"/>
      <c r="L40" s="49"/>
      <c r="M40" s="49"/>
    </row>
  </sheetData>
  <sheetProtection/>
  <mergeCells count="5">
    <mergeCell ref="A3:B4"/>
    <mergeCell ref="K2:M2"/>
    <mergeCell ref="K3:M3"/>
    <mergeCell ref="G3:J3"/>
    <mergeCell ref="C3:F3"/>
  </mergeCells>
  <printOptions/>
  <pageMargins left="0.5511811023622047" right="0.5511811023622047" top="0.5905511811023623" bottom="0.7086614173228347" header="0.31496062992125984" footer="0.4724409448818898"/>
  <pageSetup horizontalDpi="600" verticalDpi="600" orientation="portrait" paperSize="9" r:id="rId1"/>
  <headerFooter>
    <oddHeader>&amp;L&amp;"ＭＳ Ｐゴシック,太字"&amp;16Ｋ　教育・文化</oddHeader>
    <oddFooter>&amp;C- &amp;P+125 -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:IV1"/>
    </sheetView>
  </sheetViews>
  <sheetFormatPr defaultColWidth="9.00390625" defaultRowHeight="13.5"/>
  <cols>
    <col min="1" max="1" width="17.75390625" style="34" customWidth="1"/>
    <col min="2" max="2" width="0.875" style="34" customWidth="1"/>
    <col min="3" max="3" width="13.00390625" style="34" bestFit="1" customWidth="1"/>
    <col min="4" max="5" width="5.25390625" style="34" bestFit="1" customWidth="1"/>
    <col min="6" max="6" width="6.00390625" style="34" bestFit="1" customWidth="1"/>
    <col min="7" max="8" width="5.25390625" style="34" bestFit="1" customWidth="1"/>
    <col min="9" max="9" width="6.625" style="34" customWidth="1"/>
    <col min="10" max="10" width="5.25390625" style="34" bestFit="1" customWidth="1"/>
    <col min="11" max="11" width="5.25390625" style="34" customWidth="1"/>
    <col min="12" max="12" width="5.25390625" style="34" bestFit="1" customWidth="1"/>
    <col min="13" max="13" width="5.625" style="34" customWidth="1"/>
    <col min="14" max="16" width="4.875" style="34" customWidth="1"/>
    <col min="17" max="17" width="6.125" style="34" customWidth="1"/>
    <col min="18" max="30" width="5.625" style="34" customWidth="1"/>
    <col min="31" max="16384" width="9.00390625" style="34" customWidth="1"/>
  </cols>
  <sheetData>
    <row r="1" spans="1:2" ht="27" customHeight="1">
      <c r="A1" s="52" t="s">
        <v>480</v>
      </c>
      <c r="B1" s="52"/>
    </row>
    <row r="2" spans="1:9" ht="15" customHeight="1" thickBot="1">
      <c r="A2" s="53"/>
      <c r="B2" s="53"/>
      <c r="I2" s="54" t="s">
        <v>438</v>
      </c>
    </row>
    <row r="3" spans="1:12" ht="15" customHeight="1" thickTop="1">
      <c r="A3" s="393" t="s">
        <v>219</v>
      </c>
      <c r="B3" s="394"/>
      <c r="C3" s="399" t="s">
        <v>81</v>
      </c>
      <c r="D3" s="406" t="s">
        <v>363</v>
      </c>
      <c r="E3" s="406"/>
      <c r="F3" s="406"/>
      <c r="G3" s="406"/>
      <c r="H3" s="406"/>
      <c r="I3" s="406"/>
      <c r="J3" s="406"/>
      <c r="K3" s="406"/>
      <c r="L3" s="407"/>
    </row>
    <row r="4" spans="1:13" ht="15" customHeight="1">
      <c r="A4" s="395"/>
      <c r="B4" s="396"/>
      <c r="C4" s="400"/>
      <c r="D4" s="400" t="s">
        <v>82</v>
      </c>
      <c r="E4" s="400"/>
      <c r="F4" s="408"/>
      <c r="G4" s="400" t="s">
        <v>24</v>
      </c>
      <c r="H4" s="400"/>
      <c r="I4" s="400"/>
      <c r="J4" s="409" t="s">
        <v>25</v>
      </c>
      <c r="K4" s="400"/>
      <c r="L4" s="408"/>
      <c r="M4" s="55"/>
    </row>
    <row r="5" spans="1:13" ht="15" customHeight="1">
      <c r="A5" s="397"/>
      <c r="B5" s="398"/>
      <c r="C5" s="400"/>
      <c r="D5" s="165" t="s">
        <v>279</v>
      </c>
      <c r="E5" s="165" t="s">
        <v>280</v>
      </c>
      <c r="F5" s="175" t="s">
        <v>281</v>
      </c>
      <c r="G5" s="165" t="s">
        <v>279</v>
      </c>
      <c r="H5" s="165" t="s">
        <v>280</v>
      </c>
      <c r="I5" s="165" t="s">
        <v>281</v>
      </c>
      <c r="J5" s="164" t="s">
        <v>279</v>
      </c>
      <c r="K5" s="165" t="s">
        <v>280</v>
      </c>
      <c r="L5" s="175" t="s">
        <v>281</v>
      </c>
      <c r="M5" s="55"/>
    </row>
    <row r="6" spans="1:21" ht="17.25" customHeight="1">
      <c r="A6" s="361" t="s">
        <v>49</v>
      </c>
      <c r="B6" s="361"/>
      <c r="C6" s="362" t="s">
        <v>84</v>
      </c>
      <c r="D6" s="336">
        <v>399</v>
      </c>
      <c r="E6" s="336">
        <v>409</v>
      </c>
      <c r="F6" s="336">
        <f aca="true" t="shared" si="0" ref="F6:F24">D6+E6</f>
        <v>808</v>
      </c>
      <c r="G6" s="338">
        <v>73</v>
      </c>
      <c r="H6" s="336">
        <v>69</v>
      </c>
      <c r="I6" s="337">
        <f aca="true" t="shared" si="1" ref="I6:I25">G6+H6</f>
        <v>142</v>
      </c>
      <c r="J6" s="336">
        <v>77</v>
      </c>
      <c r="K6" s="336">
        <v>75</v>
      </c>
      <c r="L6" s="336">
        <f aca="true" t="shared" si="2" ref="L6:L25">J6+K6</f>
        <v>152</v>
      </c>
      <c r="M6" s="56"/>
      <c r="N6" s="56"/>
      <c r="O6" s="56"/>
      <c r="P6" s="56"/>
      <c r="Q6" s="56"/>
      <c r="R6" s="56"/>
      <c r="S6" s="56"/>
      <c r="T6" s="56"/>
      <c r="U6" s="56"/>
    </row>
    <row r="7" spans="1:21" ht="17.25" customHeight="1">
      <c r="A7" s="361" t="s">
        <v>50</v>
      </c>
      <c r="B7" s="361"/>
      <c r="C7" s="363">
        <v>3371</v>
      </c>
      <c r="D7" s="336">
        <v>492</v>
      </c>
      <c r="E7" s="336">
        <v>398</v>
      </c>
      <c r="F7" s="336">
        <f t="shared" si="0"/>
        <v>890</v>
      </c>
      <c r="G7" s="338">
        <v>83</v>
      </c>
      <c r="H7" s="336">
        <v>82</v>
      </c>
      <c r="I7" s="337">
        <f t="shared" si="1"/>
        <v>165</v>
      </c>
      <c r="J7" s="336">
        <v>79</v>
      </c>
      <c r="K7" s="336">
        <v>67</v>
      </c>
      <c r="L7" s="336">
        <f t="shared" si="2"/>
        <v>146</v>
      </c>
      <c r="M7" s="56"/>
      <c r="N7" s="56"/>
      <c r="O7" s="56"/>
      <c r="P7" s="56"/>
      <c r="Q7" s="56"/>
      <c r="R7" s="56"/>
      <c r="S7" s="56"/>
      <c r="T7" s="56"/>
      <c r="U7" s="56"/>
    </row>
    <row r="8" spans="1:21" ht="17.25" customHeight="1">
      <c r="A8" s="361" t="s">
        <v>51</v>
      </c>
      <c r="B8" s="361"/>
      <c r="C8" s="362" t="s">
        <v>85</v>
      </c>
      <c r="D8" s="336">
        <v>412</v>
      </c>
      <c r="E8" s="336">
        <v>412</v>
      </c>
      <c r="F8" s="336">
        <f t="shared" si="0"/>
        <v>824</v>
      </c>
      <c r="G8" s="338">
        <v>71</v>
      </c>
      <c r="H8" s="336">
        <v>71</v>
      </c>
      <c r="I8" s="337">
        <f t="shared" si="1"/>
        <v>142</v>
      </c>
      <c r="J8" s="336">
        <v>76</v>
      </c>
      <c r="K8" s="336">
        <v>67</v>
      </c>
      <c r="L8" s="336">
        <f t="shared" si="2"/>
        <v>143</v>
      </c>
      <c r="M8" s="56"/>
      <c r="N8" s="56"/>
      <c r="O8" s="56"/>
      <c r="P8" s="56"/>
      <c r="Q8" s="56"/>
      <c r="R8" s="56"/>
      <c r="S8" s="56"/>
      <c r="T8" s="56"/>
      <c r="U8" s="56"/>
    </row>
    <row r="9" spans="1:21" ht="17.25" customHeight="1">
      <c r="A9" s="361" t="s">
        <v>52</v>
      </c>
      <c r="B9" s="361"/>
      <c r="C9" s="363">
        <v>19238</v>
      </c>
      <c r="D9" s="336">
        <v>282</v>
      </c>
      <c r="E9" s="336">
        <v>248</v>
      </c>
      <c r="F9" s="336">
        <f t="shared" si="0"/>
        <v>530</v>
      </c>
      <c r="G9" s="338">
        <v>44</v>
      </c>
      <c r="H9" s="336">
        <v>45</v>
      </c>
      <c r="I9" s="337">
        <f t="shared" si="1"/>
        <v>89</v>
      </c>
      <c r="J9" s="336">
        <v>57</v>
      </c>
      <c r="K9" s="336">
        <v>34</v>
      </c>
      <c r="L9" s="336">
        <f t="shared" si="2"/>
        <v>91</v>
      </c>
      <c r="M9" s="56"/>
      <c r="N9" s="56"/>
      <c r="O9" s="56"/>
      <c r="P9" s="56"/>
      <c r="Q9" s="56"/>
      <c r="R9" s="56"/>
      <c r="S9" s="56"/>
      <c r="T9" s="56"/>
      <c r="U9" s="56"/>
    </row>
    <row r="10" spans="1:21" ht="17.25" customHeight="1">
      <c r="A10" s="361" t="s">
        <v>53</v>
      </c>
      <c r="B10" s="361"/>
      <c r="C10" s="362" t="s">
        <v>86</v>
      </c>
      <c r="D10" s="336">
        <v>183</v>
      </c>
      <c r="E10" s="336">
        <v>182</v>
      </c>
      <c r="F10" s="336">
        <f t="shared" si="0"/>
        <v>365</v>
      </c>
      <c r="G10" s="338">
        <v>23</v>
      </c>
      <c r="H10" s="336">
        <v>30</v>
      </c>
      <c r="I10" s="337">
        <f t="shared" si="1"/>
        <v>53</v>
      </c>
      <c r="J10" s="336">
        <v>25</v>
      </c>
      <c r="K10" s="336">
        <v>30</v>
      </c>
      <c r="L10" s="336">
        <f t="shared" si="2"/>
        <v>55</v>
      </c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17.25" customHeight="1">
      <c r="A11" s="361" t="s">
        <v>54</v>
      </c>
      <c r="B11" s="361"/>
      <c r="C11" s="363">
        <v>20455</v>
      </c>
      <c r="D11" s="336">
        <v>481</v>
      </c>
      <c r="E11" s="336">
        <v>505</v>
      </c>
      <c r="F11" s="336">
        <f t="shared" si="0"/>
        <v>986</v>
      </c>
      <c r="G11" s="338">
        <v>88</v>
      </c>
      <c r="H11" s="336">
        <v>87</v>
      </c>
      <c r="I11" s="337">
        <f t="shared" si="1"/>
        <v>175</v>
      </c>
      <c r="J11" s="336">
        <v>75</v>
      </c>
      <c r="K11" s="336">
        <v>81</v>
      </c>
      <c r="L11" s="336">
        <f t="shared" si="2"/>
        <v>156</v>
      </c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17.25" customHeight="1">
      <c r="A12" s="361" t="s">
        <v>55</v>
      </c>
      <c r="B12" s="361"/>
      <c r="C12" s="363">
        <v>21641</v>
      </c>
      <c r="D12" s="336">
        <v>456</v>
      </c>
      <c r="E12" s="336">
        <v>395</v>
      </c>
      <c r="F12" s="336">
        <f t="shared" si="0"/>
        <v>851</v>
      </c>
      <c r="G12" s="338">
        <v>68</v>
      </c>
      <c r="H12" s="336">
        <v>56</v>
      </c>
      <c r="I12" s="337">
        <f t="shared" si="1"/>
        <v>124</v>
      </c>
      <c r="J12" s="336">
        <v>77</v>
      </c>
      <c r="K12" s="336">
        <v>59</v>
      </c>
      <c r="L12" s="336">
        <f t="shared" si="2"/>
        <v>136</v>
      </c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17.25" customHeight="1">
      <c r="A13" s="361" t="s">
        <v>56</v>
      </c>
      <c r="B13" s="361"/>
      <c r="C13" s="363">
        <v>23468</v>
      </c>
      <c r="D13" s="336">
        <v>607</v>
      </c>
      <c r="E13" s="336">
        <v>626</v>
      </c>
      <c r="F13" s="336">
        <f t="shared" si="0"/>
        <v>1233</v>
      </c>
      <c r="G13" s="338">
        <v>106</v>
      </c>
      <c r="H13" s="336">
        <v>127</v>
      </c>
      <c r="I13" s="337">
        <f t="shared" si="1"/>
        <v>233</v>
      </c>
      <c r="J13" s="336">
        <v>96</v>
      </c>
      <c r="K13" s="336">
        <v>100</v>
      </c>
      <c r="L13" s="336">
        <f t="shared" si="2"/>
        <v>196</v>
      </c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17.25" customHeight="1">
      <c r="A14" s="361" t="s">
        <v>57</v>
      </c>
      <c r="B14" s="361"/>
      <c r="C14" s="363">
        <v>24929</v>
      </c>
      <c r="D14" s="336">
        <v>423</v>
      </c>
      <c r="E14" s="336">
        <v>402</v>
      </c>
      <c r="F14" s="336">
        <f t="shared" si="0"/>
        <v>825</v>
      </c>
      <c r="G14" s="338">
        <v>64</v>
      </c>
      <c r="H14" s="336">
        <v>60</v>
      </c>
      <c r="I14" s="337">
        <f t="shared" si="1"/>
        <v>124</v>
      </c>
      <c r="J14" s="336">
        <v>82</v>
      </c>
      <c r="K14" s="336">
        <v>64</v>
      </c>
      <c r="L14" s="336">
        <f t="shared" si="2"/>
        <v>146</v>
      </c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17.25" customHeight="1">
      <c r="A15" s="361" t="s">
        <v>58</v>
      </c>
      <c r="B15" s="361"/>
      <c r="C15" s="363">
        <v>24929</v>
      </c>
      <c r="D15" s="336">
        <v>138</v>
      </c>
      <c r="E15" s="336">
        <v>136</v>
      </c>
      <c r="F15" s="336">
        <f t="shared" si="0"/>
        <v>274</v>
      </c>
      <c r="G15" s="338">
        <v>30</v>
      </c>
      <c r="H15" s="336">
        <v>20</v>
      </c>
      <c r="I15" s="337">
        <f t="shared" si="1"/>
        <v>50</v>
      </c>
      <c r="J15" s="336">
        <v>18</v>
      </c>
      <c r="K15" s="336">
        <v>25</v>
      </c>
      <c r="L15" s="336">
        <f t="shared" si="2"/>
        <v>43</v>
      </c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7.25" customHeight="1">
      <c r="A16" s="361" t="s">
        <v>59</v>
      </c>
      <c r="B16" s="361"/>
      <c r="C16" s="363">
        <v>25294</v>
      </c>
      <c r="D16" s="336">
        <v>375</v>
      </c>
      <c r="E16" s="336">
        <v>394</v>
      </c>
      <c r="F16" s="336">
        <f t="shared" si="0"/>
        <v>769</v>
      </c>
      <c r="G16" s="338">
        <v>56</v>
      </c>
      <c r="H16" s="336">
        <v>64</v>
      </c>
      <c r="I16" s="337">
        <f t="shared" si="1"/>
        <v>120</v>
      </c>
      <c r="J16" s="336">
        <v>51</v>
      </c>
      <c r="K16" s="336">
        <v>60</v>
      </c>
      <c r="L16" s="336">
        <f t="shared" si="2"/>
        <v>111</v>
      </c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7.25" customHeight="1">
      <c r="A17" s="361" t="s">
        <v>60</v>
      </c>
      <c r="B17" s="361"/>
      <c r="C17" s="363">
        <v>27120</v>
      </c>
      <c r="D17" s="336">
        <v>394</v>
      </c>
      <c r="E17" s="336">
        <v>401</v>
      </c>
      <c r="F17" s="336">
        <f t="shared" si="0"/>
        <v>795</v>
      </c>
      <c r="G17" s="338">
        <v>74</v>
      </c>
      <c r="H17" s="336">
        <v>71</v>
      </c>
      <c r="I17" s="337">
        <f t="shared" si="1"/>
        <v>145</v>
      </c>
      <c r="J17" s="336">
        <v>56</v>
      </c>
      <c r="K17" s="336">
        <v>67</v>
      </c>
      <c r="L17" s="336">
        <f t="shared" si="2"/>
        <v>123</v>
      </c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7.25" customHeight="1">
      <c r="A18" s="361" t="s">
        <v>61</v>
      </c>
      <c r="B18" s="361"/>
      <c r="C18" s="363">
        <v>28216</v>
      </c>
      <c r="D18" s="336">
        <v>234</v>
      </c>
      <c r="E18" s="336">
        <v>274</v>
      </c>
      <c r="F18" s="336">
        <f t="shared" si="0"/>
        <v>508</v>
      </c>
      <c r="G18" s="338">
        <v>42</v>
      </c>
      <c r="H18" s="336">
        <v>40</v>
      </c>
      <c r="I18" s="337">
        <f t="shared" si="1"/>
        <v>82</v>
      </c>
      <c r="J18" s="336">
        <v>34</v>
      </c>
      <c r="K18" s="336">
        <v>44</v>
      </c>
      <c r="L18" s="336">
        <f t="shared" si="2"/>
        <v>78</v>
      </c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17.25" customHeight="1">
      <c r="A19" s="361" t="s">
        <v>62</v>
      </c>
      <c r="B19" s="361"/>
      <c r="C19" s="363">
        <v>28581</v>
      </c>
      <c r="D19" s="336">
        <v>360</v>
      </c>
      <c r="E19" s="336">
        <v>321</v>
      </c>
      <c r="F19" s="336">
        <f t="shared" si="0"/>
        <v>681</v>
      </c>
      <c r="G19" s="338">
        <v>61</v>
      </c>
      <c r="H19" s="336">
        <v>65</v>
      </c>
      <c r="I19" s="337">
        <f t="shared" si="1"/>
        <v>126</v>
      </c>
      <c r="J19" s="336">
        <v>60</v>
      </c>
      <c r="K19" s="336">
        <v>49</v>
      </c>
      <c r="L19" s="336">
        <f t="shared" si="2"/>
        <v>109</v>
      </c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7.25" customHeight="1">
      <c r="A20" s="361" t="s">
        <v>63</v>
      </c>
      <c r="B20" s="361"/>
      <c r="C20" s="363">
        <v>28946</v>
      </c>
      <c r="D20" s="336">
        <v>333</v>
      </c>
      <c r="E20" s="336">
        <v>331</v>
      </c>
      <c r="F20" s="336">
        <f t="shared" si="0"/>
        <v>664</v>
      </c>
      <c r="G20" s="338">
        <v>57</v>
      </c>
      <c r="H20" s="336">
        <v>62</v>
      </c>
      <c r="I20" s="337">
        <f t="shared" si="1"/>
        <v>119</v>
      </c>
      <c r="J20" s="336">
        <v>61</v>
      </c>
      <c r="K20" s="336">
        <v>58</v>
      </c>
      <c r="L20" s="336">
        <f t="shared" si="2"/>
        <v>119</v>
      </c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7.25" customHeight="1">
      <c r="A21" s="361" t="s">
        <v>64</v>
      </c>
      <c r="B21" s="361"/>
      <c r="C21" s="363">
        <v>29677</v>
      </c>
      <c r="D21" s="336">
        <v>433</v>
      </c>
      <c r="E21" s="336">
        <v>381</v>
      </c>
      <c r="F21" s="336">
        <f t="shared" si="0"/>
        <v>814</v>
      </c>
      <c r="G21" s="338">
        <v>78</v>
      </c>
      <c r="H21" s="336">
        <v>74</v>
      </c>
      <c r="I21" s="337">
        <f t="shared" si="1"/>
        <v>152</v>
      </c>
      <c r="J21" s="336">
        <v>78</v>
      </c>
      <c r="K21" s="336">
        <v>77</v>
      </c>
      <c r="L21" s="336">
        <f t="shared" si="2"/>
        <v>155</v>
      </c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17.25" customHeight="1">
      <c r="A22" s="361" t="s">
        <v>65</v>
      </c>
      <c r="B22" s="361"/>
      <c r="C22" s="363">
        <v>35886</v>
      </c>
      <c r="D22" s="336">
        <v>322</v>
      </c>
      <c r="E22" s="336">
        <v>317</v>
      </c>
      <c r="F22" s="336">
        <f t="shared" si="0"/>
        <v>639</v>
      </c>
      <c r="G22" s="338">
        <v>50</v>
      </c>
      <c r="H22" s="336">
        <v>50</v>
      </c>
      <c r="I22" s="337">
        <f t="shared" si="1"/>
        <v>100</v>
      </c>
      <c r="J22" s="336">
        <v>56</v>
      </c>
      <c r="K22" s="336">
        <v>57</v>
      </c>
      <c r="L22" s="336">
        <f t="shared" si="2"/>
        <v>113</v>
      </c>
      <c r="M22" s="57"/>
      <c r="N22" s="56"/>
      <c r="O22" s="56"/>
      <c r="P22" s="56"/>
      <c r="Q22" s="56"/>
      <c r="R22" s="56"/>
      <c r="S22" s="56"/>
      <c r="T22" s="56"/>
      <c r="U22" s="56"/>
    </row>
    <row r="23" spans="1:21" ht="17.25" customHeight="1">
      <c r="A23" s="361" t="s">
        <v>66</v>
      </c>
      <c r="B23" s="361"/>
      <c r="C23" s="363">
        <v>36982</v>
      </c>
      <c r="D23" s="336">
        <v>199</v>
      </c>
      <c r="E23" s="336">
        <v>177</v>
      </c>
      <c r="F23" s="336">
        <f t="shared" si="0"/>
        <v>376</v>
      </c>
      <c r="G23" s="338">
        <v>30</v>
      </c>
      <c r="H23" s="336">
        <v>37</v>
      </c>
      <c r="I23" s="337">
        <f t="shared" si="1"/>
        <v>67</v>
      </c>
      <c r="J23" s="336">
        <v>32</v>
      </c>
      <c r="K23" s="336">
        <v>22</v>
      </c>
      <c r="L23" s="336">
        <f t="shared" si="2"/>
        <v>54</v>
      </c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17.25" customHeight="1">
      <c r="A24" s="361" t="s">
        <v>365</v>
      </c>
      <c r="B24" s="361"/>
      <c r="C24" s="363">
        <v>40634</v>
      </c>
      <c r="D24" s="336">
        <v>159</v>
      </c>
      <c r="E24" s="336">
        <v>168</v>
      </c>
      <c r="F24" s="336">
        <f t="shared" si="0"/>
        <v>327</v>
      </c>
      <c r="G24" s="338">
        <v>25</v>
      </c>
      <c r="H24" s="336">
        <v>30</v>
      </c>
      <c r="I24" s="337">
        <f t="shared" si="1"/>
        <v>55</v>
      </c>
      <c r="J24" s="336">
        <v>31</v>
      </c>
      <c r="K24" s="336">
        <v>19</v>
      </c>
      <c r="L24" s="336">
        <f t="shared" si="2"/>
        <v>50</v>
      </c>
      <c r="M24" s="56"/>
      <c r="N24" s="56"/>
      <c r="O24" s="56"/>
      <c r="P24" s="56"/>
      <c r="Q24" s="56"/>
      <c r="R24" s="56"/>
      <c r="S24" s="56"/>
      <c r="T24" s="56"/>
      <c r="U24" s="56"/>
    </row>
    <row r="25" spans="1:21" ht="18.75" customHeight="1" thickBot="1">
      <c r="A25" s="364" t="s">
        <v>67</v>
      </c>
      <c r="B25" s="365"/>
      <c r="C25" s="366"/>
      <c r="D25" s="367">
        <f>SUM(D6+D7+D8+D9+D10+D11+D12+D13+D14+D15+D16+D17+D18+D19+D20+D21+D22+D23+D24)</f>
        <v>6682</v>
      </c>
      <c r="E25" s="367">
        <f>SUM(E6+E7+E8+E9+E10+E11+E12+E13+E14+E15+E16+E17+E18+E19+E20+E21+E22+E23+E24)</f>
        <v>6477</v>
      </c>
      <c r="F25" s="368">
        <f>SUM(D25+E25)</f>
        <v>13159</v>
      </c>
      <c r="G25" s="369">
        <f>SUM(G6+G7+G8+G9+G10+G11+G12+G13+G14+G15+G16+G17+G18+G19+G20+G21+G22+G23+G24)</f>
        <v>1123</v>
      </c>
      <c r="H25" s="367">
        <f>SUM(H6+H7+H8+H9+H10+H11+H12+H13+H14+H15+H16+H17+H18+H19+H20+H21+H22+H23+H24)</f>
        <v>1140</v>
      </c>
      <c r="I25" s="370">
        <f t="shared" si="1"/>
        <v>2263</v>
      </c>
      <c r="J25" s="367">
        <f>SUM(J6+J7+J8+J9+J10+J11+J12+J13+J14+J15+J16+J17+J18+J19+J20+J21+J22+J23+J24)</f>
        <v>1121</v>
      </c>
      <c r="K25" s="367">
        <f>SUM(K6+K7+K8+K9+K10+K11+K12+K13+K14+K15+K16+K17+K18+K19+K20+K21+K22+K23+K24)</f>
        <v>1055</v>
      </c>
      <c r="L25" s="368">
        <f t="shared" si="2"/>
        <v>2176</v>
      </c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15" customHeight="1" thickTop="1">
      <c r="A26" s="393" t="s">
        <v>220</v>
      </c>
      <c r="B26" s="394"/>
      <c r="C26" s="399" t="s">
        <v>81</v>
      </c>
      <c r="D26" s="401" t="s">
        <v>275</v>
      </c>
      <c r="E26" s="401"/>
      <c r="F26" s="401"/>
      <c r="G26" s="401"/>
      <c r="H26" s="401"/>
      <c r="I26" s="401"/>
      <c r="J26" s="401"/>
      <c r="K26" s="401"/>
      <c r="L26" s="402"/>
      <c r="M26" s="58"/>
      <c r="N26" s="56"/>
      <c r="O26" s="56"/>
      <c r="P26" s="56"/>
      <c r="Q26" s="56"/>
      <c r="R26" s="56"/>
      <c r="S26" s="56"/>
      <c r="T26" s="56"/>
      <c r="U26" s="56"/>
    </row>
    <row r="27" spans="1:15" ht="15" customHeight="1">
      <c r="A27" s="395"/>
      <c r="B27" s="396"/>
      <c r="C27" s="400"/>
      <c r="D27" s="403" t="s">
        <v>276</v>
      </c>
      <c r="E27" s="403"/>
      <c r="F27" s="404"/>
      <c r="G27" s="403" t="s">
        <v>277</v>
      </c>
      <c r="H27" s="403"/>
      <c r="I27" s="403"/>
      <c r="J27" s="405" t="s">
        <v>278</v>
      </c>
      <c r="K27" s="403"/>
      <c r="L27" s="404"/>
      <c r="M27" s="58"/>
      <c r="N27" s="56"/>
      <c r="O27" s="56"/>
    </row>
    <row r="28" spans="1:15" ht="15" customHeight="1">
      <c r="A28" s="397"/>
      <c r="B28" s="398"/>
      <c r="C28" s="400"/>
      <c r="D28" s="371" t="s">
        <v>279</v>
      </c>
      <c r="E28" s="371" t="s">
        <v>280</v>
      </c>
      <c r="F28" s="372" t="s">
        <v>281</v>
      </c>
      <c r="G28" s="371" t="s">
        <v>279</v>
      </c>
      <c r="H28" s="371" t="s">
        <v>280</v>
      </c>
      <c r="I28" s="371" t="s">
        <v>281</v>
      </c>
      <c r="J28" s="373" t="s">
        <v>279</v>
      </c>
      <c r="K28" s="371" t="s">
        <v>280</v>
      </c>
      <c r="L28" s="372" t="s">
        <v>281</v>
      </c>
      <c r="M28" s="58"/>
      <c r="N28" s="56"/>
      <c r="O28" s="56"/>
    </row>
    <row r="29" spans="1:21" ht="17.25" customHeight="1">
      <c r="A29" s="361" t="s">
        <v>68</v>
      </c>
      <c r="B29" s="361"/>
      <c r="C29" s="363">
        <v>17288</v>
      </c>
      <c r="D29" s="336">
        <v>362</v>
      </c>
      <c r="E29" s="336">
        <v>350</v>
      </c>
      <c r="F29" s="336">
        <f aca="true" t="shared" si="3" ref="F29:F42">D29+E29</f>
        <v>712</v>
      </c>
      <c r="G29" s="338">
        <v>124</v>
      </c>
      <c r="H29" s="336">
        <v>131</v>
      </c>
      <c r="I29" s="337">
        <f aca="true" t="shared" si="4" ref="I29:I41">G29+H29</f>
        <v>255</v>
      </c>
      <c r="J29" s="336">
        <v>104</v>
      </c>
      <c r="K29" s="336">
        <v>101</v>
      </c>
      <c r="L29" s="336">
        <f aca="true" t="shared" si="5" ref="L29:L42">J29+K29</f>
        <v>205</v>
      </c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17.25" customHeight="1">
      <c r="A30" s="361" t="s">
        <v>69</v>
      </c>
      <c r="B30" s="361"/>
      <c r="C30" s="363">
        <v>17292</v>
      </c>
      <c r="D30" s="336">
        <v>269</v>
      </c>
      <c r="E30" s="336">
        <v>293</v>
      </c>
      <c r="F30" s="336">
        <f t="shared" si="3"/>
        <v>562</v>
      </c>
      <c r="G30" s="338">
        <v>87</v>
      </c>
      <c r="H30" s="336">
        <v>91</v>
      </c>
      <c r="I30" s="337">
        <f t="shared" si="4"/>
        <v>178</v>
      </c>
      <c r="J30" s="336">
        <v>93</v>
      </c>
      <c r="K30" s="336">
        <v>102</v>
      </c>
      <c r="L30" s="336">
        <f t="shared" si="5"/>
        <v>195</v>
      </c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7.25" customHeight="1">
      <c r="A31" s="361" t="s">
        <v>70</v>
      </c>
      <c r="B31" s="361"/>
      <c r="C31" s="363">
        <v>17292</v>
      </c>
      <c r="D31" s="336">
        <v>337</v>
      </c>
      <c r="E31" s="336">
        <v>285</v>
      </c>
      <c r="F31" s="336">
        <f t="shared" si="3"/>
        <v>622</v>
      </c>
      <c r="G31" s="338">
        <v>103</v>
      </c>
      <c r="H31" s="336">
        <v>96</v>
      </c>
      <c r="I31" s="337">
        <f t="shared" si="4"/>
        <v>199</v>
      </c>
      <c r="J31" s="336">
        <v>120</v>
      </c>
      <c r="K31" s="336">
        <v>108</v>
      </c>
      <c r="L31" s="336">
        <f t="shared" si="5"/>
        <v>228</v>
      </c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7.25" customHeight="1">
      <c r="A32" s="361" t="s">
        <v>71</v>
      </c>
      <c r="B32" s="361"/>
      <c r="C32" s="363">
        <v>19815</v>
      </c>
      <c r="D32" s="336">
        <v>132</v>
      </c>
      <c r="E32" s="336">
        <v>107</v>
      </c>
      <c r="F32" s="336">
        <f t="shared" si="3"/>
        <v>239</v>
      </c>
      <c r="G32" s="338">
        <v>46</v>
      </c>
      <c r="H32" s="336">
        <v>34</v>
      </c>
      <c r="I32" s="337">
        <f t="shared" si="4"/>
        <v>80</v>
      </c>
      <c r="J32" s="336">
        <v>38</v>
      </c>
      <c r="K32" s="336">
        <v>43</v>
      </c>
      <c r="L32" s="336">
        <f t="shared" si="5"/>
        <v>81</v>
      </c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7.25" customHeight="1">
      <c r="A33" s="361" t="s">
        <v>72</v>
      </c>
      <c r="B33" s="361"/>
      <c r="C33" s="363">
        <v>22007</v>
      </c>
      <c r="D33" s="336">
        <v>259</v>
      </c>
      <c r="E33" s="336">
        <v>266</v>
      </c>
      <c r="F33" s="336">
        <f t="shared" si="3"/>
        <v>525</v>
      </c>
      <c r="G33" s="338">
        <v>78</v>
      </c>
      <c r="H33" s="336">
        <v>85</v>
      </c>
      <c r="I33" s="337">
        <f t="shared" si="4"/>
        <v>163</v>
      </c>
      <c r="J33" s="336">
        <v>97</v>
      </c>
      <c r="K33" s="336">
        <v>98</v>
      </c>
      <c r="L33" s="336">
        <f t="shared" si="5"/>
        <v>195</v>
      </c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7.25" customHeight="1">
      <c r="A34" s="361" t="s">
        <v>73</v>
      </c>
      <c r="B34" s="361"/>
      <c r="C34" s="363">
        <v>22372</v>
      </c>
      <c r="D34" s="336">
        <v>190</v>
      </c>
      <c r="E34" s="336">
        <v>233</v>
      </c>
      <c r="F34" s="336">
        <f t="shared" si="3"/>
        <v>423</v>
      </c>
      <c r="G34" s="338">
        <v>62</v>
      </c>
      <c r="H34" s="336">
        <v>73</v>
      </c>
      <c r="I34" s="337">
        <f t="shared" si="4"/>
        <v>135</v>
      </c>
      <c r="J34" s="336">
        <v>68</v>
      </c>
      <c r="K34" s="336">
        <v>77</v>
      </c>
      <c r="L34" s="336">
        <f t="shared" si="5"/>
        <v>145</v>
      </c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7.25" customHeight="1">
      <c r="A35" s="361" t="s">
        <v>74</v>
      </c>
      <c r="B35" s="361"/>
      <c r="C35" s="363">
        <v>24929</v>
      </c>
      <c r="D35" s="336">
        <v>222</v>
      </c>
      <c r="E35" s="336">
        <v>221</v>
      </c>
      <c r="F35" s="336">
        <f t="shared" si="3"/>
        <v>443</v>
      </c>
      <c r="G35" s="338">
        <v>69</v>
      </c>
      <c r="H35" s="336">
        <v>72</v>
      </c>
      <c r="I35" s="337">
        <f t="shared" si="4"/>
        <v>141</v>
      </c>
      <c r="J35" s="336">
        <v>77</v>
      </c>
      <c r="K35" s="336">
        <v>76</v>
      </c>
      <c r="L35" s="336">
        <f t="shared" si="5"/>
        <v>153</v>
      </c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17.25" customHeight="1">
      <c r="A36" s="361" t="s">
        <v>75</v>
      </c>
      <c r="B36" s="361"/>
      <c r="C36" s="363">
        <v>27485</v>
      </c>
      <c r="D36" s="336">
        <v>345</v>
      </c>
      <c r="E36" s="336">
        <v>324</v>
      </c>
      <c r="F36" s="336">
        <f t="shared" si="3"/>
        <v>669</v>
      </c>
      <c r="G36" s="338">
        <v>116</v>
      </c>
      <c r="H36" s="336">
        <v>128</v>
      </c>
      <c r="I36" s="337">
        <f t="shared" si="4"/>
        <v>244</v>
      </c>
      <c r="J36" s="336">
        <v>123</v>
      </c>
      <c r="K36" s="336">
        <v>95</v>
      </c>
      <c r="L36" s="336">
        <f t="shared" si="5"/>
        <v>218</v>
      </c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7.25" customHeight="1">
      <c r="A37" s="361" t="s">
        <v>76</v>
      </c>
      <c r="B37" s="361"/>
      <c r="C37" s="363">
        <v>27851</v>
      </c>
      <c r="D37" s="336">
        <v>200</v>
      </c>
      <c r="E37" s="336">
        <v>220</v>
      </c>
      <c r="F37" s="336">
        <f t="shared" si="3"/>
        <v>420</v>
      </c>
      <c r="G37" s="338">
        <v>78</v>
      </c>
      <c r="H37" s="336">
        <v>72</v>
      </c>
      <c r="I37" s="337">
        <f t="shared" si="4"/>
        <v>150</v>
      </c>
      <c r="J37" s="336">
        <v>71</v>
      </c>
      <c r="K37" s="336">
        <v>67</v>
      </c>
      <c r="L37" s="336">
        <f t="shared" si="5"/>
        <v>138</v>
      </c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7.25" customHeight="1">
      <c r="A38" s="361" t="s">
        <v>77</v>
      </c>
      <c r="B38" s="361"/>
      <c r="C38" s="363">
        <v>27851</v>
      </c>
      <c r="D38" s="336">
        <v>232</v>
      </c>
      <c r="E38" s="336">
        <v>216</v>
      </c>
      <c r="F38" s="336">
        <f t="shared" si="3"/>
        <v>448</v>
      </c>
      <c r="G38" s="338">
        <v>79</v>
      </c>
      <c r="H38" s="336">
        <v>71</v>
      </c>
      <c r="I38" s="337">
        <f t="shared" si="4"/>
        <v>150</v>
      </c>
      <c r="J38" s="336">
        <v>73</v>
      </c>
      <c r="K38" s="336">
        <v>80</v>
      </c>
      <c r="L38" s="336">
        <f t="shared" si="5"/>
        <v>153</v>
      </c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7.25" customHeight="1">
      <c r="A39" s="361" t="s">
        <v>78</v>
      </c>
      <c r="B39" s="361"/>
      <c r="C39" s="363">
        <v>29677</v>
      </c>
      <c r="D39" s="336">
        <v>176</v>
      </c>
      <c r="E39" s="336">
        <v>195</v>
      </c>
      <c r="F39" s="336">
        <f t="shared" si="3"/>
        <v>371</v>
      </c>
      <c r="G39" s="338">
        <v>57</v>
      </c>
      <c r="H39" s="336">
        <v>59</v>
      </c>
      <c r="I39" s="337">
        <f t="shared" si="4"/>
        <v>116</v>
      </c>
      <c r="J39" s="336">
        <v>64</v>
      </c>
      <c r="K39" s="336">
        <v>63</v>
      </c>
      <c r="L39" s="336">
        <f t="shared" si="5"/>
        <v>127</v>
      </c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7.25" customHeight="1">
      <c r="A40" s="361" t="s">
        <v>79</v>
      </c>
      <c r="B40" s="361"/>
      <c r="C40" s="363">
        <v>31138</v>
      </c>
      <c r="D40" s="336">
        <v>197</v>
      </c>
      <c r="E40" s="336">
        <v>198</v>
      </c>
      <c r="F40" s="336">
        <f t="shared" si="3"/>
        <v>395</v>
      </c>
      <c r="G40" s="338">
        <v>63</v>
      </c>
      <c r="H40" s="336">
        <v>67</v>
      </c>
      <c r="I40" s="337">
        <f t="shared" si="4"/>
        <v>130</v>
      </c>
      <c r="J40" s="336">
        <v>68</v>
      </c>
      <c r="K40" s="336">
        <v>62</v>
      </c>
      <c r="L40" s="336">
        <f t="shared" si="5"/>
        <v>130</v>
      </c>
      <c r="M40" s="56"/>
      <c r="N40" s="56"/>
      <c r="O40" s="56"/>
      <c r="P40" s="56"/>
      <c r="Q40" s="56"/>
      <c r="R40" s="56"/>
      <c r="S40" s="56"/>
      <c r="T40" s="56"/>
      <c r="U40" s="56"/>
    </row>
    <row r="41" spans="1:21" ht="17.25" customHeight="1">
      <c r="A41" s="361" t="s">
        <v>80</v>
      </c>
      <c r="B41" s="361"/>
      <c r="C41" s="363">
        <v>31503</v>
      </c>
      <c r="D41" s="336">
        <v>200</v>
      </c>
      <c r="E41" s="336">
        <v>231</v>
      </c>
      <c r="F41" s="336">
        <f t="shared" si="3"/>
        <v>431</v>
      </c>
      <c r="G41" s="338">
        <v>69</v>
      </c>
      <c r="H41" s="336">
        <v>73</v>
      </c>
      <c r="I41" s="337">
        <f t="shared" si="4"/>
        <v>142</v>
      </c>
      <c r="J41" s="336">
        <v>62</v>
      </c>
      <c r="K41" s="336">
        <v>76</v>
      </c>
      <c r="L41" s="336">
        <f t="shared" si="5"/>
        <v>138</v>
      </c>
      <c r="M41" s="56"/>
      <c r="N41" s="56"/>
      <c r="O41" s="56"/>
      <c r="P41" s="56"/>
      <c r="Q41" s="56"/>
      <c r="R41" s="56"/>
      <c r="S41" s="56"/>
      <c r="T41" s="56"/>
      <c r="U41" s="56"/>
    </row>
    <row r="42" spans="1:21" ht="18.75" customHeight="1" thickBot="1">
      <c r="A42" s="374" t="s">
        <v>67</v>
      </c>
      <c r="B42" s="375"/>
      <c r="C42" s="243"/>
      <c r="D42" s="376">
        <f>SUM(D29+D30+D31+D32+D33+D35+D34+D36+D37+D38+D39+D40+D41)</f>
        <v>3121</v>
      </c>
      <c r="E42" s="376">
        <f>SUM(E29+E30+E31+E32+E33+E34+E35+E36+E37+E38+E39+E40+E41)</f>
        <v>3139</v>
      </c>
      <c r="F42" s="376">
        <f t="shared" si="3"/>
        <v>6260</v>
      </c>
      <c r="G42" s="377">
        <f>SUM(G29+G30+G31+G32+G33+G34+G35+G36+G37+G38+G39+G40+G41)</f>
        <v>1031</v>
      </c>
      <c r="H42" s="378">
        <f>SUM(H29+H30+H31+H32+H33+H34+H35+H36+H37+H38+H39+H40+H41)</f>
        <v>1052</v>
      </c>
      <c r="I42" s="379">
        <f>H42+G42</f>
        <v>2083</v>
      </c>
      <c r="J42" s="378">
        <f>SUM(J29+J30+J31+J32+J33+J34+J35+J36+J37+J38+J39+J40+J41)</f>
        <v>1058</v>
      </c>
      <c r="K42" s="378">
        <f>SUM(K29+K30+K31+K32+K33+K34+K35+K36+K37+K38+K39+K40+K41)</f>
        <v>1048</v>
      </c>
      <c r="L42" s="376">
        <f t="shared" si="5"/>
        <v>2106</v>
      </c>
      <c r="M42" s="56"/>
      <c r="N42" s="56"/>
      <c r="O42" s="56"/>
      <c r="P42" s="56"/>
      <c r="Q42" s="56"/>
      <c r="R42" s="56"/>
      <c r="S42" s="56"/>
      <c r="T42" s="56"/>
      <c r="U42" s="56"/>
    </row>
    <row r="43" spans="1:2" ht="18" customHeight="1" thickTop="1">
      <c r="A43" s="14" t="s">
        <v>304</v>
      </c>
      <c r="B43" s="14"/>
    </row>
  </sheetData>
  <sheetProtection/>
  <mergeCells count="12">
    <mergeCell ref="A3:B5"/>
    <mergeCell ref="D3:L3"/>
    <mergeCell ref="D4:F4"/>
    <mergeCell ref="G4:I4"/>
    <mergeCell ref="C3:C5"/>
    <mergeCell ref="J4:L4"/>
    <mergeCell ref="A26:B28"/>
    <mergeCell ref="C26:C28"/>
    <mergeCell ref="D26:L26"/>
    <mergeCell ref="D27:F27"/>
    <mergeCell ref="G27:I27"/>
    <mergeCell ref="J27:L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 &amp;P+126 -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SheetLayoutView="100" workbookViewId="0" topLeftCell="A1">
      <selection activeCell="A1" sqref="A1:IV1"/>
    </sheetView>
  </sheetViews>
  <sheetFormatPr defaultColWidth="9.00390625" defaultRowHeight="13.5"/>
  <cols>
    <col min="1" max="1" width="10.875" style="34" customWidth="1"/>
    <col min="2" max="13" width="5.875" style="34" bestFit="1" customWidth="1"/>
    <col min="14" max="14" width="5.875" style="34" customWidth="1"/>
    <col min="15" max="15" width="5.375" style="34" customWidth="1"/>
    <col min="16" max="16" width="5.75390625" style="34" customWidth="1"/>
    <col min="17" max="17" width="6.125" style="34" customWidth="1"/>
    <col min="18" max="33" width="5.625" style="34" customWidth="1"/>
    <col min="34" max="16384" width="9.00390625" style="34" customWidth="1"/>
  </cols>
  <sheetData>
    <row r="1" s="36" customFormat="1" ht="26.25" customHeight="1">
      <c r="A1" s="59" t="s">
        <v>439</v>
      </c>
    </row>
    <row r="2" spans="12:14" s="60" customFormat="1" ht="15" customHeight="1" thickBot="1">
      <c r="L2" s="61"/>
      <c r="M2" s="61"/>
      <c r="N2" s="62" t="s">
        <v>438</v>
      </c>
    </row>
    <row r="3" spans="1:17" s="60" customFormat="1" ht="15" customHeight="1" thickTop="1">
      <c r="A3" s="327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16" t="s">
        <v>285</v>
      </c>
    </row>
    <row r="4" spans="1:17" s="60" customFormat="1" ht="15" customHeight="1">
      <c r="A4" s="328" t="s">
        <v>219</v>
      </c>
      <c r="B4" s="409" t="s">
        <v>26</v>
      </c>
      <c r="C4" s="400"/>
      <c r="D4" s="408"/>
      <c r="E4" s="400" t="s">
        <v>27</v>
      </c>
      <c r="F4" s="400"/>
      <c r="G4" s="400"/>
      <c r="H4" s="409" t="s">
        <v>28</v>
      </c>
      <c r="I4" s="400"/>
      <c r="J4" s="408"/>
      <c r="K4" s="400" t="s">
        <v>29</v>
      </c>
      <c r="L4" s="400"/>
      <c r="M4" s="400"/>
      <c r="N4" s="426" t="s">
        <v>282</v>
      </c>
      <c r="O4" s="426" t="s">
        <v>283</v>
      </c>
      <c r="P4" s="426" t="s">
        <v>284</v>
      </c>
      <c r="Q4" s="417"/>
    </row>
    <row r="5" spans="1:17" s="60" customFormat="1" ht="32.25" customHeight="1">
      <c r="A5" s="329"/>
      <c r="B5" s="164" t="s">
        <v>279</v>
      </c>
      <c r="C5" s="165" t="s">
        <v>280</v>
      </c>
      <c r="D5" s="175" t="s">
        <v>281</v>
      </c>
      <c r="E5" s="165" t="s">
        <v>279</v>
      </c>
      <c r="F5" s="165" t="s">
        <v>280</v>
      </c>
      <c r="G5" s="165" t="s">
        <v>281</v>
      </c>
      <c r="H5" s="164" t="s">
        <v>279</v>
      </c>
      <c r="I5" s="165" t="s">
        <v>280</v>
      </c>
      <c r="J5" s="175" t="s">
        <v>281</v>
      </c>
      <c r="K5" s="165" t="s">
        <v>279</v>
      </c>
      <c r="L5" s="165" t="s">
        <v>280</v>
      </c>
      <c r="M5" s="165" t="s">
        <v>281</v>
      </c>
      <c r="N5" s="434"/>
      <c r="O5" s="427"/>
      <c r="P5" s="427"/>
      <c r="Q5" s="418"/>
    </row>
    <row r="6" spans="1:17" s="60" customFormat="1" ht="17.25" customHeight="1">
      <c r="A6" s="330" t="s">
        <v>49</v>
      </c>
      <c r="B6" s="331">
        <v>58</v>
      </c>
      <c r="C6" s="331">
        <v>65</v>
      </c>
      <c r="D6" s="332">
        <f aca="true" t="shared" si="0" ref="D6:D25">B6+C6</f>
        <v>123</v>
      </c>
      <c r="E6" s="333">
        <v>60</v>
      </c>
      <c r="F6" s="331">
        <v>71</v>
      </c>
      <c r="G6" s="332">
        <f aca="true" t="shared" si="1" ref="G6:G25">E6+F6</f>
        <v>131</v>
      </c>
      <c r="H6" s="331">
        <v>63</v>
      </c>
      <c r="I6" s="331">
        <v>64</v>
      </c>
      <c r="J6" s="332">
        <f aca="true" t="shared" si="2" ref="J6:J25">H6+I6</f>
        <v>127</v>
      </c>
      <c r="K6" s="333">
        <v>68</v>
      </c>
      <c r="L6" s="331">
        <v>65</v>
      </c>
      <c r="M6" s="332">
        <f aca="true" t="shared" si="3" ref="M6:M25">K6+L6</f>
        <v>133</v>
      </c>
      <c r="N6" s="334">
        <v>25</v>
      </c>
      <c r="O6" s="331">
        <v>12</v>
      </c>
      <c r="P6" s="334">
        <v>2</v>
      </c>
      <c r="Q6" s="335">
        <v>43</v>
      </c>
    </row>
    <row r="7" spans="1:17" s="60" customFormat="1" ht="17.25" customHeight="1">
      <c r="A7" s="330" t="s">
        <v>50</v>
      </c>
      <c r="B7" s="336">
        <v>76</v>
      </c>
      <c r="C7" s="336">
        <v>65</v>
      </c>
      <c r="D7" s="337">
        <f t="shared" si="0"/>
        <v>141</v>
      </c>
      <c r="E7" s="338">
        <v>77</v>
      </c>
      <c r="F7" s="336">
        <v>65</v>
      </c>
      <c r="G7" s="337">
        <f t="shared" si="1"/>
        <v>142</v>
      </c>
      <c r="H7" s="336">
        <v>82</v>
      </c>
      <c r="I7" s="336">
        <v>73</v>
      </c>
      <c r="J7" s="337">
        <f t="shared" si="2"/>
        <v>155</v>
      </c>
      <c r="K7" s="338">
        <v>95</v>
      </c>
      <c r="L7" s="336">
        <v>46</v>
      </c>
      <c r="M7" s="337">
        <f t="shared" si="3"/>
        <v>141</v>
      </c>
      <c r="N7" s="339">
        <v>26</v>
      </c>
      <c r="O7" s="340"/>
      <c r="P7" s="339"/>
      <c r="Q7" s="341">
        <v>36</v>
      </c>
    </row>
    <row r="8" spans="1:17" s="60" customFormat="1" ht="17.25" customHeight="1">
      <c r="A8" s="330" t="s">
        <v>51</v>
      </c>
      <c r="B8" s="336">
        <v>62</v>
      </c>
      <c r="C8" s="336">
        <v>62</v>
      </c>
      <c r="D8" s="337">
        <f t="shared" si="0"/>
        <v>124</v>
      </c>
      <c r="E8" s="338">
        <v>59</v>
      </c>
      <c r="F8" s="336">
        <v>81</v>
      </c>
      <c r="G8" s="337">
        <f t="shared" si="1"/>
        <v>140</v>
      </c>
      <c r="H8" s="336">
        <v>72</v>
      </c>
      <c r="I8" s="336">
        <v>64</v>
      </c>
      <c r="J8" s="337">
        <f t="shared" si="2"/>
        <v>136</v>
      </c>
      <c r="K8" s="338">
        <v>72</v>
      </c>
      <c r="L8" s="336">
        <v>67</v>
      </c>
      <c r="M8" s="337">
        <f t="shared" si="3"/>
        <v>139</v>
      </c>
      <c r="N8" s="339">
        <v>25</v>
      </c>
      <c r="O8" s="340">
        <v>14</v>
      </c>
      <c r="P8" s="339">
        <v>2</v>
      </c>
      <c r="Q8" s="341">
        <v>37</v>
      </c>
    </row>
    <row r="9" spans="1:17" s="60" customFormat="1" ht="17.25" customHeight="1">
      <c r="A9" s="330" t="s">
        <v>52</v>
      </c>
      <c r="B9" s="336">
        <v>50</v>
      </c>
      <c r="C9" s="336">
        <v>44</v>
      </c>
      <c r="D9" s="337">
        <f t="shared" si="0"/>
        <v>94</v>
      </c>
      <c r="E9" s="338">
        <v>39</v>
      </c>
      <c r="F9" s="336">
        <v>48</v>
      </c>
      <c r="G9" s="337">
        <f t="shared" si="1"/>
        <v>87</v>
      </c>
      <c r="H9" s="336">
        <v>54</v>
      </c>
      <c r="I9" s="336">
        <v>37</v>
      </c>
      <c r="J9" s="337">
        <f t="shared" si="2"/>
        <v>91</v>
      </c>
      <c r="K9" s="338">
        <v>38</v>
      </c>
      <c r="L9" s="336">
        <v>40</v>
      </c>
      <c r="M9" s="337">
        <f t="shared" si="3"/>
        <v>78</v>
      </c>
      <c r="N9" s="339">
        <v>17</v>
      </c>
      <c r="O9" s="340">
        <v>13</v>
      </c>
      <c r="P9" s="339">
        <v>2</v>
      </c>
      <c r="Q9" s="341">
        <v>29</v>
      </c>
    </row>
    <row r="10" spans="1:17" s="60" customFormat="1" ht="17.25" customHeight="1">
      <c r="A10" s="330" t="s">
        <v>53</v>
      </c>
      <c r="B10" s="336">
        <v>37</v>
      </c>
      <c r="C10" s="336">
        <v>36</v>
      </c>
      <c r="D10" s="337">
        <f t="shared" si="0"/>
        <v>73</v>
      </c>
      <c r="E10" s="338">
        <v>33</v>
      </c>
      <c r="F10" s="336">
        <v>22</v>
      </c>
      <c r="G10" s="337">
        <f t="shared" si="1"/>
        <v>55</v>
      </c>
      <c r="H10" s="336">
        <v>36</v>
      </c>
      <c r="I10" s="336">
        <v>35</v>
      </c>
      <c r="J10" s="337">
        <f t="shared" si="2"/>
        <v>71</v>
      </c>
      <c r="K10" s="338">
        <v>29</v>
      </c>
      <c r="L10" s="336">
        <v>29</v>
      </c>
      <c r="M10" s="337">
        <f t="shared" si="3"/>
        <v>58</v>
      </c>
      <c r="N10" s="339">
        <v>12</v>
      </c>
      <c r="O10" s="340">
        <v>15</v>
      </c>
      <c r="P10" s="339">
        <v>3</v>
      </c>
      <c r="Q10" s="341">
        <v>22</v>
      </c>
    </row>
    <row r="11" spans="1:17" s="60" customFormat="1" ht="17.25" customHeight="1">
      <c r="A11" s="330" t="s">
        <v>54</v>
      </c>
      <c r="B11" s="336">
        <v>81</v>
      </c>
      <c r="C11" s="336">
        <v>69</v>
      </c>
      <c r="D11" s="337">
        <f t="shared" si="0"/>
        <v>150</v>
      </c>
      <c r="E11" s="338">
        <v>69</v>
      </c>
      <c r="F11" s="336">
        <v>67</v>
      </c>
      <c r="G11" s="337">
        <f t="shared" si="1"/>
        <v>136</v>
      </c>
      <c r="H11" s="336">
        <v>91</v>
      </c>
      <c r="I11" s="336">
        <v>94</v>
      </c>
      <c r="J11" s="337">
        <f t="shared" si="2"/>
        <v>185</v>
      </c>
      <c r="K11" s="338">
        <v>77</v>
      </c>
      <c r="L11" s="336">
        <v>107</v>
      </c>
      <c r="M11" s="337">
        <f t="shared" si="3"/>
        <v>184</v>
      </c>
      <c r="N11" s="339">
        <v>28</v>
      </c>
      <c r="O11" s="340"/>
      <c r="P11" s="339"/>
      <c r="Q11" s="341">
        <v>43</v>
      </c>
    </row>
    <row r="12" spans="1:17" s="60" customFormat="1" ht="17.25" customHeight="1">
      <c r="A12" s="330" t="s">
        <v>55</v>
      </c>
      <c r="B12" s="336">
        <v>73</v>
      </c>
      <c r="C12" s="336">
        <v>67</v>
      </c>
      <c r="D12" s="337">
        <f t="shared" si="0"/>
        <v>140</v>
      </c>
      <c r="E12" s="338">
        <v>73</v>
      </c>
      <c r="F12" s="336">
        <v>80</v>
      </c>
      <c r="G12" s="337">
        <f t="shared" si="1"/>
        <v>153</v>
      </c>
      <c r="H12" s="336">
        <v>90</v>
      </c>
      <c r="I12" s="336">
        <v>73</v>
      </c>
      <c r="J12" s="337">
        <f t="shared" si="2"/>
        <v>163</v>
      </c>
      <c r="K12" s="338">
        <v>75</v>
      </c>
      <c r="L12" s="336">
        <v>60</v>
      </c>
      <c r="M12" s="337">
        <f t="shared" si="3"/>
        <v>135</v>
      </c>
      <c r="N12" s="339">
        <v>25</v>
      </c>
      <c r="O12" s="340">
        <v>15</v>
      </c>
      <c r="P12" s="339">
        <v>3</v>
      </c>
      <c r="Q12" s="341">
        <v>46</v>
      </c>
    </row>
    <row r="13" spans="1:17" s="60" customFormat="1" ht="17.25" customHeight="1">
      <c r="A13" s="330" t="s">
        <v>56</v>
      </c>
      <c r="B13" s="336">
        <v>90</v>
      </c>
      <c r="C13" s="336">
        <v>105</v>
      </c>
      <c r="D13" s="337">
        <f t="shared" si="0"/>
        <v>195</v>
      </c>
      <c r="E13" s="338">
        <v>91</v>
      </c>
      <c r="F13" s="336">
        <v>112</v>
      </c>
      <c r="G13" s="337">
        <f t="shared" si="1"/>
        <v>203</v>
      </c>
      <c r="H13" s="336">
        <v>117</v>
      </c>
      <c r="I13" s="336">
        <v>82</v>
      </c>
      <c r="J13" s="337">
        <f t="shared" si="2"/>
        <v>199</v>
      </c>
      <c r="K13" s="338">
        <v>107</v>
      </c>
      <c r="L13" s="336">
        <v>100</v>
      </c>
      <c r="M13" s="337">
        <f t="shared" si="3"/>
        <v>207</v>
      </c>
      <c r="N13" s="339">
        <v>36</v>
      </c>
      <c r="O13" s="340"/>
      <c r="P13" s="339"/>
      <c r="Q13" s="341">
        <v>49</v>
      </c>
    </row>
    <row r="14" spans="1:17" s="60" customFormat="1" ht="17.25" customHeight="1">
      <c r="A14" s="330" t="s">
        <v>57</v>
      </c>
      <c r="B14" s="336">
        <v>76</v>
      </c>
      <c r="C14" s="336">
        <v>68</v>
      </c>
      <c r="D14" s="337">
        <f t="shared" si="0"/>
        <v>144</v>
      </c>
      <c r="E14" s="338">
        <v>63</v>
      </c>
      <c r="F14" s="336">
        <v>68</v>
      </c>
      <c r="G14" s="337">
        <f t="shared" si="1"/>
        <v>131</v>
      </c>
      <c r="H14" s="336">
        <v>69</v>
      </c>
      <c r="I14" s="336">
        <v>81</v>
      </c>
      <c r="J14" s="337">
        <f t="shared" si="2"/>
        <v>150</v>
      </c>
      <c r="K14" s="338">
        <v>69</v>
      </c>
      <c r="L14" s="336">
        <v>61</v>
      </c>
      <c r="M14" s="337">
        <f t="shared" si="3"/>
        <v>130</v>
      </c>
      <c r="N14" s="339">
        <v>25</v>
      </c>
      <c r="O14" s="340">
        <v>12</v>
      </c>
      <c r="P14" s="339">
        <v>2</v>
      </c>
      <c r="Q14" s="341">
        <v>38</v>
      </c>
    </row>
    <row r="15" spans="1:17" s="60" customFormat="1" ht="17.25" customHeight="1">
      <c r="A15" s="330" t="s">
        <v>58</v>
      </c>
      <c r="B15" s="336">
        <v>24</v>
      </c>
      <c r="C15" s="336">
        <v>22</v>
      </c>
      <c r="D15" s="337">
        <f t="shared" si="0"/>
        <v>46</v>
      </c>
      <c r="E15" s="338">
        <v>22</v>
      </c>
      <c r="F15" s="336">
        <v>18</v>
      </c>
      <c r="G15" s="337">
        <f t="shared" si="1"/>
        <v>40</v>
      </c>
      <c r="H15" s="336">
        <v>25</v>
      </c>
      <c r="I15" s="336">
        <v>22</v>
      </c>
      <c r="J15" s="337">
        <f t="shared" si="2"/>
        <v>47</v>
      </c>
      <c r="K15" s="338">
        <v>19</v>
      </c>
      <c r="L15" s="336">
        <v>29</v>
      </c>
      <c r="M15" s="337">
        <f t="shared" si="3"/>
        <v>48</v>
      </c>
      <c r="N15" s="339">
        <v>12</v>
      </c>
      <c r="O15" s="340"/>
      <c r="P15" s="339"/>
      <c r="Q15" s="341">
        <v>25</v>
      </c>
    </row>
    <row r="16" spans="1:17" s="60" customFormat="1" ht="17.25" customHeight="1">
      <c r="A16" s="330" t="s">
        <v>59</v>
      </c>
      <c r="B16" s="336">
        <v>62</v>
      </c>
      <c r="C16" s="336">
        <v>65</v>
      </c>
      <c r="D16" s="337">
        <f t="shared" si="0"/>
        <v>127</v>
      </c>
      <c r="E16" s="338">
        <v>52</v>
      </c>
      <c r="F16" s="336">
        <v>71</v>
      </c>
      <c r="G16" s="337">
        <f t="shared" si="1"/>
        <v>123</v>
      </c>
      <c r="H16" s="336">
        <v>63</v>
      </c>
      <c r="I16" s="336">
        <v>76</v>
      </c>
      <c r="J16" s="337">
        <f t="shared" si="2"/>
        <v>139</v>
      </c>
      <c r="K16" s="338">
        <v>91</v>
      </c>
      <c r="L16" s="336">
        <v>58</v>
      </c>
      <c r="M16" s="337">
        <f t="shared" si="3"/>
        <v>149</v>
      </c>
      <c r="N16" s="339">
        <v>25</v>
      </c>
      <c r="O16" s="340"/>
      <c r="P16" s="339"/>
      <c r="Q16" s="341">
        <v>38</v>
      </c>
    </row>
    <row r="17" spans="1:17" s="60" customFormat="1" ht="17.25" customHeight="1">
      <c r="A17" s="330" t="s">
        <v>60</v>
      </c>
      <c r="B17" s="336">
        <v>60</v>
      </c>
      <c r="C17" s="336">
        <v>53</v>
      </c>
      <c r="D17" s="337">
        <f t="shared" si="0"/>
        <v>113</v>
      </c>
      <c r="E17" s="338">
        <v>76</v>
      </c>
      <c r="F17" s="336">
        <v>82</v>
      </c>
      <c r="G17" s="337">
        <f t="shared" si="1"/>
        <v>158</v>
      </c>
      <c r="H17" s="336">
        <v>62</v>
      </c>
      <c r="I17" s="336">
        <v>58</v>
      </c>
      <c r="J17" s="337">
        <f t="shared" si="2"/>
        <v>120</v>
      </c>
      <c r="K17" s="338">
        <v>66</v>
      </c>
      <c r="L17" s="336">
        <v>70</v>
      </c>
      <c r="M17" s="337">
        <f t="shared" si="3"/>
        <v>136</v>
      </c>
      <c r="N17" s="339">
        <v>24</v>
      </c>
      <c r="O17" s="340"/>
      <c r="P17" s="339"/>
      <c r="Q17" s="341">
        <v>31</v>
      </c>
    </row>
    <row r="18" spans="1:17" s="60" customFormat="1" ht="17.25" customHeight="1">
      <c r="A18" s="330" t="s">
        <v>61</v>
      </c>
      <c r="B18" s="336">
        <v>40</v>
      </c>
      <c r="C18" s="336">
        <v>45</v>
      </c>
      <c r="D18" s="337">
        <f t="shared" si="0"/>
        <v>85</v>
      </c>
      <c r="E18" s="338">
        <v>35</v>
      </c>
      <c r="F18" s="336">
        <v>46</v>
      </c>
      <c r="G18" s="337">
        <f t="shared" si="1"/>
        <v>81</v>
      </c>
      <c r="H18" s="336">
        <v>41</v>
      </c>
      <c r="I18" s="336">
        <v>45</v>
      </c>
      <c r="J18" s="337">
        <f t="shared" si="2"/>
        <v>86</v>
      </c>
      <c r="K18" s="338">
        <v>42</v>
      </c>
      <c r="L18" s="336">
        <v>54</v>
      </c>
      <c r="M18" s="337">
        <f t="shared" si="3"/>
        <v>96</v>
      </c>
      <c r="N18" s="339">
        <v>17</v>
      </c>
      <c r="O18" s="340">
        <v>8</v>
      </c>
      <c r="P18" s="339">
        <v>2</v>
      </c>
      <c r="Q18" s="341">
        <v>30</v>
      </c>
    </row>
    <row r="19" spans="1:17" s="60" customFormat="1" ht="17.25" customHeight="1">
      <c r="A19" s="330" t="s">
        <v>62</v>
      </c>
      <c r="B19" s="336">
        <v>60</v>
      </c>
      <c r="C19" s="336">
        <v>50</v>
      </c>
      <c r="D19" s="337">
        <f t="shared" si="0"/>
        <v>110</v>
      </c>
      <c r="E19" s="338">
        <v>52</v>
      </c>
      <c r="F19" s="336">
        <v>54</v>
      </c>
      <c r="G19" s="337">
        <f t="shared" si="1"/>
        <v>106</v>
      </c>
      <c r="H19" s="336">
        <v>70</v>
      </c>
      <c r="I19" s="336">
        <v>53</v>
      </c>
      <c r="J19" s="337">
        <f t="shared" si="2"/>
        <v>123</v>
      </c>
      <c r="K19" s="338">
        <v>57</v>
      </c>
      <c r="L19" s="336">
        <v>50</v>
      </c>
      <c r="M19" s="337">
        <f t="shared" si="3"/>
        <v>107</v>
      </c>
      <c r="N19" s="339">
        <v>21</v>
      </c>
      <c r="O19" s="340">
        <v>6</v>
      </c>
      <c r="P19" s="339">
        <v>2</v>
      </c>
      <c r="Q19" s="341">
        <v>32</v>
      </c>
    </row>
    <row r="20" spans="1:17" s="60" customFormat="1" ht="17.25" customHeight="1">
      <c r="A20" s="330" t="s">
        <v>63</v>
      </c>
      <c r="B20" s="336">
        <v>57</v>
      </c>
      <c r="C20" s="336">
        <v>59</v>
      </c>
      <c r="D20" s="337">
        <f t="shared" si="0"/>
        <v>116</v>
      </c>
      <c r="E20" s="338">
        <v>52</v>
      </c>
      <c r="F20" s="336">
        <v>53</v>
      </c>
      <c r="G20" s="337">
        <f t="shared" si="1"/>
        <v>105</v>
      </c>
      <c r="H20" s="336">
        <v>55</v>
      </c>
      <c r="I20" s="336">
        <v>58</v>
      </c>
      <c r="J20" s="337">
        <f t="shared" si="2"/>
        <v>113</v>
      </c>
      <c r="K20" s="338">
        <v>51</v>
      </c>
      <c r="L20" s="336">
        <v>41</v>
      </c>
      <c r="M20" s="337">
        <f t="shared" si="3"/>
        <v>92</v>
      </c>
      <c r="N20" s="339">
        <v>20</v>
      </c>
      <c r="O20" s="340"/>
      <c r="P20" s="339"/>
      <c r="Q20" s="341">
        <v>30</v>
      </c>
    </row>
    <row r="21" spans="1:17" s="60" customFormat="1" ht="17.25" customHeight="1">
      <c r="A21" s="330" t="s">
        <v>64</v>
      </c>
      <c r="B21" s="336">
        <v>59</v>
      </c>
      <c r="C21" s="336">
        <v>56</v>
      </c>
      <c r="D21" s="337">
        <f t="shared" si="0"/>
        <v>115</v>
      </c>
      <c r="E21" s="338">
        <v>80</v>
      </c>
      <c r="F21" s="336">
        <v>59</v>
      </c>
      <c r="G21" s="337">
        <f t="shared" si="1"/>
        <v>139</v>
      </c>
      <c r="H21" s="336">
        <v>74</v>
      </c>
      <c r="I21" s="336">
        <v>70</v>
      </c>
      <c r="J21" s="337">
        <f t="shared" si="2"/>
        <v>144</v>
      </c>
      <c r="K21" s="338">
        <v>64</v>
      </c>
      <c r="L21" s="336">
        <v>45</v>
      </c>
      <c r="M21" s="337">
        <f t="shared" si="3"/>
        <v>109</v>
      </c>
      <c r="N21" s="339">
        <v>25</v>
      </c>
      <c r="O21" s="340"/>
      <c r="P21" s="339"/>
      <c r="Q21" s="341">
        <v>35</v>
      </c>
    </row>
    <row r="22" spans="1:17" s="60" customFormat="1" ht="17.25" customHeight="1">
      <c r="A22" s="330" t="s">
        <v>65</v>
      </c>
      <c r="B22" s="336">
        <v>57</v>
      </c>
      <c r="C22" s="336">
        <v>43</v>
      </c>
      <c r="D22" s="337">
        <f t="shared" si="0"/>
        <v>100</v>
      </c>
      <c r="E22" s="338">
        <v>51</v>
      </c>
      <c r="F22" s="336">
        <v>54</v>
      </c>
      <c r="G22" s="337">
        <f t="shared" si="1"/>
        <v>105</v>
      </c>
      <c r="H22" s="336">
        <v>48</v>
      </c>
      <c r="I22" s="336">
        <v>65</v>
      </c>
      <c r="J22" s="337">
        <f t="shared" si="2"/>
        <v>113</v>
      </c>
      <c r="K22" s="338">
        <v>60</v>
      </c>
      <c r="L22" s="336">
        <v>48</v>
      </c>
      <c r="M22" s="337">
        <f t="shared" si="3"/>
        <v>108</v>
      </c>
      <c r="N22" s="339">
        <v>20</v>
      </c>
      <c r="O22" s="340"/>
      <c r="P22" s="339"/>
      <c r="Q22" s="341">
        <v>27</v>
      </c>
    </row>
    <row r="23" spans="1:17" s="60" customFormat="1" ht="17.25" customHeight="1">
      <c r="A23" s="330" t="s">
        <v>66</v>
      </c>
      <c r="B23" s="336">
        <v>22</v>
      </c>
      <c r="C23" s="336">
        <v>25</v>
      </c>
      <c r="D23" s="337">
        <f t="shared" si="0"/>
        <v>47</v>
      </c>
      <c r="E23" s="338">
        <v>35</v>
      </c>
      <c r="F23" s="336">
        <v>20</v>
      </c>
      <c r="G23" s="337">
        <f t="shared" si="1"/>
        <v>55</v>
      </c>
      <c r="H23" s="336">
        <v>44</v>
      </c>
      <c r="I23" s="336">
        <v>34</v>
      </c>
      <c r="J23" s="337">
        <f t="shared" si="2"/>
        <v>78</v>
      </c>
      <c r="K23" s="338">
        <v>36</v>
      </c>
      <c r="L23" s="336">
        <v>39</v>
      </c>
      <c r="M23" s="337">
        <f t="shared" si="3"/>
        <v>75</v>
      </c>
      <c r="N23" s="339">
        <v>13</v>
      </c>
      <c r="O23" s="340"/>
      <c r="P23" s="339"/>
      <c r="Q23" s="341">
        <v>24</v>
      </c>
    </row>
    <row r="24" spans="1:17" s="60" customFormat="1" ht="17.25" customHeight="1">
      <c r="A24" s="330" t="s">
        <v>415</v>
      </c>
      <c r="B24" s="336">
        <v>23</v>
      </c>
      <c r="C24" s="336">
        <v>28</v>
      </c>
      <c r="D24" s="337">
        <f t="shared" si="0"/>
        <v>51</v>
      </c>
      <c r="E24" s="338">
        <v>34</v>
      </c>
      <c r="F24" s="336">
        <v>30</v>
      </c>
      <c r="G24" s="337">
        <f t="shared" si="1"/>
        <v>64</v>
      </c>
      <c r="H24" s="336">
        <v>28</v>
      </c>
      <c r="I24" s="336">
        <v>26</v>
      </c>
      <c r="J24" s="337">
        <f t="shared" si="2"/>
        <v>54</v>
      </c>
      <c r="K24" s="338">
        <v>18</v>
      </c>
      <c r="L24" s="336">
        <v>35</v>
      </c>
      <c r="M24" s="337">
        <f t="shared" si="3"/>
        <v>53</v>
      </c>
      <c r="N24" s="339">
        <v>12</v>
      </c>
      <c r="O24" s="340">
        <v>12</v>
      </c>
      <c r="P24" s="339">
        <v>3</v>
      </c>
      <c r="Q24" s="341">
        <v>25</v>
      </c>
    </row>
    <row r="25" spans="1:17" s="63" customFormat="1" ht="18.75" customHeight="1" thickBot="1">
      <c r="A25" s="342" t="s">
        <v>67</v>
      </c>
      <c r="B25" s="343">
        <f>SUM(B6+B7+B8+B9+B10+B11+B12+B13+B14+B15+B16+B17+B18+B19+B20+B21+B22+B23+B24)</f>
        <v>1067</v>
      </c>
      <c r="C25" s="343">
        <f>(C6+C7+C8+C9+C10+C11+C12+C13+C14+C15+C16+C17+C18+C19+C20+C21+C22+C23+C24)</f>
        <v>1027</v>
      </c>
      <c r="D25" s="344">
        <f t="shared" si="0"/>
        <v>2094</v>
      </c>
      <c r="E25" s="345">
        <f>SUM(E6+E7+E8+E9+E10+E11+E12+E13+E14+E15+E16+E17+E18+E19+E20+E21+E22+E23+E24)</f>
        <v>1053</v>
      </c>
      <c r="F25" s="343">
        <f>SUM(F6+F7+F8+F9+F10+F11+F12+F13+F14+F15+F16+F17+F18+F19+F20+F21+F23+F22+F24)</f>
        <v>1101</v>
      </c>
      <c r="G25" s="346">
        <f t="shared" si="1"/>
        <v>2154</v>
      </c>
      <c r="H25" s="343">
        <f>SUM(H6+H7+H8+H9+H10+H11+H13+H12+H14+H15+H16+H17+H18+H19+H20+H21+H22+H23+H24)</f>
        <v>1184</v>
      </c>
      <c r="I25" s="343">
        <f>SUM(I6+I7+I8+I9+I10+I11+I12+I13+I14+I15+I16+I17+I18+I19+I20+I21+I22+I23+I24)</f>
        <v>1110</v>
      </c>
      <c r="J25" s="344">
        <f t="shared" si="2"/>
        <v>2294</v>
      </c>
      <c r="K25" s="345">
        <f>SUM(K6+K7+K8+K9+K10+K11+K12+K13+K14+K15+K16+K17+K18+K19+K20+K21+K22+K23+K24)</f>
        <v>1134</v>
      </c>
      <c r="L25" s="343">
        <f>SUM(L6+L7+L8+L9+L10+L11+L12+L13+L14+L15+L16+L17+L18+L19+L20+L21+L22+L23+L24)</f>
        <v>1044</v>
      </c>
      <c r="M25" s="346">
        <f t="shared" si="3"/>
        <v>2178</v>
      </c>
      <c r="N25" s="347">
        <f>SUM(N6+N7+N8+N9+N10+N11+N12+N13+N14+N15+N16+N17+N18+N19+N20+N21+N22+N23+N24)</f>
        <v>408</v>
      </c>
      <c r="O25" s="344">
        <f>SUM(O6+O7+O8+O9+O10+O11+O12+O13+O14+O15+O16+O17+O18+O19+O20+O21+O22+O23+O24)</f>
        <v>107</v>
      </c>
      <c r="P25" s="348">
        <f>SUM(P6+P7+P8+P9+P10+P12+P11+P13+P14+P15+P16+P17+P18+P19+P20+P21+P22+P23+P24)</f>
        <v>21</v>
      </c>
      <c r="Q25" s="349">
        <f>SUM(Q6+Q7+Q8+Q9+Q10+Q11+Q12+Q13+Q14+Q15+Q16+Q17+Q18+Q19+Q20+Q21+Q22+Q23+Q24)</f>
        <v>640</v>
      </c>
    </row>
    <row r="26" spans="1:15" ht="15" customHeight="1" thickTop="1">
      <c r="A26" s="428" t="s">
        <v>220</v>
      </c>
      <c r="B26" s="350"/>
      <c r="C26" s="350"/>
      <c r="D26" s="350"/>
      <c r="E26" s="351"/>
      <c r="F26" s="352"/>
      <c r="G26" s="353"/>
      <c r="H26" s="354"/>
      <c r="I26" s="350"/>
      <c r="J26" s="355"/>
      <c r="K26" s="423" t="s">
        <v>287</v>
      </c>
      <c r="L26" s="424"/>
      <c r="M26" s="64"/>
      <c r="N26" s="65"/>
      <c r="O26" s="65"/>
    </row>
    <row r="27" spans="1:15" ht="15" customHeight="1">
      <c r="A27" s="428"/>
      <c r="B27" s="432" t="s">
        <v>26</v>
      </c>
      <c r="C27" s="433"/>
      <c r="D27" s="433"/>
      <c r="E27" s="419" t="s">
        <v>286</v>
      </c>
      <c r="F27" s="420"/>
      <c r="G27" s="419" t="s">
        <v>398</v>
      </c>
      <c r="H27" s="420"/>
      <c r="I27" s="419" t="s">
        <v>288</v>
      </c>
      <c r="J27" s="420"/>
      <c r="K27" s="425"/>
      <c r="L27" s="420"/>
      <c r="M27" s="66"/>
      <c r="N27" s="67"/>
      <c r="O27" s="67"/>
    </row>
    <row r="28" spans="1:15" ht="15" customHeight="1">
      <c r="A28" s="429"/>
      <c r="B28" s="164" t="s">
        <v>11</v>
      </c>
      <c r="C28" s="165" t="s">
        <v>12</v>
      </c>
      <c r="D28" s="165" t="s">
        <v>83</v>
      </c>
      <c r="E28" s="421"/>
      <c r="F28" s="422"/>
      <c r="G28" s="421"/>
      <c r="H28" s="422"/>
      <c r="I28" s="421"/>
      <c r="J28" s="422"/>
      <c r="K28" s="421"/>
      <c r="L28" s="422"/>
      <c r="M28" s="66"/>
      <c r="N28" s="67"/>
      <c r="O28" s="67"/>
    </row>
    <row r="29" spans="1:15" ht="17.25" customHeight="1">
      <c r="A29" s="356" t="s">
        <v>68</v>
      </c>
      <c r="B29" s="357">
        <v>134</v>
      </c>
      <c r="C29" s="357">
        <v>118</v>
      </c>
      <c r="D29" s="336">
        <f aca="true" t="shared" si="4" ref="D29:D42">B29+C29</f>
        <v>252</v>
      </c>
      <c r="E29" s="414">
        <v>19</v>
      </c>
      <c r="F29" s="415"/>
      <c r="G29" s="414">
        <v>12</v>
      </c>
      <c r="H29" s="415"/>
      <c r="I29" s="414">
        <v>2</v>
      </c>
      <c r="J29" s="415"/>
      <c r="K29" s="414">
        <v>41</v>
      </c>
      <c r="L29" s="415"/>
      <c r="M29" s="68"/>
      <c r="N29" s="68"/>
      <c r="O29" s="68"/>
    </row>
    <row r="30" spans="1:15" ht="17.25" customHeight="1">
      <c r="A30" s="330" t="s">
        <v>69</v>
      </c>
      <c r="B30" s="357">
        <v>89</v>
      </c>
      <c r="C30" s="357">
        <v>100</v>
      </c>
      <c r="D30" s="336">
        <f t="shared" si="4"/>
        <v>189</v>
      </c>
      <c r="E30" s="410">
        <v>15</v>
      </c>
      <c r="F30" s="411"/>
      <c r="G30" s="410">
        <v>3</v>
      </c>
      <c r="H30" s="411"/>
      <c r="I30" s="410">
        <v>2</v>
      </c>
      <c r="J30" s="411"/>
      <c r="K30" s="410">
        <v>30</v>
      </c>
      <c r="L30" s="411"/>
      <c r="M30" s="68"/>
      <c r="N30" s="68"/>
      <c r="O30" s="68"/>
    </row>
    <row r="31" spans="1:15" ht="17.25" customHeight="1">
      <c r="A31" s="330" t="s">
        <v>70</v>
      </c>
      <c r="B31" s="357">
        <v>114</v>
      </c>
      <c r="C31" s="357">
        <v>81</v>
      </c>
      <c r="D31" s="336">
        <f t="shared" si="4"/>
        <v>195</v>
      </c>
      <c r="E31" s="410">
        <v>16</v>
      </c>
      <c r="F31" s="411"/>
      <c r="G31" s="410"/>
      <c r="H31" s="411"/>
      <c r="I31" s="410"/>
      <c r="J31" s="411"/>
      <c r="K31" s="410">
        <v>33</v>
      </c>
      <c r="L31" s="411"/>
      <c r="M31" s="68"/>
      <c r="N31" s="68"/>
      <c r="O31" s="68"/>
    </row>
    <row r="32" spans="1:15" ht="17.25" customHeight="1">
      <c r="A32" s="330" t="s">
        <v>71</v>
      </c>
      <c r="B32" s="357">
        <v>48</v>
      </c>
      <c r="C32" s="357">
        <v>30</v>
      </c>
      <c r="D32" s="336">
        <f t="shared" si="4"/>
        <v>78</v>
      </c>
      <c r="E32" s="410">
        <v>7</v>
      </c>
      <c r="F32" s="411"/>
      <c r="G32" s="410">
        <v>5</v>
      </c>
      <c r="H32" s="411"/>
      <c r="I32" s="410">
        <v>1</v>
      </c>
      <c r="J32" s="411"/>
      <c r="K32" s="410">
        <v>21</v>
      </c>
      <c r="L32" s="411"/>
      <c r="M32" s="68"/>
      <c r="N32" s="68"/>
      <c r="O32" s="68"/>
    </row>
    <row r="33" spans="1:15" ht="17.25" customHeight="1">
      <c r="A33" s="330" t="s">
        <v>72</v>
      </c>
      <c r="B33" s="357">
        <v>84</v>
      </c>
      <c r="C33" s="357">
        <v>83</v>
      </c>
      <c r="D33" s="336">
        <f t="shared" si="4"/>
        <v>167</v>
      </c>
      <c r="E33" s="410">
        <v>15</v>
      </c>
      <c r="F33" s="411"/>
      <c r="G33" s="410"/>
      <c r="H33" s="411"/>
      <c r="I33" s="410"/>
      <c r="J33" s="411"/>
      <c r="K33" s="410">
        <v>29</v>
      </c>
      <c r="L33" s="411"/>
      <c r="M33" s="68"/>
      <c r="N33" s="68"/>
      <c r="O33" s="68"/>
    </row>
    <row r="34" spans="1:15" ht="17.25" customHeight="1">
      <c r="A34" s="330" t="s">
        <v>73</v>
      </c>
      <c r="B34" s="357">
        <v>60</v>
      </c>
      <c r="C34" s="357">
        <v>83</v>
      </c>
      <c r="D34" s="336">
        <f t="shared" si="4"/>
        <v>143</v>
      </c>
      <c r="E34" s="410">
        <v>12</v>
      </c>
      <c r="F34" s="411"/>
      <c r="G34" s="410"/>
      <c r="H34" s="411"/>
      <c r="I34" s="410"/>
      <c r="J34" s="411"/>
      <c r="K34" s="410">
        <v>27</v>
      </c>
      <c r="L34" s="411"/>
      <c r="M34" s="68"/>
      <c r="N34" s="68"/>
      <c r="O34" s="68"/>
    </row>
    <row r="35" spans="1:15" ht="17.25" customHeight="1">
      <c r="A35" s="330" t="s">
        <v>74</v>
      </c>
      <c r="B35" s="357">
        <v>76</v>
      </c>
      <c r="C35" s="357">
        <v>73</v>
      </c>
      <c r="D35" s="336">
        <f t="shared" si="4"/>
        <v>149</v>
      </c>
      <c r="E35" s="410">
        <v>12</v>
      </c>
      <c r="F35" s="411"/>
      <c r="G35" s="410"/>
      <c r="H35" s="411"/>
      <c r="I35" s="410"/>
      <c r="J35" s="411"/>
      <c r="K35" s="410">
        <v>27</v>
      </c>
      <c r="L35" s="411"/>
      <c r="M35" s="68"/>
      <c r="N35" s="68"/>
      <c r="O35" s="68"/>
    </row>
    <row r="36" spans="1:15" ht="17.25" customHeight="1">
      <c r="A36" s="330" t="s">
        <v>75</v>
      </c>
      <c r="B36" s="357">
        <v>106</v>
      </c>
      <c r="C36" s="357">
        <v>101</v>
      </c>
      <c r="D36" s="336">
        <f t="shared" si="4"/>
        <v>207</v>
      </c>
      <c r="E36" s="410">
        <v>19</v>
      </c>
      <c r="F36" s="411"/>
      <c r="G36" s="410">
        <v>13</v>
      </c>
      <c r="H36" s="411"/>
      <c r="I36" s="410">
        <v>2</v>
      </c>
      <c r="J36" s="411"/>
      <c r="K36" s="410">
        <v>42</v>
      </c>
      <c r="L36" s="411"/>
      <c r="M36" s="68"/>
      <c r="N36" s="68"/>
      <c r="O36" s="68"/>
    </row>
    <row r="37" spans="1:15" ht="17.25" customHeight="1">
      <c r="A37" s="330" t="s">
        <v>76</v>
      </c>
      <c r="B37" s="357">
        <v>51</v>
      </c>
      <c r="C37" s="357">
        <v>81</v>
      </c>
      <c r="D37" s="336">
        <f t="shared" si="4"/>
        <v>132</v>
      </c>
      <c r="E37" s="410">
        <v>12</v>
      </c>
      <c r="F37" s="411"/>
      <c r="G37" s="410">
        <v>8</v>
      </c>
      <c r="H37" s="411"/>
      <c r="I37" s="410">
        <v>2</v>
      </c>
      <c r="J37" s="411"/>
      <c r="K37" s="410">
        <v>26</v>
      </c>
      <c r="L37" s="411"/>
      <c r="M37" s="68"/>
      <c r="N37" s="68"/>
      <c r="O37" s="68"/>
    </row>
    <row r="38" spans="1:15" ht="17.25" customHeight="1">
      <c r="A38" s="330" t="s">
        <v>77</v>
      </c>
      <c r="B38" s="357">
        <v>80</v>
      </c>
      <c r="C38" s="357">
        <v>65</v>
      </c>
      <c r="D38" s="336">
        <f t="shared" si="4"/>
        <v>145</v>
      </c>
      <c r="E38" s="410">
        <v>12</v>
      </c>
      <c r="F38" s="411"/>
      <c r="G38" s="410"/>
      <c r="H38" s="411"/>
      <c r="I38" s="410"/>
      <c r="J38" s="411"/>
      <c r="K38" s="410">
        <v>27</v>
      </c>
      <c r="L38" s="411"/>
      <c r="M38" s="68"/>
      <c r="N38" s="68"/>
      <c r="O38" s="68"/>
    </row>
    <row r="39" spans="1:15" ht="17.25" customHeight="1">
      <c r="A39" s="330" t="s">
        <v>78</v>
      </c>
      <c r="B39" s="357">
        <v>55</v>
      </c>
      <c r="C39" s="357">
        <v>73</v>
      </c>
      <c r="D39" s="336">
        <f t="shared" si="4"/>
        <v>128</v>
      </c>
      <c r="E39" s="410">
        <v>10</v>
      </c>
      <c r="F39" s="411"/>
      <c r="G39" s="410">
        <v>23</v>
      </c>
      <c r="H39" s="411"/>
      <c r="I39" s="410">
        <v>4</v>
      </c>
      <c r="J39" s="411"/>
      <c r="K39" s="410">
        <v>30</v>
      </c>
      <c r="L39" s="411"/>
      <c r="M39" s="68"/>
      <c r="N39" s="68"/>
      <c r="O39" s="68"/>
    </row>
    <row r="40" spans="1:15" ht="17.25" customHeight="1">
      <c r="A40" s="330" t="s">
        <v>79</v>
      </c>
      <c r="B40" s="357">
        <v>66</v>
      </c>
      <c r="C40" s="357">
        <v>69</v>
      </c>
      <c r="D40" s="336">
        <f t="shared" si="4"/>
        <v>135</v>
      </c>
      <c r="E40" s="410">
        <v>12</v>
      </c>
      <c r="F40" s="411"/>
      <c r="G40" s="410">
        <v>3</v>
      </c>
      <c r="H40" s="411"/>
      <c r="I40" s="410">
        <v>2</v>
      </c>
      <c r="J40" s="411"/>
      <c r="K40" s="410">
        <v>30</v>
      </c>
      <c r="L40" s="411"/>
      <c r="M40" s="68"/>
      <c r="N40" s="68"/>
      <c r="O40" s="68"/>
    </row>
    <row r="41" spans="1:15" ht="17.25" customHeight="1">
      <c r="A41" s="330" t="s">
        <v>80</v>
      </c>
      <c r="B41" s="357">
        <v>69</v>
      </c>
      <c r="C41" s="357">
        <v>82</v>
      </c>
      <c r="D41" s="336">
        <f t="shared" si="4"/>
        <v>151</v>
      </c>
      <c r="E41" s="410">
        <v>12</v>
      </c>
      <c r="F41" s="411"/>
      <c r="G41" s="410"/>
      <c r="H41" s="411"/>
      <c r="I41" s="410"/>
      <c r="J41" s="411"/>
      <c r="K41" s="410">
        <v>26</v>
      </c>
      <c r="L41" s="411"/>
      <c r="M41" s="68"/>
      <c r="N41" s="68"/>
      <c r="O41" s="68"/>
    </row>
    <row r="42" spans="1:15" ht="18.75" customHeight="1" thickBot="1">
      <c r="A42" s="358" t="s">
        <v>67</v>
      </c>
      <c r="B42" s="359">
        <f>SUM(B29+B30+B31+B32+B33+B34+B35+B36+B37+B38+B39+B40+B41)</f>
        <v>1032</v>
      </c>
      <c r="C42" s="359">
        <f>SUM(C29+C30+C31+C32+C33+C34+C35+C36+C37+C38+C39+C40+C41)</f>
        <v>1039</v>
      </c>
      <c r="D42" s="360">
        <f t="shared" si="4"/>
        <v>2071</v>
      </c>
      <c r="E42" s="412">
        <f>SUM(E29+E30+E31+E32+E33+E34+E35+E36+E37+E38+E39+E40+E41)</f>
        <v>173</v>
      </c>
      <c r="F42" s="413"/>
      <c r="G42" s="412">
        <f>SUM(G29+G30+G31+G32+G33+G34+G35+G36+G37+G38+G39+G40+G41)</f>
        <v>67</v>
      </c>
      <c r="H42" s="413"/>
      <c r="I42" s="412">
        <f>SUM(I29+I30+I31+I32+I33+I34+I35+I36+I37+I38+I39+I40+I41)</f>
        <v>15</v>
      </c>
      <c r="J42" s="413"/>
      <c r="K42" s="412">
        <f>SUM(K29+K30+K31+K32+K33+K34+K35+K36+K37+K38+K39+K40+K41)</f>
        <v>389</v>
      </c>
      <c r="L42" s="413"/>
      <c r="M42" s="68"/>
      <c r="N42" s="68"/>
      <c r="O42" s="68"/>
    </row>
    <row r="43" ht="18" customHeight="1" thickTop="1">
      <c r="F43" s="69"/>
    </row>
  </sheetData>
  <sheetProtection/>
  <mergeCells count="71">
    <mergeCell ref="A26:A28"/>
    <mergeCell ref="P4:P5"/>
    <mergeCell ref="B3:P3"/>
    <mergeCell ref="B27:D27"/>
    <mergeCell ref="K4:M4"/>
    <mergeCell ref="B4:D4"/>
    <mergeCell ref="N4:N5"/>
    <mergeCell ref="Q3:Q5"/>
    <mergeCell ref="E27:F28"/>
    <mergeCell ref="G27:H28"/>
    <mergeCell ref="I27:J28"/>
    <mergeCell ref="K26:L28"/>
    <mergeCell ref="E4:G4"/>
    <mergeCell ref="H4:J4"/>
    <mergeCell ref="O4:O5"/>
    <mergeCell ref="E29:F29"/>
    <mergeCell ref="G29:H29"/>
    <mergeCell ref="I29:J29"/>
    <mergeCell ref="K29:L29"/>
    <mergeCell ref="E30:F30"/>
    <mergeCell ref="G30:H30"/>
    <mergeCell ref="I30:J30"/>
    <mergeCell ref="K30:L30"/>
    <mergeCell ref="E31:F31"/>
    <mergeCell ref="G31:H31"/>
    <mergeCell ref="I31:J31"/>
    <mergeCell ref="K31:L31"/>
    <mergeCell ref="E32:F32"/>
    <mergeCell ref="G32:H32"/>
    <mergeCell ref="I32:J32"/>
    <mergeCell ref="K32:L32"/>
    <mergeCell ref="E33:F33"/>
    <mergeCell ref="G33:H33"/>
    <mergeCell ref="I33:J33"/>
    <mergeCell ref="K33:L33"/>
    <mergeCell ref="E34:F34"/>
    <mergeCell ref="G34:H34"/>
    <mergeCell ref="I34:J34"/>
    <mergeCell ref="K34:L34"/>
    <mergeCell ref="E35:F35"/>
    <mergeCell ref="G35:H35"/>
    <mergeCell ref="I35:J35"/>
    <mergeCell ref="K35:L35"/>
    <mergeCell ref="E36:F36"/>
    <mergeCell ref="G36:H36"/>
    <mergeCell ref="I36:J36"/>
    <mergeCell ref="K36:L36"/>
    <mergeCell ref="E37:F37"/>
    <mergeCell ref="G37:H37"/>
    <mergeCell ref="I37:J37"/>
    <mergeCell ref="K37:L37"/>
    <mergeCell ref="E38:F38"/>
    <mergeCell ref="G38:H38"/>
    <mergeCell ref="I38:J38"/>
    <mergeCell ref="K38:L38"/>
    <mergeCell ref="E39:F39"/>
    <mergeCell ref="G39:H39"/>
    <mergeCell ref="I39:J39"/>
    <mergeCell ref="K39:L39"/>
    <mergeCell ref="E40:F40"/>
    <mergeCell ref="G40:H40"/>
    <mergeCell ref="I40:J40"/>
    <mergeCell ref="K40:L40"/>
    <mergeCell ref="E41:F41"/>
    <mergeCell ref="G41:H41"/>
    <mergeCell ref="I41:J41"/>
    <mergeCell ref="K41:L41"/>
    <mergeCell ref="E42:F42"/>
    <mergeCell ref="G42:H42"/>
    <mergeCell ref="I42:J42"/>
    <mergeCell ref="K42:L42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portrait" paperSize="9" scale="97" r:id="rId1"/>
  <headerFooter>
    <oddFooter>&amp;C- &amp;P+127 -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IV1"/>
    </sheetView>
  </sheetViews>
  <sheetFormatPr defaultColWidth="9.00390625" defaultRowHeight="13.5"/>
  <cols>
    <col min="1" max="1" width="5.50390625" style="34" customWidth="1"/>
    <col min="2" max="2" width="11.00390625" style="34" customWidth="1"/>
    <col min="3" max="3" width="8.00390625" style="60" customWidth="1"/>
    <col min="4" max="8" width="7.00390625" style="60" bestFit="1" customWidth="1"/>
    <col min="9" max="11" width="7.00390625" style="101" bestFit="1" customWidth="1"/>
    <col min="12" max="16384" width="9.00390625" style="34" customWidth="1"/>
  </cols>
  <sheetData>
    <row r="1" spans="1:11" ht="26.25" customHeight="1">
      <c r="A1" s="52" t="s">
        <v>323</v>
      </c>
      <c r="B1" s="52"/>
      <c r="C1" s="78"/>
      <c r="D1" s="78"/>
      <c r="E1" s="78"/>
      <c r="F1" s="78"/>
      <c r="G1" s="78"/>
      <c r="H1" s="78"/>
      <c r="I1" s="52"/>
      <c r="J1" s="52"/>
      <c r="K1" s="52"/>
    </row>
    <row r="2" spans="1:11" ht="15" customHeight="1" thickBot="1">
      <c r="A2" s="60"/>
      <c r="B2" s="60"/>
      <c r="J2" s="61" t="s">
        <v>216</v>
      </c>
      <c r="K2" s="104"/>
    </row>
    <row r="3" spans="1:11" ht="21" customHeight="1" thickTop="1">
      <c r="A3" s="431" t="s">
        <v>7</v>
      </c>
      <c r="B3" s="399"/>
      <c r="C3" s="399" t="s">
        <v>382</v>
      </c>
      <c r="D3" s="399"/>
      <c r="E3" s="399"/>
      <c r="F3" s="399" t="s">
        <v>389</v>
      </c>
      <c r="G3" s="399"/>
      <c r="H3" s="442"/>
      <c r="I3" s="445" t="s">
        <v>406</v>
      </c>
      <c r="J3" s="445"/>
      <c r="K3" s="446"/>
    </row>
    <row r="4" spans="1:11" ht="21" customHeight="1">
      <c r="A4" s="409"/>
      <c r="B4" s="400"/>
      <c r="C4" s="165" t="s">
        <v>289</v>
      </c>
      <c r="D4" s="165" t="s">
        <v>290</v>
      </c>
      <c r="E4" s="175" t="s">
        <v>291</v>
      </c>
      <c r="F4" s="165" t="s">
        <v>0</v>
      </c>
      <c r="G4" s="165" t="s">
        <v>8</v>
      </c>
      <c r="H4" s="175" t="s">
        <v>9</v>
      </c>
      <c r="I4" s="283" t="s">
        <v>0</v>
      </c>
      <c r="J4" s="283" t="s">
        <v>8</v>
      </c>
      <c r="K4" s="279" t="s">
        <v>9</v>
      </c>
    </row>
    <row r="5" spans="1:11" ht="14.25" customHeight="1">
      <c r="A5" s="443" t="s">
        <v>1</v>
      </c>
      <c r="B5" s="444"/>
      <c r="C5" s="4">
        <v>20</v>
      </c>
      <c r="D5" s="4">
        <v>19</v>
      </c>
      <c r="E5" s="4">
        <v>1</v>
      </c>
      <c r="F5" s="4">
        <v>20</v>
      </c>
      <c r="G5" s="4">
        <v>19</v>
      </c>
      <c r="H5" s="4">
        <v>1</v>
      </c>
      <c r="I5" s="13">
        <v>20</v>
      </c>
      <c r="J5" s="13">
        <v>19</v>
      </c>
      <c r="K5" s="13">
        <v>1</v>
      </c>
    </row>
    <row r="6" spans="1:11" ht="10.5" customHeight="1">
      <c r="A6" s="435"/>
      <c r="B6" s="439"/>
      <c r="C6" s="4"/>
      <c r="D6" s="4"/>
      <c r="E6" s="4"/>
      <c r="F6" s="4"/>
      <c r="G6" s="4"/>
      <c r="H6" s="4"/>
      <c r="I6" s="13"/>
      <c r="J6" s="13"/>
      <c r="K6" s="13"/>
    </row>
    <row r="7" spans="1:11" ht="14.25" customHeight="1">
      <c r="A7" s="440" t="s">
        <v>2</v>
      </c>
      <c r="B7" s="441"/>
      <c r="C7" s="4">
        <v>436</v>
      </c>
      <c r="D7" s="4">
        <v>430</v>
      </c>
      <c r="E7" s="4">
        <v>6</v>
      </c>
      <c r="F7" s="4">
        <v>433</v>
      </c>
      <c r="G7" s="4">
        <v>427</v>
      </c>
      <c r="H7" s="4">
        <v>6</v>
      </c>
      <c r="I7" s="286">
        <v>435</v>
      </c>
      <c r="J7" s="286">
        <v>429</v>
      </c>
      <c r="K7" s="286">
        <v>6</v>
      </c>
    </row>
    <row r="8" spans="1:11" ht="14.25" customHeight="1">
      <c r="A8" s="246"/>
      <c r="B8" s="311" t="s">
        <v>10</v>
      </c>
      <c r="C8" s="4">
        <v>418</v>
      </c>
      <c r="D8" s="4">
        <v>412</v>
      </c>
      <c r="E8" s="4">
        <v>6</v>
      </c>
      <c r="F8" s="4">
        <v>415</v>
      </c>
      <c r="G8" s="4">
        <v>409</v>
      </c>
      <c r="H8" s="4">
        <v>6</v>
      </c>
      <c r="I8" s="322">
        <v>414</v>
      </c>
      <c r="J8" s="322">
        <v>408</v>
      </c>
      <c r="K8" s="13">
        <v>6</v>
      </c>
    </row>
    <row r="9" spans="1:11" ht="14.25" customHeight="1">
      <c r="A9" s="246"/>
      <c r="B9" s="311" t="s">
        <v>305</v>
      </c>
      <c r="C9" s="4">
        <v>18</v>
      </c>
      <c r="D9" s="4">
        <v>18</v>
      </c>
      <c r="E9" s="284">
        <v>0</v>
      </c>
      <c r="F9" s="4">
        <v>18</v>
      </c>
      <c r="G9" s="4">
        <v>18</v>
      </c>
      <c r="H9" s="284">
        <v>0</v>
      </c>
      <c r="I9" s="322">
        <v>21</v>
      </c>
      <c r="J9" s="322">
        <v>21</v>
      </c>
      <c r="K9" s="322" t="s">
        <v>471</v>
      </c>
    </row>
    <row r="10" spans="1:11" ht="10.5" customHeight="1">
      <c r="A10" s="246"/>
      <c r="B10" s="311"/>
      <c r="C10" s="4"/>
      <c r="D10" s="4"/>
      <c r="E10" s="188"/>
      <c r="F10" s="4"/>
      <c r="G10" s="4"/>
      <c r="H10" s="188"/>
      <c r="I10" s="13"/>
      <c r="J10" s="13"/>
      <c r="K10" s="286"/>
    </row>
    <row r="11" spans="1:11" ht="14.25" customHeight="1">
      <c r="A11" s="440" t="s">
        <v>3</v>
      </c>
      <c r="B11" s="441"/>
      <c r="C11" s="4">
        <v>687</v>
      </c>
      <c r="D11" s="4">
        <v>663</v>
      </c>
      <c r="E11" s="4">
        <v>24</v>
      </c>
      <c r="F11" s="4">
        <v>688</v>
      </c>
      <c r="G11" s="323">
        <v>665</v>
      </c>
      <c r="H11" s="323">
        <v>23</v>
      </c>
      <c r="I11" s="13">
        <f aca="true" t="shared" si="0" ref="I11:K13">I15+I19</f>
        <v>694</v>
      </c>
      <c r="J11" s="324">
        <f t="shared" si="0"/>
        <v>670</v>
      </c>
      <c r="K11" s="324">
        <f t="shared" si="0"/>
        <v>24</v>
      </c>
    </row>
    <row r="12" spans="1:11" ht="14.25" customHeight="1">
      <c r="A12" s="37"/>
      <c r="B12" s="311" t="s">
        <v>11</v>
      </c>
      <c r="C12" s="4">
        <v>251</v>
      </c>
      <c r="D12" s="4">
        <v>241</v>
      </c>
      <c r="E12" s="4">
        <v>10</v>
      </c>
      <c r="F12" s="4">
        <v>257</v>
      </c>
      <c r="G12" s="323">
        <v>248</v>
      </c>
      <c r="H12" s="323">
        <v>9</v>
      </c>
      <c r="I12" s="13">
        <f t="shared" si="0"/>
        <v>263</v>
      </c>
      <c r="J12" s="325">
        <f t="shared" si="0"/>
        <v>253</v>
      </c>
      <c r="K12" s="325">
        <f t="shared" si="0"/>
        <v>10</v>
      </c>
    </row>
    <row r="13" spans="1:11" ht="14.25" customHeight="1">
      <c r="A13" s="37"/>
      <c r="B13" s="311" t="s">
        <v>12</v>
      </c>
      <c r="C13" s="4">
        <v>436</v>
      </c>
      <c r="D13" s="4">
        <v>422</v>
      </c>
      <c r="E13" s="4">
        <v>14</v>
      </c>
      <c r="F13" s="4">
        <v>431</v>
      </c>
      <c r="G13" s="323">
        <v>417</v>
      </c>
      <c r="H13" s="323">
        <v>14</v>
      </c>
      <c r="I13" s="13">
        <f t="shared" si="0"/>
        <v>431</v>
      </c>
      <c r="J13" s="325">
        <f t="shared" si="0"/>
        <v>417</v>
      </c>
      <c r="K13" s="325">
        <f t="shared" si="0"/>
        <v>14</v>
      </c>
    </row>
    <row r="14" spans="1:11" ht="10.5" customHeight="1">
      <c r="A14" s="435"/>
      <c r="B14" s="436"/>
      <c r="C14" s="4"/>
      <c r="D14" s="4"/>
      <c r="E14" s="4"/>
      <c r="F14" s="4"/>
      <c r="G14" s="4"/>
      <c r="H14" s="4"/>
      <c r="I14" s="13"/>
      <c r="J14" s="13"/>
      <c r="K14" s="13"/>
    </row>
    <row r="15" spans="1:11" ht="14.25" customHeight="1">
      <c r="A15" s="310"/>
      <c r="B15" s="311" t="s">
        <v>22</v>
      </c>
      <c r="C15" s="4">
        <v>623</v>
      </c>
      <c r="D15" s="4">
        <v>610</v>
      </c>
      <c r="E15" s="4">
        <v>13</v>
      </c>
      <c r="F15" s="4">
        <v>620</v>
      </c>
      <c r="G15" s="60">
        <v>607</v>
      </c>
      <c r="H15" s="4">
        <v>13</v>
      </c>
      <c r="I15" s="13">
        <v>624</v>
      </c>
      <c r="J15" s="13">
        <v>609</v>
      </c>
      <c r="K15" s="13">
        <v>15</v>
      </c>
    </row>
    <row r="16" spans="1:11" ht="14.25" customHeight="1">
      <c r="A16" s="37"/>
      <c r="B16" s="311" t="s">
        <v>11</v>
      </c>
      <c r="C16" s="4">
        <v>226</v>
      </c>
      <c r="D16" s="4">
        <v>219</v>
      </c>
      <c r="E16" s="4">
        <v>7</v>
      </c>
      <c r="F16" s="4">
        <v>232</v>
      </c>
      <c r="G16" s="60">
        <v>227</v>
      </c>
      <c r="H16" s="4">
        <v>5</v>
      </c>
      <c r="I16" s="13">
        <v>237</v>
      </c>
      <c r="J16" s="13">
        <v>231</v>
      </c>
      <c r="K16" s="13">
        <v>6</v>
      </c>
    </row>
    <row r="17" spans="1:11" ht="14.25" customHeight="1">
      <c r="A17" s="37"/>
      <c r="B17" s="311" t="s">
        <v>12</v>
      </c>
      <c r="C17" s="4">
        <v>397</v>
      </c>
      <c r="D17" s="4">
        <v>391</v>
      </c>
      <c r="E17" s="4">
        <v>6</v>
      </c>
      <c r="F17" s="4">
        <v>388</v>
      </c>
      <c r="G17" s="60">
        <v>380</v>
      </c>
      <c r="H17" s="4">
        <v>8</v>
      </c>
      <c r="I17" s="13">
        <v>387</v>
      </c>
      <c r="J17" s="13">
        <v>378</v>
      </c>
      <c r="K17" s="13">
        <v>9</v>
      </c>
    </row>
    <row r="18" spans="1:11" ht="10.5" customHeight="1">
      <c r="A18" s="435"/>
      <c r="B18" s="436"/>
      <c r="C18" s="4"/>
      <c r="D18" s="4"/>
      <c r="E18" s="4"/>
      <c r="F18" s="4"/>
      <c r="G18" s="4"/>
      <c r="H18" s="4"/>
      <c r="I18" s="13"/>
      <c r="J18" s="13"/>
      <c r="K18" s="13"/>
    </row>
    <row r="19" spans="1:11" ht="14.25" customHeight="1">
      <c r="A19" s="310"/>
      <c r="B19" s="311" t="s">
        <v>23</v>
      </c>
      <c r="C19" s="4">
        <v>64</v>
      </c>
      <c r="D19" s="4">
        <v>53</v>
      </c>
      <c r="E19" s="4">
        <v>11</v>
      </c>
      <c r="F19" s="4">
        <v>68</v>
      </c>
      <c r="G19" s="4">
        <v>58</v>
      </c>
      <c r="H19" s="4">
        <v>10</v>
      </c>
      <c r="I19" s="13">
        <v>70</v>
      </c>
      <c r="J19" s="13">
        <f>J20+J21</f>
        <v>61</v>
      </c>
      <c r="K19" s="13">
        <f>K20+K21</f>
        <v>9</v>
      </c>
    </row>
    <row r="20" spans="1:11" ht="14.25" customHeight="1">
      <c r="A20" s="37"/>
      <c r="B20" s="311" t="s">
        <v>11</v>
      </c>
      <c r="C20" s="4">
        <v>25</v>
      </c>
      <c r="D20" s="4">
        <v>22</v>
      </c>
      <c r="E20" s="188">
        <v>3</v>
      </c>
      <c r="F20" s="4">
        <v>25</v>
      </c>
      <c r="G20" s="4">
        <v>21</v>
      </c>
      <c r="H20" s="188">
        <v>4</v>
      </c>
      <c r="I20" s="13">
        <v>26</v>
      </c>
      <c r="J20" s="13">
        <v>22</v>
      </c>
      <c r="K20" s="286">
        <v>4</v>
      </c>
    </row>
    <row r="21" spans="1:11" ht="14.25" customHeight="1">
      <c r="A21" s="37"/>
      <c r="B21" s="311" t="s">
        <v>12</v>
      </c>
      <c r="C21" s="4">
        <v>39</v>
      </c>
      <c r="D21" s="4">
        <v>31</v>
      </c>
      <c r="E21" s="4">
        <v>8</v>
      </c>
      <c r="F21" s="4">
        <v>43</v>
      </c>
      <c r="G21" s="4">
        <v>37</v>
      </c>
      <c r="H21" s="4">
        <v>6</v>
      </c>
      <c r="I21" s="13">
        <v>44</v>
      </c>
      <c r="J21" s="13">
        <v>39</v>
      </c>
      <c r="K21" s="13">
        <v>5</v>
      </c>
    </row>
    <row r="22" spans="1:11" ht="10.5" customHeight="1">
      <c r="A22" s="435"/>
      <c r="B22" s="436"/>
      <c r="C22" s="4"/>
      <c r="D22" s="4"/>
      <c r="E22" s="4"/>
      <c r="F22" s="4"/>
      <c r="G22" s="4"/>
      <c r="H22" s="4"/>
      <c r="I22" s="13"/>
      <c r="J22" s="13"/>
      <c r="K22" s="13"/>
    </row>
    <row r="23" spans="1:11" ht="14.25" customHeight="1">
      <c r="A23" s="440" t="s">
        <v>4</v>
      </c>
      <c r="B23" s="441"/>
      <c r="C23" s="4">
        <v>116</v>
      </c>
      <c r="D23" s="4">
        <v>115</v>
      </c>
      <c r="E23" s="4">
        <v>1</v>
      </c>
      <c r="F23" s="4">
        <v>116</v>
      </c>
      <c r="G23" s="4">
        <v>115</v>
      </c>
      <c r="H23" s="4">
        <v>1</v>
      </c>
      <c r="I23" s="13">
        <v>116</v>
      </c>
      <c r="J23" s="13">
        <v>115</v>
      </c>
      <c r="K23" s="13">
        <v>1</v>
      </c>
    </row>
    <row r="24" spans="1:11" ht="14.25" customHeight="1">
      <c r="A24" s="37"/>
      <c r="B24" s="311" t="s">
        <v>11</v>
      </c>
      <c r="C24" s="4">
        <v>30</v>
      </c>
      <c r="D24" s="4">
        <v>30</v>
      </c>
      <c r="E24" s="284">
        <v>0</v>
      </c>
      <c r="F24" s="4">
        <v>26</v>
      </c>
      <c r="G24" s="4">
        <v>26</v>
      </c>
      <c r="H24" s="284">
        <v>0</v>
      </c>
      <c r="I24" s="13">
        <v>29</v>
      </c>
      <c r="J24" s="13">
        <v>29</v>
      </c>
      <c r="K24" s="285">
        <v>0</v>
      </c>
    </row>
    <row r="25" spans="1:11" ht="14.25" customHeight="1">
      <c r="A25" s="37"/>
      <c r="B25" s="311" t="s">
        <v>12</v>
      </c>
      <c r="C25" s="4">
        <v>86</v>
      </c>
      <c r="D25" s="4">
        <v>85</v>
      </c>
      <c r="E25" s="284">
        <v>1</v>
      </c>
      <c r="F25" s="4">
        <v>90</v>
      </c>
      <c r="G25" s="4">
        <v>89</v>
      </c>
      <c r="H25" s="284">
        <v>1</v>
      </c>
      <c r="I25" s="13">
        <v>87</v>
      </c>
      <c r="J25" s="13">
        <v>86</v>
      </c>
      <c r="K25" s="285">
        <v>1</v>
      </c>
    </row>
    <row r="26" spans="1:11" ht="15" customHeight="1">
      <c r="A26" s="435"/>
      <c r="B26" s="436"/>
      <c r="C26" s="4"/>
      <c r="D26" s="4"/>
      <c r="E26" s="4"/>
      <c r="F26" s="4"/>
      <c r="G26" s="4"/>
      <c r="H26" s="4"/>
      <c r="I26" s="13"/>
      <c r="J26" s="13"/>
      <c r="K26" s="13"/>
    </row>
    <row r="27" spans="1:11" ht="14.25" customHeight="1">
      <c r="A27" s="440" t="s">
        <v>5</v>
      </c>
      <c r="B27" s="441"/>
      <c r="C27" s="4">
        <v>13347</v>
      </c>
      <c r="D27" s="4">
        <v>13220</v>
      </c>
      <c r="E27" s="4">
        <v>127</v>
      </c>
      <c r="F27" s="4">
        <v>13221</v>
      </c>
      <c r="G27" s="4">
        <v>13105</v>
      </c>
      <c r="H27" s="4">
        <v>116</v>
      </c>
      <c r="I27" s="13">
        <v>13266</v>
      </c>
      <c r="J27" s="13">
        <v>13159</v>
      </c>
      <c r="K27" s="13">
        <v>107</v>
      </c>
    </row>
    <row r="28" spans="1:11" ht="14.25" customHeight="1">
      <c r="A28" s="37"/>
      <c r="B28" s="311" t="s">
        <v>11</v>
      </c>
      <c r="C28" s="4">
        <v>6746</v>
      </c>
      <c r="D28" s="4">
        <v>6673</v>
      </c>
      <c r="E28" s="4">
        <v>73</v>
      </c>
      <c r="F28" s="4">
        <v>6717</v>
      </c>
      <c r="G28" s="4">
        <v>6651</v>
      </c>
      <c r="H28" s="4">
        <v>66</v>
      </c>
      <c r="I28" s="13">
        <v>6744</v>
      </c>
      <c r="J28" s="13">
        <v>6682</v>
      </c>
      <c r="K28" s="13">
        <v>62</v>
      </c>
    </row>
    <row r="29" spans="1:11" ht="14.25" customHeight="1">
      <c r="A29" s="37"/>
      <c r="B29" s="311" t="s">
        <v>12</v>
      </c>
      <c r="C29" s="4">
        <v>6601</v>
      </c>
      <c r="D29" s="4">
        <v>6547</v>
      </c>
      <c r="E29" s="4">
        <v>54</v>
      </c>
      <c r="F29" s="4">
        <v>6504</v>
      </c>
      <c r="G29" s="4">
        <v>6454</v>
      </c>
      <c r="H29" s="4">
        <v>50</v>
      </c>
      <c r="I29" s="13">
        <v>6522</v>
      </c>
      <c r="J29" s="13">
        <v>6477</v>
      </c>
      <c r="K29" s="13">
        <v>45</v>
      </c>
    </row>
    <row r="30" spans="1:11" ht="10.5" customHeight="1">
      <c r="A30" s="37"/>
      <c r="B30" s="245"/>
      <c r="C30" s="4"/>
      <c r="D30" s="4"/>
      <c r="E30" s="4"/>
      <c r="F30" s="4"/>
      <c r="G30" s="4"/>
      <c r="H30" s="4"/>
      <c r="I30" s="13"/>
      <c r="J30" s="13"/>
      <c r="K30" s="13"/>
    </row>
    <row r="31" spans="1:11" ht="14.25" customHeight="1">
      <c r="A31" s="37"/>
      <c r="B31" s="311" t="s">
        <v>24</v>
      </c>
      <c r="C31" s="4">
        <v>2101</v>
      </c>
      <c r="D31" s="4">
        <v>2081</v>
      </c>
      <c r="E31" s="4">
        <v>20</v>
      </c>
      <c r="F31" s="4">
        <v>2177</v>
      </c>
      <c r="G31" s="4">
        <v>2163</v>
      </c>
      <c r="H31" s="4">
        <v>14</v>
      </c>
      <c r="I31" s="13">
        <v>2277</v>
      </c>
      <c r="J31" s="13">
        <v>2263</v>
      </c>
      <c r="K31" s="13">
        <v>14</v>
      </c>
    </row>
    <row r="32" spans="1:11" ht="14.25" customHeight="1">
      <c r="A32" s="37"/>
      <c r="B32" s="311" t="s">
        <v>11</v>
      </c>
      <c r="C32" s="4">
        <v>1071</v>
      </c>
      <c r="D32" s="4">
        <v>1057</v>
      </c>
      <c r="E32" s="4">
        <v>14</v>
      </c>
      <c r="F32" s="4">
        <v>1122</v>
      </c>
      <c r="G32" s="4">
        <v>1115</v>
      </c>
      <c r="H32" s="4">
        <v>7</v>
      </c>
      <c r="I32" s="13">
        <v>1132</v>
      </c>
      <c r="J32" s="13">
        <v>1123</v>
      </c>
      <c r="K32" s="13">
        <v>9</v>
      </c>
    </row>
    <row r="33" spans="1:11" ht="14.25" customHeight="1">
      <c r="A33" s="37"/>
      <c r="B33" s="311" t="s">
        <v>12</v>
      </c>
      <c r="C33" s="4">
        <v>1030</v>
      </c>
      <c r="D33" s="4">
        <v>1024</v>
      </c>
      <c r="E33" s="4">
        <v>6</v>
      </c>
      <c r="F33" s="4">
        <v>1055</v>
      </c>
      <c r="G33" s="4">
        <v>1048</v>
      </c>
      <c r="H33" s="4">
        <v>7</v>
      </c>
      <c r="I33" s="13">
        <v>1145</v>
      </c>
      <c r="J33" s="13">
        <v>1140</v>
      </c>
      <c r="K33" s="13">
        <v>5</v>
      </c>
    </row>
    <row r="34" spans="1:11" ht="10.5" customHeight="1">
      <c r="A34" s="37"/>
      <c r="B34" s="311"/>
      <c r="C34" s="4"/>
      <c r="D34" s="4"/>
      <c r="E34" s="4"/>
      <c r="F34" s="4"/>
      <c r="G34" s="4"/>
      <c r="H34" s="4"/>
      <c r="I34" s="13"/>
      <c r="J34" s="13"/>
      <c r="K34" s="13"/>
    </row>
    <row r="35" spans="1:11" ht="14.25" customHeight="1">
      <c r="A35" s="37"/>
      <c r="B35" s="311" t="s">
        <v>25</v>
      </c>
      <c r="C35" s="4">
        <v>2147</v>
      </c>
      <c r="D35" s="4">
        <v>2130</v>
      </c>
      <c r="E35" s="4">
        <v>17</v>
      </c>
      <c r="F35" s="4">
        <v>2106</v>
      </c>
      <c r="G35" s="4">
        <v>2086</v>
      </c>
      <c r="H35" s="4">
        <v>20</v>
      </c>
      <c r="I35" s="13">
        <v>2190</v>
      </c>
      <c r="J35" s="13">
        <v>2176</v>
      </c>
      <c r="K35" s="13">
        <v>14</v>
      </c>
    </row>
    <row r="36" spans="1:11" ht="14.25" customHeight="1">
      <c r="A36" s="37"/>
      <c r="B36" s="311" t="s">
        <v>11</v>
      </c>
      <c r="C36" s="4">
        <v>1049</v>
      </c>
      <c r="D36" s="4">
        <v>1038</v>
      </c>
      <c r="E36" s="4">
        <v>11</v>
      </c>
      <c r="F36" s="4">
        <v>1075</v>
      </c>
      <c r="G36" s="4">
        <v>1061</v>
      </c>
      <c r="H36" s="4">
        <v>14</v>
      </c>
      <c r="I36" s="13">
        <v>1127</v>
      </c>
      <c r="J36" s="13">
        <v>1121</v>
      </c>
      <c r="K36" s="13">
        <v>6</v>
      </c>
    </row>
    <row r="37" spans="1:11" ht="14.25" customHeight="1">
      <c r="A37" s="37"/>
      <c r="B37" s="311" t="s">
        <v>12</v>
      </c>
      <c r="C37" s="4">
        <v>1098</v>
      </c>
      <c r="D37" s="4">
        <v>1092</v>
      </c>
      <c r="E37" s="4">
        <v>6</v>
      </c>
      <c r="F37" s="4">
        <v>1031</v>
      </c>
      <c r="G37" s="4">
        <v>1025</v>
      </c>
      <c r="H37" s="4">
        <v>6</v>
      </c>
      <c r="I37" s="13">
        <v>1063</v>
      </c>
      <c r="J37" s="13">
        <v>1055</v>
      </c>
      <c r="K37" s="13">
        <v>8</v>
      </c>
    </row>
    <row r="38" spans="1:11" ht="10.5" customHeight="1">
      <c r="A38" s="37"/>
      <c r="B38" s="311"/>
      <c r="C38" s="4"/>
      <c r="D38" s="4"/>
      <c r="E38" s="4"/>
      <c r="F38" s="4"/>
      <c r="G38" s="4"/>
      <c r="H38" s="4"/>
      <c r="I38" s="13"/>
      <c r="J38" s="13"/>
      <c r="K38" s="13"/>
    </row>
    <row r="39" spans="1:11" ht="14.25" customHeight="1">
      <c r="A39" s="37"/>
      <c r="B39" s="311" t="s">
        <v>26</v>
      </c>
      <c r="C39" s="4">
        <v>2301</v>
      </c>
      <c r="D39" s="4">
        <v>2281</v>
      </c>
      <c r="E39" s="4">
        <v>20</v>
      </c>
      <c r="F39" s="4">
        <v>2167</v>
      </c>
      <c r="G39" s="4">
        <v>2151</v>
      </c>
      <c r="H39" s="4">
        <v>16</v>
      </c>
      <c r="I39" s="13">
        <v>2113</v>
      </c>
      <c r="J39" s="13">
        <v>2094</v>
      </c>
      <c r="K39" s="13">
        <v>19</v>
      </c>
    </row>
    <row r="40" spans="1:11" ht="14.25" customHeight="1">
      <c r="A40" s="37"/>
      <c r="B40" s="311" t="s">
        <v>11</v>
      </c>
      <c r="C40" s="4">
        <v>1184</v>
      </c>
      <c r="D40" s="4">
        <v>1172</v>
      </c>
      <c r="E40" s="4">
        <v>12</v>
      </c>
      <c r="F40" s="4">
        <v>1055</v>
      </c>
      <c r="G40" s="4">
        <v>1045</v>
      </c>
      <c r="H40" s="4">
        <v>10</v>
      </c>
      <c r="I40" s="13">
        <v>1080</v>
      </c>
      <c r="J40" s="13">
        <v>1067</v>
      </c>
      <c r="K40" s="13">
        <v>13</v>
      </c>
    </row>
    <row r="41" spans="1:11" ht="14.25" customHeight="1">
      <c r="A41" s="37"/>
      <c r="B41" s="311" t="s">
        <v>12</v>
      </c>
      <c r="C41" s="4">
        <v>1117</v>
      </c>
      <c r="D41" s="4">
        <v>1109</v>
      </c>
      <c r="E41" s="4">
        <v>8</v>
      </c>
      <c r="F41" s="4">
        <v>1112</v>
      </c>
      <c r="G41" s="4">
        <v>1106</v>
      </c>
      <c r="H41" s="4">
        <v>6</v>
      </c>
      <c r="I41" s="13">
        <v>1033</v>
      </c>
      <c r="J41" s="13">
        <v>1027</v>
      </c>
      <c r="K41" s="13">
        <v>6</v>
      </c>
    </row>
    <row r="42" spans="1:11" ht="10.5" customHeight="1">
      <c r="A42" s="37"/>
      <c r="B42" s="311"/>
      <c r="C42" s="4"/>
      <c r="D42" s="4"/>
      <c r="E42" s="4"/>
      <c r="F42" s="4"/>
      <c r="G42" s="4"/>
      <c r="H42" s="4"/>
      <c r="I42" s="13"/>
      <c r="J42" s="13"/>
      <c r="K42" s="13"/>
    </row>
    <row r="43" spans="1:11" ht="14.25" customHeight="1">
      <c r="A43" s="37"/>
      <c r="B43" s="311" t="s">
        <v>27</v>
      </c>
      <c r="C43" s="4">
        <v>2183</v>
      </c>
      <c r="D43" s="4">
        <v>2162</v>
      </c>
      <c r="E43" s="4">
        <v>21</v>
      </c>
      <c r="F43" s="4">
        <v>2304</v>
      </c>
      <c r="G43" s="4">
        <v>2284</v>
      </c>
      <c r="H43" s="4">
        <v>20</v>
      </c>
      <c r="I43" s="13">
        <v>2169</v>
      </c>
      <c r="J43" s="13">
        <v>2154</v>
      </c>
      <c r="K43" s="13">
        <v>15</v>
      </c>
    </row>
    <row r="44" spans="1:11" ht="14.25" customHeight="1">
      <c r="A44" s="37"/>
      <c r="B44" s="311" t="s">
        <v>11</v>
      </c>
      <c r="C44" s="4">
        <v>1137</v>
      </c>
      <c r="D44" s="4">
        <v>1127</v>
      </c>
      <c r="E44" s="4">
        <v>10</v>
      </c>
      <c r="F44" s="4">
        <v>1191</v>
      </c>
      <c r="G44" s="4">
        <v>1179</v>
      </c>
      <c r="H44" s="4">
        <v>12</v>
      </c>
      <c r="I44" s="13">
        <v>1063</v>
      </c>
      <c r="J44" s="13">
        <v>1053</v>
      </c>
      <c r="K44" s="13">
        <v>10</v>
      </c>
    </row>
    <row r="45" spans="1:11" ht="14.25" customHeight="1">
      <c r="A45" s="37"/>
      <c r="B45" s="311" t="s">
        <v>12</v>
      </c>
      <c r="C45" s="4">
        <v>1046</v>
      </c>
      <c r="D45" s="4">
        <v>1035</v>
      </c>
      <c r="E45" s="4">
        <v>11</v>
      </c>
      <c r="F45" s="4">
        <v>1113</v>
      </c>
      <c r="G45" s="4">
        <v>1105</v>
      </c>
      <c r="H45" s="4">
        <v>8</v>
      </c>
      <c r="I45" s="13">
        <v>1106</v>
      </c>
      <c r="J45" s="13">
        <v>1101</v>
      </c>
      <c r="K45" s="13">
        <v>5</v>
      </c>
    </row>
    <row r="46" spans="1:11" ht="10.5" customHeight="1">
      <c r="A46" s="37"/>
      <c r="B46" s="311"/>
      <c r="C46" s="4"/>
      <c r="D46" s="4"/>
      <c r="E46" s="4"/>
      <c r="F46" s="4"/>
      <c r="G46" s="4"/>
      <c r="H46" s="4"/>
      <c r="I46" s="13"/>
      <c r="J46" s="13"/>
      <c r="K46" s="13"/>
    </row>
    <row r="47" spans="1:11" ht="14.25" customHeight="1">
      <c r="A47" s="37"/>
      <c r="B47" s="311" t="s">
        <v>28</v>
      </c>
      <c r="C47" s="4">
        <v>2274</v>
      </c>
      <c r="D47" s="4">
        <v>2250</v>
      </c>
      <c r="E47" s="4">
        <v>24</v>
      </c>
      <c r="F47" s="4">
        <v>2198</v>
      </c>
      <c r="G47" s="4">
        <v>2176</v>
      </c>
      <c r="H47" s="4">
        <v>22</v>
      </c>
      <c r="I47" s="13">
        <v>2316</v>
      </c>
      <c r="J47" s="13">
        <v>2294</v>
      </c>
      <c r="K47" s="13">
        <v>22</v>
      </c>
    </row>
    <row r="48" spans="1:11" ht="14.25" customHeight="1">
      <c r="A48" s="37"/>
      <c r="B48" s="311" t="s">
        <v>11</v>
      </c>
      <c r="C48" s="4">
        <v>1132</v>
      </c>
      <c r="D48" s="4">
        <v>1120</v>
      </c>
      <c r="E48" s="4">
        <v>12</v>
      </c>
      <c r="F48" s="4">
        <v>1144</v>
      </c>
      <c r="G48" s="4">
        <v>1133</v>
      </c>
      <c r="H48" s="4">
        <v>11</v>
      </c>
      <c r="I48" s="13">
        <v>1196</v>
      </c>
      <c r="J48" s="13">
        <v>1184</v>
      </c>
      <c r="K48" s="13">
        <v>12</v>
      </c>
    </row>
    <row r="49" spans="1:11" ht="14.25" customHeight="1">
      <c r="A49" s="37"/>
      <c r="B49" s="311" t="s">
        <v>12</v>
      </c>
      <c r="C49" s="4">
        <v>1142</v>
      </c>
      <c r="D49" s="4">
        <v>1130</v>
      </c>
      <c r="E49" s="4">
        <v>12</v>
      </c>
      <c r="F49" s="4">
        <v>1054</v>
      </c>
      <c r="G49" s="4">
        <v>1043</v>
      </c>
      <c r="H49" s="4">
        <v>11</v>
      </c>
      <c r="I49" s="13">
        <v>1120</v>
      </c>
      <c r="J49" s="13">
        <v>1110</v>
      </c>
      <c r="K49" s="13">
        <v>10</v>
      </c>
    </row>
    <row r="50" spans="1:11" ht="10.5" customHeight="1">
      <c r="A50" s="37"/>
      <c r="B50" s="311"/>
      <c r="C50" s="4"/>
      <c r="D50" s="4"/>
      <c r="E50" s="4"/>
      <c r="F50" s="4"/>
      <c r="G50" s="4"/>
      <c r="H50" s="4"/>
      <c r="I50" s="13"/>
      <c r="J50" s="13"/>
      <c r="K50" s="13"/>
    </row>
    <row r="51" spans="1:11" ht="14.25" customHeight="1">
      <c r="A51" s="37"/>
      <c r="B51" s="311" t="s">
        <v>29</v>
      </c>
      <c r="C51" s="4">
        <v>2341</v>
      </c>
      <c r="D51" s="4">
        <v>2316</v>
      </c>
      <c r="E51" s="4">
        <v>25</v>
      </c>
      <c r="F51" s="4">
        <v>2269</v>
      </c>
      <c r="G51" s="4">
        <v>2245</v>
      </c>
      <c r="H51" s="4">
        <v>24</v>
      </c>
      <c r="I51" s="13">
        <v>2201</v>
      </c>
      <c r="J51" s="13">
        <v>2178</v>
      </c>
      <c r="K51" s="13">
        <v>23</v>
      </c>
    </row>
    <row r="52" spans="1:11" ht="14.25" customHeight="1">
      <c r="A52" s="37"/>
      <c r="B52" s="311" t="s">
        <v>11</v>
      </c>
      <c r="C52" s="4">
        <v>1173</v>
      </c>
      <c r="D52" s="4">
        <v>1159</v>
      </c>
      <c r="E52" s="4">
        <v>14</v>
      </c>
      <c r="F52" s="4">
        <v>1130</v>
      </c>
      <c r="G52" s="4">
        <v>1118</v>
      </c>
      <c r="H52" s="4">
        <v>12</v>
      </c>
      <c r="I52" s="13">
        <v>1146</v>
      </c>
      <c r="J52" s="13">
        <v>1134</v>
      </c>
      <c r="K52" s="13">
        <v>12</v>
      </c>
    </row>
    <row r="53" spans="1:11" ht="14.25" customHeight="1">
      <c r="A53" s="37"/>
      <c r="B53" s="311" t="s">
        <v>12</v>
      </c>
      <c r="C53" s="4">
        <v>1168</v>
      </c>
      <c r="D53" s="4">
        <v>1157</v>
      </c>
      <c r="E53" s="4">
        <v>11</v>
      </c>
      <c r="F53" s="4">
        <v>1139</v>
      </c>
      <c r="G53" s="4">
        <v>1127</v>
      </c>
      <c r="H53" s="4">
        <v>12</v>
      </c>
      <c r="I53" s="13">
        <v>1055</v>
      </c>
      <c r="J53" s="13">
        <v>1044</v>
      </c>
      <c r="K53" s="13">
        <v>11</v>
      </c>
    </row>
    <row r="54" spans="1:11" ht="10.5" customHeight="1">
      <c r="A54" s="37"/>
      <c r="B54" s="245"/>
      <c r="C54" s="4"/>
      <c r="D54" s="4"/>
      <c r="E54" s="4"/>
      <c r="F54" s="4"/>
      <c r="G54" s="4"/>
      <c r="H54" s="4"/>
      <c r="I54" s="13"/>
      <c r="J54" s="13"/>
      <c r="K54" s="13"/>
    </row>
    <row r="55" spans="1:11" ht="14.25" customHeight="1" thickBot="1">
      <c r="A55" s="437" t="s">
        <v>6</v>
      </c>
      <c r="B55" s="438"/>
      <c r="C55" s="314">
        <v>99</v>
      </c>
      <c r="D55" s="314">
        <v>99</v>
      </c>
      <c r="E55" s="326">
        <v>0</v>
      </c>
      <c r="F55" s="314">
        <v>98</v>
      </c>
      <c r="G55" s="314">
        <v>98</v>
      </c>
      <c r="H55" s="326">
        <v>0</v>
      </c>
      <c r="I55" s="8">
        <v>107</v>
      </c>
      <c r="J55" s="8">
        <v>107</v>
      </c>
      <c r="K55" s="288">
        <v>0</v>
      </c>
    </row>
    <row r="56" spans="1:2" ht="18" customHeight="1" thickTop="1">
      <c r="A56" s="14" t="s">
        <v>405</v>
      </c>
      <c r="B56" s="60"/>
    </row>
    <row r="57" spans="1:2" ht="13.5">
      <c r="A57" s="60"/>
      <c r="B57" s="60"/>
    </row>
    <row r="58" spans="1:2" ht="13.5">
      <c r="A58" s="60"/>
      <c r="B58" s="60"/>
    </row>
  </sheetData>
  <sheetProtection/>
  <mergeCells count="15">
    <mergeCell ref="F3:H3"/>
    <mergeCell ref="A5:B5"/>
    <mergeCell ref="A3:B4"/>
    <mergeCell ref="C3:E3"/>
    <mergeCell ref="I3:K3"/>
    <mergeCell ref="A22:B22"/>
    <mergeCell ref="A26:B26"/>
    <mergeCell ref="A55:B55"/>
    <mergeCell ref="A6:B6"/>
    <mergeCell ref="A14:B14"/>
    <mergeCell ref="A18:B18"/>
    <mergeCell ref="A23:B23"/>
    <mergeCell ref="A27:B27"/>
    <mergeCell ref="A7:B7"/>
    <mergeCell ref="A11:B11"/>
  </mergeCells>
  <printOptions/>
  <pageMargins left="0.6692913385826772" right="0.7086614173228347" top="0.7874015748031497" bottom="0.7086614173228347" header="0.4330708661417323" footer="0.4724409448818898"/>
  <pageSetup horizontalDpi="600" verticalDpi="600" orientation="portrait" paperSize="9" r:id="rId1"/>
  <headerFooter>
    <oddFooter>&amp;C- &amp;P+128 -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IV1"/>
    </sheetView>
  </sheetViews>
  <sheetFormatPr defaultColWidth="9.00390625" defaultRowHeight="13.5"/>
  <cols>
    <col min="1" max="1" width="8.625" style="34" customWidth="1"/>
    <col min="2" max="2" width="11.25390625" style="34" customWidth="1"/>
    <col min="3" max="3" width="8.00390625" style="60" customWidth="1"/>
    <col min="4" max="8" width="7.00390625" style="60" bestFit="1" customWidth="1"/>
    <col min="9" max="11" width="7.00390625" style="101" bestFit="1" customWidth="1"/>
    <col min="12" max="16384" width="9.00390625" style="34" customWidth="1"/>
  </cols>
  <sheetData>
    <row r="1" spans="1:12" ht="26.25" customHeight="1">
      <c r="A1" s="52" t="s">
        <v>324</v>
      </c>
      <c r="B1" s="52"/>
      <c r="C1" s="78"/>
      <c r="D1" s="78"/>
      <c r="E1" s="78"/>
      <c r="F1" s="78"/>
      <c r="G1" s="78"/>
      <c r="H1" s="78"/>
      <c r="I1" s="52"/>
      <c r="J1" s="52"/>
      <c r="K1" s="52"/>
      <c r="L1" s="60"/>
    </row>
    <row r="2" spans="1:12" ht="15" customHeight="1" thickBot="1">
      <c r="A2" s="60"/>
      <c r="B2" s="60"/>
      <c r="I2" s="447" t="s">
        <v>216</v>
      </c>
      <c r="J2" s="448"/>
      <c r="K2" s="448"/>
      <c r="L2" s="60"/>
    </row>
    <row r="3" spans="1:12" ht="21" customHeight="1" thickTop="1">
      <c r="A3" s="431" t="s">
        <v>7</v>
      </c>
      <c r="B3" s="399"/>
      <c r="C3" s="399" t="s">
        <v>381</v>
      </c>
      <c r="D3" s="399"/>
      <c r="E3" s="442"/>
      <c r="F3" s="399" t="s">
        <v>390</v>
      </c>
      <c r="G3" s="399"/>
      <c r="H3" s="442"/>
      <c r="I3" s="445" t="s">
        <v>411</v>
      </c>
      <c r="J3" s="445"/>
      <c r="K3" s="446"/>
      <c r="L3" s="60"/>
    </row>
    <row r="4" spans="1:12" ht="21" customHeight="1">
      <c r="A4" s="409"/>
      <c r="B4" s="400"/>
      <c r="C4" s="165" t="s">
        <v>289</v>
      </c>
      <c r="D4" s="165" t="s">
        <v>290</v>
      </c>
      <c r="E4" s="175" t="s">
        <v>291</v>
      </c>
      <c r="F4" s="165" t="s">
        <v>289</v>
      </c>
      <c r="G4" s="165" t="s">
        <v>290</v>
      </c>
      <c r="H4" s="175" t="s">
        <v>291</v>
      </c>
      <c r="I4" s="283" t="s">
        <v>289</v>
      </c>
      <c r="J4" s="283" t="s">
        <v>290</v>
      </c>
      <c r="K4" s="279" t="s">
        <v>291</v>
      </c>
      <c r="L4" s="60"/>
    </row>
    <row r="5" spans="1:12" ht="16.5" customHeight="1">
      <c r="A5" s="443" t="s">
        <v>1</v>
      </c>
      <c r="B5" s="444"/>
      <c r="C5" s="4">
        <v>14</v>
      </c>
      <c r="D5" s="4">
        <v>13</v>
      </c>
      <c r="E5" s="4">
        <v>1</v>
      </c>
      <c r="F5" s="4">
        <v>14</v>
      </c>
      <c r="G5" s="4">
        <v>13</v>
      </c>
      <c r="H5" s="4">
        <v>1</v>
      </c>
      <c r="I5" s="13">
        <v>14</v>
      </c>
      <c r="J5" s="13">
        <v>13</v>
      </c>
      <c r="K5" s="13">
        <v>1</v>
      </c>
      <c r="L5" s="60"/>
    </row>
    <row r="6" spans="1:12" ht="12.75" customHeight="1">
      <c r="A6" s="435"/>
      <c r="B6" s="439"/>
      <c r="C6" s="4"/>
      <c r="D6" s="4"/>
      <c r="E6" s="4"/>
      <c r="F6" s="4"/>
      <c r="G6" s="4"/>
      <c r="H6" s="4"/>
      <c r="I6" s="13"/>
      <c r="J6" s="13"/>
      <c r="K6" s="13"/>
      <c r="L6" s="60"/>
    </row>
    <row r="7" spans="1:12" ht="15.75" customHeight="1">
      <c r="A7" s="440" t="s">
        <v>2</v>
      </c>
      <c r="B7" s="441"/>
      <c r="C7" s="4">
        <v>188</v>
      </c>
      <c r="D7" s="4">
        <v>182</v>
      </c>
      <c r="E7" s="4">
        <v>6</v>
      </c>
      <c r="F7" s="4">
        <v>187</v>
      </c>
      <c r="G7" s="4">
        <v>181</v>
      </c>
      <c r="H7" s="4">
        <v>6</v>
      </c>
      <c r="I7" s="13">
        <f>I8+I9</f>
        <v>194</v>
      </c>
      <c r="J7" s="13">
        <f>J8+J9</f>
        <v>188</v>
      </c>
      <c r="K7" s="13">
        <v>6</v>
      </c>
      <c r="L7" s="60"/>
    </row>
    <row r="8" spans="1:12" ht="15.75" customHeight="1">
      <c r="A8" s="246"/>
      <c r="B8" s="311" t="s">
        <v>10</v>
      </c>
      <c r="C8" s="4">
        <v>174</v>
      </c>
      <c r="D8" s="4">
        <v>168</v>
      </c>
      <c r="E8" s="4">
        <v>6</v>
      </c>
      <c r="F8" s="4">
        <v>174</v>
      </c>
      <c r="G8" s="4">
        <v>168</v>
      </c>
      <c r="H8" s="4">
        <v>6</v>
      </c>
      <c r="I8" s="13">
        <v>179</v>
      </c>
      <c r="J8" s="13">
        <v>173</v>
      </c>
      <c r="K8" s="13">
        <v>6</v>
      </c>
      <c r="L8" s="60"/>
    </row>
    <row r="9" spans="1:12" ht="15.75" customHeight="1">
      <c r="A9" s="246"/>
      <c r="B9" s="311" t="s">
        <v>305</v>
      </c>
      <c r="C9" s="4">
        <v>14</v>
      </c>
      <c r="D9" s="4">
        <v>14</v>
      </c>
      <c r="E9" s="242">
        <v>0</v>
      </c>
      <c r="F9" s="4">
        <v>13</v>
      </c>
      <c r="G9" s="4">
        <v>13</v>
      </c>
      <c r="H9" s="242">
        <v>0</v>
      </c>
      <c r="I9" s="13">
        <v>15</v>
      </c>
      <c r="J9" s="13">
        <v>15</v>
      </c>
      <c r="K9" s="242">
        <v>0</v>
      </c>
      <c r="L9" s="60"/>
    </row>
    <row r="10" spans="1:12" ht="12.75" customHeight="1">
      <c r="A10" s="246"/>
      <c r="B10" s="311"/>
      <c r="C10" s="4"/>
      <c r="D10" s="4"/>
      <c r="E10" s="188"/>
      <c r="F10" s="4"/>
      <c r="G10" s="4"/>
      <c r="H10" s="188"/>
      <c r="I10" s="13"/>
      <c r="J10" s="13"/>
      <c r="K10" s="286"/>
      <c r="L10" s="60"/>
    </row>
    <row r="11" spans="1:12" ht="15.75" customHeight="1">
      <c r="A11" s="440" t="s">
        <v>3</v>
      </c>
      <c r="B11" s="441"/>
      <c r="C11" s="4">
        <v>432</v>
      </c>
      <c r="D11" s="4">
        <v>391</v>
      </c>
      <c r="E11" s="4">
        <v>41</v>
      </c>
      <c r="F11" s="4">
        <v>435</v>
      </c>
      <c r="G11" s="4">
        <v>391</v>
      </c>
      <c r="H11" s="4">
        <v>44</v>
      </c>
      <c r="I11" s="13">
        <f aca="true" t="shared" si="0" ref="I11:K13">I15+I19</f>
        <v>442</v>
      </c>
      <c r="J11" s="13">
        <f t="shared" si="0"/>
        <v>399</v>
      </c>
      <c r="K11" s="13">
        <f t="shared" si="0"/>
        <v>43</v>
      </c>
      <c r="L11" s="60"/>
    </row>
    <row r="12" spans="1:12" ht="15.75" customHeight="1">
      <c r="A12" s="37"/>
      <c r="B12" s="311" t="s">
        <v>11</v>
      </c>
      <c r="C12" s="4">
        <v>244</v>
      </c>
      <c r="D12" s="4">
        <v>214</v>
      </c>
      <c r="E12" s="4">
        <v>30</v>
      </c>
      <c r="F12" s="4">
        <v>237</v>
      </c>
      <c r="G12" s="4">
        <v>210</v>
      </c>
      <c r="H12" s="4">
        <v>27</v>
      </c>
      <c r="I12" s="13">
        <f t="shared" si="0"/>
        <v>230</v>
      </c>
      <c r="J12" s="13">
        <f t="shared" si="0"/>
        <v>209</v>
      </c>
      <c r="K12" s="13">
        <f t="shared" si="0"/>
        <v>21</v>
      </c>
      <c r="L12" s="60"/>
    </row>
    <row r="13" spans="1:12" ht="15.75" customHeight="1">
      <c r="A13" s="37"/>
      <c r="B13" s="311" t="s">
        <v>12</v>
      </c>
      <c r="C13" s="4">
        <v>188</v>
      </c>
      <c r="D13" s="4">
        <v>177</v>
      </c>
      <c r="E13" s="4">
        <v>11</v>
      </c>
      <c r="F13" s="4">
        <v>198</v>
      </c>
      <c r="G13" s="4">
        <v>181</v>
      </c>
      <c r="H13" s="4">
        <v>17</v>
      </c>
      <c r="I13" s="13">
        <f t="shared" si="0"/>
        <v>212</v>
      </c>
      <c r="J13" s="13">
        <f t="shared" si="0"/>
        <v>190</v>
      </c>
      <c r="K13" s="13">
        <f t="shared" si="0"/>
        <v>22</v>
      </c>
      <c r="L13" s="60"/>
    </row>
    <row r="14" spans="1:12" ht="12.75" customHeight="1">
      <c r="A14" s="435"/>
      <c r="B14" s="436"/>
      <c r="C14" s="4"/>
      <c r="D14" s="4"/>
      <c r="E14" s="4"/>
      <c r="F14" s="4"/>
      <c r="G14" s="4"/>
      <c r="H14" s="4"/>
      <c r="I14" s="13"/>
      <c r="J14" s="13"/>
      <c r="K14" s="13"/>
      <c r="L14" s="60"/>
    </row>
    <row r="15" spans="1:12" ht="15.75" customHeight="1">
      <c r="A15" s="310"/>
      <c r="B15" s="311" t="s">
        <v>22</v>
      </c>
      <c r="C15" s="4">
        <v>378</v>
      </c>
      <c r="D15" s="4">
        <v>364</v>
      </c>
      <c r="E15" s="4">
        <v>14</v>
      </c>
      <c r="F15" s="4">
        <v>375</v>
      </c>
      <c r="G15" s="4">
        <v>363</v>
      </c>
      <c r="H15" s="4">
        <v>12</v>
      </c>
      <c r="I15" s="13">
        <v>385</v>
      </c>
      <c r="J15" s="13">
        <v>373</v>
      </c>
      <c r="K15" s="13">
        <v>12</v>
      </c>
      <c r="L15" s="60"/>
    </row>
    <row r="16" spans="1:12" ht="15.75" customHeight="1">
      <c r="A16" s="37"/>
      <c r="B16" s="311" t="s">
        <v>11</v>
      </c>
      <c r="C16" s="4">
        <v>207</v>
      </c>
      <c r="D16" s="4">
        <v>198</v>
      </c>
      <c r="E16" s="4">
        <v>9</v>
      </c>
      <c r="F16" s="4">
        <v>201</v>
      </c>
      <c r="G16" s="4">
        <v>194</v>
      </c>
      <c r="H16" s="4">
        <v>7</v>
      </c>
      <c r="I16" s="13">
        <v>202</v>
      </c>
      <c r="J16" s="13">
        <v>196</v>
      </c>
      <c r="K16" s="13">
        <v>6</v>
      </c>
      <c r="L16" s="60"/>
    </row>
    <row r="17" spans="1:12" ht="15.75" customHeight="1">
      <c r="A17" s="37"/>
      <c r="B17" s="311" t="s">
        <v>12</v>
      </c>
      <c r="C17" s="4">
        <v>171</v>
      </c>
      <c r="D17" s="4">
        <v>166</v>
      </c>
      <c r="E17" s="4">
        <v>5</v>
      </c>
      <c r="F17" s="4">
        <v>174</v>
      </c>
      <c r="G17" s="4">
        <v>169</v>
      </c>
      <c r="H17" s="4">
        <v>5</v>
      </c>
      <c r="I17" s="13">
        <v>183</v>
      </c>
      <c r="J17" s="13">
        <v>177</v>
      </c>
      <c r="K17" s="13">
        <v>6</v>
      </c>
      <c r="L17" s="60"/>
    </row>
    <row r="18" spans="1:12" ht="12.75" customHeight="1">
      <c r="A18" s="435"/>
      <c r="B18" s="436"/>
      <c r="C18" s="4"/>
      <c r="D18" s="4"/>
      <c r="E18" s="4"/>
      <c r="F18" s="4"/>
      <c r="G18" s="4"/>
      <c r="H18" s="4"/>
      <c r="I18" s="13"/>
      <c r="J18" s="13"/>
      <c r="K18" s="13"/>
      <c r="L18" s="60"/>
    </row>
    <row r="19" spans="1:12" ht="15.75" customHeight="1">
      <c r="A19" s="310"/>
      <c r="B19" s="311" t="s">
        <v>23</v>
      </c>
      <c r="C19" s="4">
        <v>54</v>
      </c>
      <c r="D19" s="4">
        <v>27</v>
      </c>
      <c r="E19" s="4">
        <v>27</v>
      </c>
      <c r="F19" s="4">
        <v>60</v>
      </c>
      <c r="G19" s="4">
        <v>28</v>
      </c>
      <c r="H19" s="4">
        <v>32</v>
      </c>
      <c r="I19" s="13">
        <v>57</v>
      </c>
      <c r="J19" s="13">
        <v>26</v>
      </c>
      <c r="K19" s="13">
        <v>31</v>
      </c>
      <c r="L19" s="60"/>
    </row>
    <row r="20" spans="1:12" ht="15.75" customHeight="1">
      <c r="A20" s="37"/>
      <c r="B20" s="311" t="s">
        <v>11</v>
      </c>
      <c r="C20" s="4">
        <v>37</v>
      </c>
      <c r="D20" s="188">
        <v>16</v>
      </c>
      <c r="E20" s="188">
        <v>21</v>
      </c>
      <c r="F20" s="4">
        <v>36</v>
      </c>
      <c r="G20" s="188">
        <v>16</v>
      </c>
      <c r="H20" s="188">
        <v>20</v>
      </c>
      <c r="I20" s="13">
        <v>28</v>
      </c>
      <c r="J20" s="286">
        <v>13</v>
      </c>
      <c r="K20" s="286">
        <v>15</v>
      </c>
      <c r="L20" s="60"/>
    </row>
    <row r="21" spans="1:12" ht="15.75" customHeight="1">
      <c r="A21" s="37"/>
      <c r="B21" s="311" t="s">
        <v>12</v>
      </c>
      <c r="C21" s="4">
        <v>17</v>
      </c>
      <c r="D21" s="4">
        <v>11</v>
      </c>
      <c r="E21" s="4">
        <v>6</v>
      </c>
      <c r="F21" s="4">
        <v>24</v>
      </c>
      <c r="G21" s="4">
        <v>12</v>
      </c>
      <c r="H21" s="4">
        <v>12</v>
      </c>
      <c r="I21" s="13">
        <v>29</v>
      </c>
      <c r="J21" s="13">
        <v>13</v>
      </c>
      <c r="K21" s="13">
        <v>16</v>
      </c>
      <c r="L21" s="60"/>
    </row>
    <row r="22" spans="1:12" ht="12.75" customHeight="1">
      <c r="A22" s="435"/>
      <c r="B22" s="436"/>
      <c r="C22" s="4"/>
      <c r="D22" s="4"/>
      <c r="E22" s="4"/>
      <c r="F22" s="4"/>
      <c r="G22" s="4"/>
      <c r="H22" s="4"/>
      <c r="I22" s="13"/>
      <c r="J22" s="13"/>
      <c r="K22" s="13"/>
      <c r="L22" s="60"/>
    </row>
    <row r="23" spans="1:12" ht="15.75" customHeight="1">
      <c r="A23" s="440" t="s">
        <v>4</v>
      </c>
      <c r="B23" s="441"/>
      <c r="C23" s="4">
        <v>37</v>
      </c>
      <c r="D23" s="4">
        <v>35</v>
      </c>
      <c r="E23" s="4">
        <v>2</v>
      </c>
      <c r="F23" s="4">
        <v>38</v>
      </c>
      <c r="G23" s="4">
        <v>36</v>
      </c>
      <c r="H23" s="4">
        <v>2</v>
      </c>
      <c r="I23" s="13">
        <v>37</v>
      </c>
      <c r="J23" s="13">
        <v>35</v>
      </c>
      <c r="K23" s="13">
        <v>2</v>
      </c>
      <c r="L23" s="60"/>
    </row>
    <row r="24" spans="1:12" ht="15.75" customHeight="1">
      <c r="A24" s="37"/>
      <c r="B24" s="311" t="s">
        <v>11</v>
      </c>
      <c r="C24" s="4">
        <v>21</v>
      </c>
      <c r="D24" s="4">
        <v>20</v>
      </c>
      <c r="E24" s="242">
        <v>1</v>
      </c>
      <c r="F24" s="4">
        <v>22</v>
      </c>
      <c r="G24" s="4">
        <v>21</v>
      </c>
      <c r="H24" s="242">
        <v>1</v>
      </c>
      <c r="I24" s="13">
        <v>22</v>
      </c>
      <c r="J24" s="13">
        <v>21</v>
      </c>
      <c r="K24" s="287">
        <v>1</v>
      </c>
      <c r="L24" s="60"/>
    </row>
    <row r="25" spans="1:12" ht="15.75" customHeight="1">
      <c r="A25" s="37"/>
      <c r="B25" s="311" t="s">
        <v>12</v>
      </c>
      <c r="C25" s="4">
        <v>16</v>
      </c>
      <c r="D25" s="4">
        <v>15</v>
      </c>
      <c r="E25" s="242">
        <v>1</v>
      </c>
      <c r="F25" s="4">
        <v>16</v>
      </c>
      <c r="G25" s="4">
        <v>15</v>
      </c>
      <c r="H25" s="242">
        <v>1</v>
      </c>
      <c r="I25" s="13">
        <v>15</v>
      </c>
      <c r="J25" s="13">
        <v>14</v>
      </c>
      <c r="K25" s="287">
        <v>1</v>
      </c>
      <c r="L25" s="60"/>
    </row>
    <row r="26" spans="1:12" ht="12.75" customHeight="1">
      <c r="A26" s="435"/>
      <c r="B26" s="436"/>
      <c r="C26" s="4"/>
      <c r="D26" s="4"/>
      <c r="E26" s="4"/>
      <c r="F26" s="4"/>
      <c r="G26" s="4"/>
      <c r="H26" s="4"/>
      <c r="I26" s="13"/>
      <c r="J26" s="13"/>
      <c r="K26" s="13"/>
      <c r="L26" s="60"/>
    </row>
    <row r="27" spans="1:12" ht="15.75" customHeight="1">
      <c r="A27" s="440" t="s">
        <v>13</v>
      </c>
      <c r="B27" s="441"/>
      <c r="C27" s="4">
        <v>6226</v>
      </c>
      <c r="D27" s="4">
        <v>6072</v>
      </c>
      <c r="E27" s="4">
        <v>154</v>
      </c>
      <c r="F27" s="4">
        <v>6310</v>
      </c>
      <c r="G27" s="4">
        <v>6152</v>
      </c>
      <c r="H27" s="4">
        <v>158</v>
      </c>
      <c r="I27" s="13">
        <v>6411</v>
      </c>
      <c r="J27" s="13">
        <v>6260</v>
      </c>
      <c r="K27" s="13">
        <v>151</v>
      </c>
      <c r="L27" s="60"/>
    </row>
    <row r="28" spans="1:12" ht="15.75" customHeight="1">
      <c r="A28" s="37"/>
      <c r="B28" s="311" t="s">
        <v>11</v>
      </c>
      <c r="C28" s="4">
        <v>3226</v>
      </c>
      <c r="D28" s="4">
        <v>3136</v>
      </c>
      <c r="E28" s="4">
        <v>90</v>
      </c>
      <c r="F28" s="4">
        <v>3232</v>
      </c>
      <c r="G28" s="4">
        <v>3146</v>
      </c>
      <c r="H28" s="4">
        <v>86</v>
      </c>
      <c r="I28" s="13">
        <v>3196</v>
      </c>
      <c r="J28" s="13">
        <v>3121</v>
      </c>
      <c r="K28" s="13">
        <v>75</v>
      </c>
      <c r="L28" s="60"/>
    </row>
    <row r="29" spans="1:12" ht="15.75" customHeight="1">
      <c r="A29" s="37"/>
      <c r="B29" s="311" t="s">
        <v>12</v>
      </c>
      <c r="C29" s="4">
        <v>3000</v>
      </c>
      <c r="D29" s="4">
        <v>2936</v>
      </c>
      <c r="E29" s="4">
        <v>64</v>
      </c>
      <c r="F29" s="4">
        <v>3078</v>
      </c>
      <c r="G29" s="4">
        <v>3006</v>
      </c>
      <c r="H29" s="4">
        <v>72</v>
      </c>
      <c r="I29" s="13">
        <v>3215</v>
      </c>
      <c r="J29" s="13">
        <v>3139</v>
      </c>
      <c r="K29" s="13">
        <v>76</v>
      </c>
      <c r="L29" s="60"/>
    </row>
    <row r="30" spans="1:12" ht="12" customHeight="1">
      <c r="A30" s="37"/>
      <c r="B30" s="245"/>
      <c r="C30" s="4"/>
      <c r="D30" s="4"/>
      <c r="E30" s="4"/>
      <c r="F30" s="4"/>
      <c r="G30" s="4"/>
      <c r="H30" s="4"/>
      <c r="I30" s="13"/>
      <c r="J30" s="13"/>
      <c r="K30" s="13"/>
      <c r="L30" s="60"/>
    </row>
    <row r="31" spans="1:12" ht="15.75" customHeight="1">
      <c r="A31" s="37"/>
      <c r="B31" s="311" t="s">
        <v>24</v>
      </c>
      <c r="C31" s="4">
        <v>2112</v>
      </c>
      <c r="D31" s="4">
        <v>2066</v>
      </c>
      <c r="E31" s="4">
        <v>46</v>
      </c>
      <c r="F31" s="4">
        <v>2164</v>
      </c>
      <c r="G31" s="4">
        <v>2107</v>
      </c>
      <c r="H31" s="4">
        <v>57</v>
      </c>
      <c r="I31" s="13">
        <v>2131</v>
      </c>
      <c r="J31" s="13">
        <v>2083</v>
      </c>
      <c r="K31" s="13">
        <v>48</v>
      </c>
      <c r="L31" s="60"/>
    </row>
    <row r="32" spans="1:12" ht="15.75" customHeight="1">
      <c r="A32" s="37"/>
      <c r="B32" s="311" t="s">
        <v>11</v>
      </c>
      <c r="C32" s="4">
        <v>1061</v>
      </c>
      <c r="D32" s="4">
        <v>1037</v>
      </c>
      <c r="E32" s="4">
        <v>24</v>
      </c>
      <c r="F32" s="4">
        <v>1087</v>
      </c>
      <c r="G32" s="4">
        <v>1058</v>
      </c>
      <c r="H32" s="4">
        <v>29</v>
      </c>
      <c r="I32" s="13">
        <v>1053</v>
      </c>
      <c r="J32" s="13">
        <v>1031</v>
      </c>
      <c r="K32" s="13">
        <v>22</v>
      </c>
      <c r="L32" s="60"/>
    </row>
    <row r="33" spans="1:12" ht="15.75" customHeight="1">
      <c r="A33" s="37"/>
      <c r="B33" s="311" t="s">
        <v>12</v>
      </c>
      <c r="C33" s="4">
        <v>1051</v>
      </c>
      <c r="D33" s="4">
        <v>1029</v>
      </c>
      <c r="E33" s="4">
        <v>22</v>
      </c>
      <c r="F33" s="4">
        <v>1077</v>
      </c>
      <c r="G33" s="4">
        <v>1049</v>
      </c>
      <c r="H33" s="4">
        <v>28</v>
      </c>
      <c r="I33" s="13">
        <v>1078</v>
      </c>
      <c r="J33" s="13">
        <v>1052</v>
      </c>
      <c r="K33" s="13">
        <v>26</v>
      </c>
      <c r="L33" s="60"/>
    </row>
    <row r="34" spans="1:12" ht="12" customHeight="1">
      <c r="A34" s="37"/>
      <c r="B34" s="311"/>
      <c r="C34" s="4"/>
      <c r="D34" s="4"/>
      <c r="E34" s="4"/>
      <c r="F34" s="4"/>
      <c r="G34" s="4"/>
      <c r="H34" s="4"/>
      <c r="I34" s="13"/>
      <c r="J34" s="13"/>
      <c r="K34" s="13"/>
      <c r="L34" s="60"/>
    </row>
    <row r="35" spans="1:12" ht="15.75" customHeight="1">
      <c r="A35" s="37"/>
      <c r="B35" s="311" t="s">
        <v>25</v>
      </c>
      <c r="C35" s="4">
        <v>2021</v>
      </c>
      <c r="D35" s="4">
        <v>1969</v>
      </c>
      <c r="E35" s="4">
        <v>52</v>
      </c>
      <c r="F35" s="4">
        <v>2113</v>
      </c>
      <c r="G35" s="4">
        <v>2065</v>
      </c>
      <c r="H35" s="4">
        <v>48</v>
      </c>
      <c r="I35" s="13">
        <v>2160</v>
      </c>
      <c r="J35" s="13">
        <v>2106</v>
      </c>
      <c r="K35" s="13">
        <v>54</v>
      </c>
      <c r="L35" s="60"/>
    </row>
    <row r="36" spans="1:12" ht="15.75" customHeight="1">
      <c r="A36" s="37"/>
      <c r="B36" s="311" t="s">
        <v>11</v>
      </c>
      <c r="C36" s="4">
        <v>1078</v>
      </c>
      <c r="D36" s="4">
        <v>1047</v>
      </c>
      <c r="E36" s="4">
        <v>31</v>
      </c>
      <c r="F36" s="4">
        <v>1061</v>
      </c>
      <c r="G36" s="4">
        <v>1036</v>
      </c>
      <c r="H36" s="4">
        <v>25</v>
      </c>
      <c r="I36" s="13">
        <v>1086</v>
      </c>
      <c r="J36" s="13">
        <v>1058</v>
      </c>
      <c r="K36" s="13">
        <v>28</v>
      </c>
      <c r="L36" s="60"/>
    </row>
    <row r="37" spans="1:12" ht="15.75" customHeight="1">
      <c r="A37" s="37"/>
      <c r="B37" s="311" t="s">
        <v>12</v>
      </c>
      <c r="C37" s="4">
        <v>943</v>
      </c>
      <c r="D37" s="4">
        <v>922</v>
      </c>
      <c r="E37" s="4">
        <v>21</v>
      </c>
      <c r="F37" s="4">
        <v>1052</v>
      </c>
      <c r="G37" s="4">
        <v>1029</v>
      </c>
      <c r="H37" s="4">
        <v>23</v>
      </c>
      <c r="I37" s="13">
        <v>1074</v>
      </c>
      <c r="J37" s="13">
        <v>1048</v>
      </c>
      <c r="K37" s="13">
        <v>26</v>
      </c>
      <c r="L37" s="60"/>
    </row>
    <row r="38" spans="1:12" ht="12" customHeight="1">
      <c r="A38" s="37"/>
      <c r="B38" s="311"/>
      <c r="C38" s="4"/>
      <c r="D38" s="4"/>
      <c r="E38" s="4"/>
      <c r="F38" s="4"/>
      <c r="G38" s="4"/>
      <c r="H38" s="4"/>
      <c r="I38" s="13"/>
      <c r="J38" s="13"/>
      <c r="K38" s="13"/>
      <c r="L38" s="60"/>
    </row>
    <row r="39" spans="1:12" ht="15.75" customHeight="1">
      <c r="A39" s="37"/>
      <c r="B39" s="311" t="s">
        <v>26</v>
      </c>
      <c r="C39" s="4">
        <v>2093</v>
      </c>
      <c r="D39" s="4">
        <v>2037</v>
      </c>
      <c r="E39" s="4">
        <v>56</v>
      </c>
      <c r="F39" s="4">
        <v>2033</v>
      </c>
      <c r="G39" s="4">
        <v>1980</v>
      </c>
      <c r="H39" s="4">
        <v>53</v>
      </c>
      <c r="I39" s="13">
        <v>2120</v>
      </c>
      <c r="J39" s="13">
        <v>2071</v>
      </c>
      <c r="K39" s="13">
        <v>49</v>
      </c>
      <c r="L39" s="60"/>
    </row>
    <row r="40" spans="1:12" ht="15.75" customHeight="1">
      <c r="A40" s="37"/>
      <c r="B40" s="311" t="s">
        <v>11</v>
      </c>
      <c r="C40" s="4">
        <v>1087</v>
      </c>
      <c r="D40" s="4">
        <v>1052</v>
      </c>
      <c r="E40" s="4">
        <v>35</v>
      </c>
      <c r="F40" s="4">
        <v>1084</v>
      </c>
      <c r="G40" s="4">
        <v>1052</v>
      </c>
      <c r="H40" s="4">
        <v>32</v>
      </c>
      <c r="I40" s="13">
        <v>1057</v>
      </c>
      <c r="J40" s="13">
        <v>1032</v>
      </c>
      <c r="K40" s="13">
        <v>25</v>
      </c>
      <c r="L40" s="60"/>
    </row>
    <row r="41" spans="1:12" ht="15.75" customHeight="1">
      <c r="A41" s="37"/>
      <c r="B41" s="311" t="s">
        <v>12</v>
      </c>
      <c r="C41" s="4">
        <v>1006</v>
      </c>
      <c r="D41" s="4">
        <v>985</v>
      </c>
      <c r="E41" s="4">
        <v>21</v>
      </c>
      <c r="F41" s="4">
        <v>949</v>
      </c>
      <c r="G41" s="4">
        <v>928</v>
      </c>
      <c r="H41" s="4">
        <v>21</v>
      </c>
      <c r="I41" s="13">
        <v>1063</v>
      </c>
      <c r="J41" s="13">
        <v>1039</v>
      </c>
      <c r="K41" s="13">
        <v>24</v>
      </c>
      <c r="L41" s="60"/>
    </row>
    <row r="42" spans="1:12" ht="12" customHeight="1">
      <c r="A42" s="37"/>
      <c r="B42" s="311"/>
      <c r="C42" s="4"/>
      <c r="D42" s="4"/>
      <c r="E42" s="4"/>
      <c r="F42" s="4"/>
      <c r="G42" s="4"/>
      <c r="H42" s="4"/>
      <c r="I42" s="13"/>
      <c r="J42" s="13"/>
      <c r="K42" s="13"/>
      <c r="L42" s="60"/>
    </row>
    <row r="43" spans="1:12" ht="18" customHeight="1" thickBot="1">
      <c r="A43" s="437" t="s">
        <v>391</v>
      </c>
      <c r="B43" s="438"/>
      <c r="C43" s="314">
        <v>64</v>
      </c>
      <c r="D43" s="314">
        <v>64</v>
      </c>
      <c r="E43" s="315">
        <v>0</v>
      </c>
      <c r="F43" s="314">
        <v>69</v>
      </c>
      <c r="G43" s="314">
        <v>69</v>
      </c>
      <c r="H43" s="315">
        <v>0</v>
      </c>
      <c r="I43" s="8">
        <v>67</v>
      </c>
      <c r="J43" s="8">
        <v>67</v>
      </c>
      <c r="K43" s="315">
        <v>0</v>
      </c>
      <c r="L43" s="60"/>
    </row>
    <row r="44" spans="1:12" ht="18" customHeight="1" thickTop="1">
      <c r="A44" s="14" t="s">
        <v>405</v>
      </c>
      <c r="B44" s="60"/>
      <c r="L44" s="60"/>
    </row>
    <row r="45" spans="1:12" ht="18" customHeight="1">
      <c r="A45" s="14"/>
      <c r="B45" s="60"/>
      <c r="L45" s="60"/>
    </row>
  </sheetData>
  <sheetProtection/>
  <mergeCells count="16">
    <mergeCell ref="A26:B26"/>
    <mergeCell ref="A43:B43"/>
    <mergeCell ref="A6:B6"/>
    <mergeCell ref="A14:B14"/>
    <mergeCell ref="A18:B18"/>
    <mergeCell ref="A23:B23"/>
    <mergeCell ref="A27:B27"/>
    <mergeCell ref="A7:B7"/>
    <mergeCell ref="A11:B11"/>
    <mergeCell ref="A22:B22"/>
    <mergeCell ref="I2:K2"/>
    <mergeCell ref="A5:B5"/>
    <mergeCell ref="A3:B4"/>
    <mergeCell ref="C3:E3"/>
    <mergeCell ref="I3:K3"/>
    <mergeCell ref="F3:H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Footer>&amp;C-　&amp;P+129　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workbookViewId="0" topLeftCell="A1">
      <selection activeCell="A1" sqref="A1:IV1"/>
    </sheetView>
  </sheetViews>
  <sheetFormatPr defaultColWidth="9.00390625" defaultRowHeight="13.5"/>
  <cols>
    <col min="1" max="3" width="7.625" style="34" customWidth="1"/>
    <col min="4" max="8" width="7.00390625" style="34" customWidth="1"/>
    <col min="9" max="9" width="4.25390625" style="34" customWidth="1"/>
    <col min="10" max="10" width="4.125" style="34" customWidth="1"/>
    <col min="11" max="11" width="3.875" style="34" customWidth="1"/>
    <col min="12" max="12" width="4.00390625" style="34" customWidth="1"/>
    <col min="13" max="16384" width="9.00390625" style="34" customWidth="1"/>
  </cols>
  <sheetData>
    <row r="1" spans="1:23" ht="27" customHeight="1">
      <c r="A1" s="52" t="s">
        <v>325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12" ht="22.5" customHeight="1">
      <c r="A2" s="85" t="s">
        <v>235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 customHeight="1" thickBot="1">
      <c r="A3" s="75"/>
      <c r="B3" s="75"/>
      <c r="C3" s="75"/>
      <c r="D3" s="75"/>
      <c r="E3" s="75"/>
      <c r="F3" s="75"/>
      <c r="G3" s="75"/>
      <c r="H3" s="75"/>
      <c r="I3" s="61" t="s">
        <v>263</v>
      </c>
      <c r="K3" s="61"/>
      <c r="L3" s="61"/>
    </row>
    <row r="4" spans="1:12" s="60" customFormat="1" ht="27" customHeight="1" thickTop="1">
      <c r="A4" s="453" t="s">
        <v>195</v>
      </c>
      <c r="B4" s="442" t="s">
        <v>134</v>
      </c>
      <c r="C4" s="430"/>
      <c r="D4" s="431"/>
      <c r="E4" s="442" t="s">
        <v>228</v>
      </c>
      <c r="F4" s="431"/>
      <c r="G4" s="442" t="s">
        <v>229</v>
      </c>
      <c r="H4" s="431"/>
      <c r="I4" s="442" t="s">
        <v>230</v>
      </c>
      <c r="J4" s="431"/>
      <c r="K4" s="442" t="s">
        <v>231</v>
      </c>
      <c r="L4" s="430"/>
    </row>
    <row r="5" spans="1:12" s="60" customFormat="1" ht="27" customHeight="1">
      <c r="A5" s="432"/>
      <c r="B5" s="165" t="s">
        <v>83</v>
      </c>
      <c r="C5" s="165" t="s">
        <v>232</v>
      </c>
      <c r="D5" s="165" t="s">
        <v>233</v>
      </c>
      <c r="E5" s="165" t="s">
        <v>232</v>
      </c>
      <c r="F5" s="165" t="s">
        <v>233</v>
      </c>
      <c r="G5" s="165" t="s">
        <v>232</v>
      </c>
      <c r="H5" s="165" t="s">
        <v>233</v>
      </c>
      <c r="I5" s="165" t="s">
        <v>232</v>
      </c>
      <c r="J5" s="165" t="s">
        <v>233</v>
      </c>
      <c r="K5" s="165" t="s">
        <v>232</v>
      </c>
      <c r="L5" s="175" t="s">
        <v>233</v>
      </c>
    </row>
    <row r="6" spans="1:12" s="60" customFormat="1" ht="27" customHeight="1">
      <c r="A6" s="35" t="s">
        <v>382</v>
      </c>
      <c r="B6" s="170">
        <v>121</v>
      </c>
      <c r="C6" s="4">
        <v>119</v>
      </c>
      <c r="D6" s="4">
        <v>2</v>
      </c>
      <c r="E6" s="4">
        <v>42</v>
      </c>
      <c r="F6" s="242">
        <v>0</v>
      </c>
      <c r="G6" s="242">
        <v>2</v>
      </c>
      <c r="H6" s="242">
        <v>0</v>
      </c>
      <c r="I6" s="4">
        <v>37</v>
      </c>
      <c r="J6" s="284">
        <v>2</v>
      </c>
      <c r="K6" s="4">
        <v>38</v>
      </c>
      <c r="L6" s="242">
        <v>0</v>
      </c>
    </row>
    <row r="7" spans="1:12" s="60" customFormat="1" ht="27" customHeight="1">
      <c r="A7" s="35" t="s">
        <v>389</v>
      </c>
      <c r="B7" s="170">
        <v>139</v>
      </c>
      <c r="C7" s="4">
        <v>137</v>
      </c>
      <c r="D7" s="4">
        <v>2</v>
      </c>
      <c r="E7" s="4">
        <v>43</v>
      </c>
      <c r="F7" s="242">
        <v>0</v>
      </c>
      <c r="G7" s="242">
        <v>0</v>
      </c>
      <c r="H7" s="242">
        <v>0</v>
      </c>
      <c r="I7" s="4">
        <v>29</v>
      </c>
      <c r="J7" s="284">
        <v>2</v>
      </c>
      <c r="K7" s="4">
        <v>65</v>
      </c>
      <c r="L7" s="242">
        <v>0</v>
      </c>
    </row>
    <row r="8" spans="1:12" s="60" customFormat="1" ht="27" customHeight="1" thickBot="1">
      <c r="A8" s="172" t="s">
        <v>406</v>
      </c>
      <c r="B8" s="8">
        <v>141</v>
      </c>
      <c r="C8" s="8">
        <v>141</v>
      </c>
      <c r="D8" s="244">
        <v>0</v>
      </c>
      <c r="E8" s="8">
        <v>50</v>
      </c>
      <c r="F8" s="244">
        <v>0</v>
      </c>
      <c r="G8" s="244">
        <v>0</v>
      </c>
      <c r="H8" s="244">
        <v>0</v>
      </c>
      <c r="I8" s="8">
        <v>30</v>
      </c>
      <c r="J8" s="244">
        <v>0</v>
      </c>
      <c r="K8" s="8">
        <v>61</v>
      </c>
      <c r="L8" s="244">
        <v>0</v>
      </c>
    </row>
    <row r="9" spans="1:12" s="60" customFormat="1" ht="27" customHeight="1" thickTop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60" customFormat="1" ht="22.5" customHeight="1">
      <c r="A10" s="105" t="s">
        <v>234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60" customFormat="1" ht="15" customHeight="1" thickBot="1">
      <c r="A11" s="74"/>
      <c r="B11" s="74"/>
      <c r="C11" s="74"/>
      <c r="D11" s="74"/>
      <c r="E11" s="74"/>
      <c r="F11" s="74"/>
      <c r="G11" s="74"/>
      <c r="H11" s="74"/>
      <c r="I11" s="61" t="s">
        <v>263</v>
      </c>
      <c r="K11" s="61"/>
      <c r="L11" s="61"/>
    </row>
    <row r="12" spans="1:12" s="60" customFormat="1" ht="27" customHeight="1" thickTop="1">
      <c r="A12" s="454" t="s">
        <v>195</v>
      </c>
      <c r="B12" s="450" t="s">
        <v>134</v>
      </c>
      <c r="C12" s="456"/>
      <c r="D12" s="457"/>
      <c r="E12" s="450" t="s">
        <v>228</v>
      </c>
      <c r="F12" s="452"/>
      <c r="G12" s="450" t="s">
        <v>229</v>
      </c>
      <c r="H12" s="452"/>
      <c r="I12" s="450" t="s">
        <v>230</v>
      </c>
      <c r="J12" s="452"/>
      <c r="K12" s="450" t="s">
        <v>231</v>
      </c>
      <c r="L12" s="451"/>
    </row>
    <row r="13" spans="1:12" s="60" customFormat="1" ht="27" customHeight="1">
      <c r="A13" s="455"/>
      <c r="B13" s="297" t="s">
        <v>83</v>
      </c>
      <c r="C13" s="316" t="s">
        <v>232</v>
      </c>
      <c r="D13" s="316" t="s">
        <v>233</v>
      </c>
      <c r="E13" s="316" t="s">
        <v>232</v>
      </c>
      <c r="F13" s="316" t="s">
        <v>233</v>
      </c>
      <c r="G13" s="316" t="s">
        <v>232</v>
      </c>
      <c r="H13" s="316" t="s">
        <v>233</v>
      </c>
      <c r="I13" s="316" t="s">
        <v>232</v>
      </c>
      <c r="J13" s="316" t="s">
        <v>233</v>
      </c>
      <c r="K13" s="316" t="s">
        <v>232</v>
      </c>
      <c r="L13" s="296" t="s">
        <v>233</v>
      </c>
    </row>
    <row r="14" spans="1:12" s="60" customFormat="1" ht="27" customHeight="1">
      <c r="A14" s="295" t="s">
        <v>382</v>
      </c>
      <c r="B14" s="4">
        <v>229</v>
      </c>
      <c r="C14" s="4">
        <v>211</v>
      </c>
      <c r="D14" s="284">
        <v>18</v>
      </c>
      <c r="E14" s="4">
        <v>48</v>
      </c>
      <c r="F14" s="284">
        <v>2</v>
      </c>
      <c r="G14" s="242">
        <v>0</v>
      </c>
      <c r="H14" s="242">
        <v>0</v>
      </c>
      <c r="I14" s="4">
        <v>98</v>
      </c>
      <c r="J14" s="284">
        <v>14</v>
      </c>
      <c r="K14" s="4">
        <v>65</v>
      </c>
      <c r="L14" s="242">
        <v>2</v>
      </c>
    </row>
    <row r="15" spans="1:12" s="76" customFormat="1" ht="27" customHeight="1">
      <c r="A15" s="294" t="s">
        <v>389</v>
      </c>
      <c r="B15" s="170">
        <v>242</v>
      </c>
      <c r="C15" s="4">
        <v>228</v>
      </c>
      <c r="D15" s="284">
        <v>14</v>
      </c>
      <c r="E15" s="4">
        <v>39</v>
      </c>
      <c r="F15" s="284">
        <v>3</v>
      </c>
      <c r="G15" s="242">
        <v>1</v>
      </c>
      <c r="H15" s="242">
        <v>0</v>
      </c>
      <c r="I15" s="4">
        <v>95</v>
      </c>
      <c r="J15" s="284">
        <v>5</v>
      </c>
      <c r="K15" s="4">
        <v>93</v>
      </c>
      <c r="L15" s="242">
        <v>6</v>
      </c>
    </row>
    <row r="16" spans="1:12" s="60" customFormat="1" ht="27" customHeight="1" thickBot="1">
      <c r="A16" s="317" t="s">
        <v>406</v>
      </c>
      <c r="B16" s="177">
        <v>244</v>
      </c>
      <c r="C16" s="8">
        <v>231</v>
      </c>
      <c r="D16" s="288">
        <v>13</v>
      </c>
      <c r="E16" s="8">
        <v>37</v>
      </c>
      <c r="F16" s="288">
        <v>5</v>
      </c>
      <c r="G16" s="244" t="s">
        <v>245</v>
      </c>
      <c r="H16" s="244" t="s">
        <v>245</v>
      </c>
      <c r="I16" s="8">
        <v>84</v>
      </c>
      <c r="J16" s="288">
        <v>6</v>
      </c>
      <c r="K16" s="382">
        <v>110</v>
      </c>
      <c r="L16" s="244">
        <v>2</v>
      </c>
    </row>
    <row r="17" spans="1:24" ht="14.25" thickTop="1">
      <c r="A17" s="14" t="s">
        <v>405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9" ht="34.5" customHeight="1"/>
    <row r="21" ht="26.25" customHeight="1">
      <c r="A21" s="52" t="s">
        <v>326</v>
      </c>
    </row>
    <row r="22" spans="1:10" ht="13.5" customHeight="1" thickBot="1">
      <c r="A22" s="52"/>
      <c r="D22" s="87"/>
      <c r="E22" s="87"/>
      <c r="F22" s="61"/>
      <c r="G22" s="88"/>
      <c r="H22" s="61" t="s">
        <v>372</v>
      </c>
      <c r="I22" s="87"/>
      <c r="J22" s="87"/>
    </row>
    <row r="23" spans="1:10" ht="23.25" customHeight="1" thickTop="1">
      <c r="A23" s="393" t="s">
        <v>195</v>
      </c>
      <c r="B23" s="453"/>
      <c r="C23" s="460" t="s">
        <v>134</v>
      </c>
      <c r="D23" s="442" t="s">
        <v>251</v>
      </c>
      <c r="E23" s="430"/>
      <c r="F23" s="430"/>
      <c r="G23" s="430"/>
      <c r="H23" s="430"/>
      <c r="I23" s="430"/>
      <c r="J23" s="430"/>
    </row>
    <row r="24" spans="1:10" ht="23.25" customHeight="1">
      <c r="A24" s="397"/>
      <c r="B24" s="432"/>
      <c r="C24" s="433"/>
      <c r="D24" s="293" t="s">
        <v>370</v>
      </c>
      <c r="E24" s="293" t="s">
        <v>238</v>
      </c>
      <c r="F24" s="293" t="s">
        <v>239</v>
      </c>
      <c r="G24" s="293" t="s">
        <v>240</v>
      </c>
      <c r="H24" s="293" t="s">
        <v>241</v>
      </c>
      <c r="I24" s="461" t="s">
        <v>242</v>
      </c>
      <c r="J24" s="461"/>
    </row>
    <row r="25" spans="1:10" s="60" customFormat="1" ht="21.75" customHeight="1">
      <c r="A25" s="458" t="s">
        <v>219</v>
      </c>
      <c r="B25" s="241" t="s">
        <v>382</v>
      </c>
      <c r="C25" s="318">
        <v>412</v>
      </c>
      <c r="D25" s="284">
        <v>0</v>
      </c>
      <c r="E25" s="284">
        <v>22</v>
      </c>
      <c r="F25" s="284">
        <v>104</v>
      </c>
      <c r="G25" s="284">
        <v>226</v>
      </c>
      <c r="H25" s="284">
        <v>60</v>
      </c>
      <c r="I25" s="449" t="s">
        <v>245</v>
      </c>
      <c r="J25" s="449"/>
    </row>
    <row r="26" spans="1:10" s="60" customFormat="1" ht="21.75" customHeight="1">
      <c r="A26" s="458"/>
      <c r="B26" s="241" t="s">
        <v>389</v>
      </c>
      <c r="C26" s="318">
        <v>409</v>
      </c>
      <c r="D26" s="284">
        <v>0</v>
      </c>
      <c r="E26" s="284">
        <v>23</v>
      </c>
      <c r="F26" s="284">
        <v>131</v>
      </c>
      <c r="G26" s="284">
        <v>184</v>
      </c>
      <c r="H26" s="284">
        <v>71</v>
      </c>
      <c r="I26" s="449" t="s">
        <v>264</v>
      </c>
      <c r="J26" s="449"/>
    </row>
    <row r="27" spans="1:10" s="60" customFormat="1" ht="21.75" customHeight="1">
      <c r="A27" s="432"/>
      <c r="B27" s="168" t="s">
        <v>406</v>
      </c>
      <c r="C27" s="319">
        <v>408</v>
      </c>
      <c r="D27" s="320">
        <v>2</v>
      </c>
      <c r="E27" s="320">
        <v>19</v>
      </c>
      <c r="F27" s="320">
        <v>128</v>
      </c>
      <c r="G27" s="320">
        <v>185</v>
      </c>
      <c r="H27" s="320">
        <v>74</v>
      </c>
      <c r="I27" s="463" t="s">
        <v>245</v>
      </c>
      <c r="J27" s="463"/>
    </row>
    <row r="28" spans="1:10" s="60" customFormat="1" ht="21.75" customHeight="1">
      <c r="A28" s="458" t="s">
        <v>220</v>
      </c>
      <c r="B28" s="241" t="s">
        <v>382</v>
      </c>
      <c r="C28" s="318">
        <v>168</v>
      </c>
      <c r="D28" s="284">
        <v>0</v>
      </c>
      <c r="E28" s="284">
        <v>0</v>
      </c>
      <c r="F28" s="284">
        <v>10</v>
      </c>
      <c r="G28" s="284">
        <v>62</v>
      </c>
      <c r="H28" s="284">
        <v>96</v>
      </c>
      <c r="I28" s="449" t="s">
        <v>245</v>
      </c>
      <c r="J28" s="449"/>
    </row>
    <row r="29" spans="1:10" s="60" customFormat="1" ht="21.75" customHeight="1">
      <c r="A29" s="458"/>
      <c r="B29" s="241" t="s">
        <v>389</v>
      </c>
      <c r="C29" s="318">
        <v>168</v>
      </c>
      <c r="D29" s="284">
        <v>0</v>
      </c>
      <c r="E29" s="284">
        <v>2</v>
      </c>
      <c r="F29" s="284">
        <v>7</v>
      </c>
      <c r="G29" s="284">
        <v>47</v>
      </c>
      <c r="H29" s="284">
        <v>112</v>
      </c>
      <c r="I29" s="449" t="s">
        <v>264</v>
      </c>
      <c r="J29" s="449"/>
    </row>
    <row r="30" spans="1:10" s="60" customFormat="1" ht="21.75" customHeight="1" thickBot="1">
      <c r="A30" s="459"/>
      <c r="B30" s="243" t="s">
        <v>406</v>
      </c>
      <c r="C30" s="321">
        <f>E30+F30+G30+H30</f>
        <v>173</v>
      </c>
      <c r="D30" s="244" t="s">
        <v>245</v>
      </c>
      <c r="E30" s="288">
        <v>1</v>
      </c>
      <c r="F30" s="288">
        <v>5</v>
      </c>
      <c r="G30" s="288">
        <v>68</v>
      </c>
      <c r="H30" s="288">
        <v>99</v>
      </c>
      <c r="I30" s="462" t="s">
        <v>245</v>
      </c>
      <c r="J30" s="462"/>
    </row>
    <row r="31" ht="18" customHeight="1" thickTop="1">
      <c r="A31" s="14" t="s">
        <v>405</v>
      </c>
    </row>
  </sheetData>
  <sheetProtection/>
  <mergeCells count="24">
    <mergeCell ref="A28:A30"/>
    <mergeCell ref="A25:A27"/>
    <mergeCell ref="A23:B24"/>
    <mergeCell ref="C23:C24"/>
    <mergeCell ref="I24:J24"/>
    <mergeCell ref="I30:J30"/>
    <mergeCell ref="D23:J23"/>
    <mergeCell ref="I25:J25"/>
    <mergeCell ref="I27:J27"/>
    <mergeCell ref="I29:J29"/>
    <mergeCell ref="A4:A5"/>
    <mergeCell ref="A12:A13"/>
    <mergeCell ref="B4:D4"/>
    <mergeCell ref="G4:H4"/>
    <mergeCell ref="E4:F4"/>
    <mergeCell ref="B12:D12"/>
    <mergeCell ref="G12:H12"/>
    <mergeCell ref="E12:F12"/>
    <mergeCell ref="I28:J28"/>
    <mergeCell ref="I4:J4"/>
    <mergeCell ref="K4:L4"/>
    <mergeCell ref="K12:L12"/>
    <mergeCell ref="I12:J12"/>
    <mergeCell ref="I26:J26"/>
  </mergeCells>
  <printOptions/>
  <pageMargins left="0.5905511811023623" right="0.5905511811023623" top="0.8661417322834646" bottom="0.7086614173228347" header="0.3937007874015748" footer="0.5118110236220472"/>
  <pageSetup horizontalDpi="600" verticalDpi="600" orientation="portrait" paperSize="9" r:id="rId1"/>
  <headerFooter>
    <oddFooter>&amp;C- &amp;P+130 -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SheetLayoutView="100" workbookViewId="0" topLeftCell="A1">
      <selection activeCell="A1" sqref="A1:IV1"/>
    </sheetView>
  </sheetViews>
  <sheetFormatPr defaultColWidth="9.00390625" defaultRowHeight="13.5"/>
  <cols>
    <col min="1" max="1" width="7.50390625" style="34" customWidth="1"/>
    <col min="2" max="2" width="11.375" style="34" customWidth="1"/>
    <col min="3" max="3" width="8.00390625" style="34" customWidth="1"/>
    <col min="4" max="11" width="7.25390625" style="34" bestFit="1" customWidth="1"/>
    <col min="12" max="16384" width="9.00390625" style="34" customWidth="1"/>
  </cols>
  <sheetData>
    <row r="1" spans="1:12" ht="25.5" customHeight="1">
      <c r="A1" s="52" t="s">
        <v>327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03"/>
    </row>
    <row r="2" spans="1:11" ht="15" customHeight="1" thickBot="1">
      <c r="A2" s="60"/>
      <c r="B2" s="60"/>
      <c r="C2" s="60"/>
      <c r="D2" s="60"/>
      <c r="E2" s="60"/>
      <c r="F2" s="60"/>
      <c r="G2" s="60"/>
      <c r="H2" s="60"/>
      <c r="I2" s="60"/>
      <c r="J2" s="61" t="s">
        <v>216</v>
      </c>
      <c r="K2" s="104"/>
    </row>
    <row r="3" spans="1:11" ht="19.5" customHeight="1" thickTop="1">
      <c r="A3" s="431" t="s">
        <v>7</v>
      </c>
      <c r="B3" s="399"/>
      <c r="C3" s="399" t="s">
        <v>382</v>
      </c>
      <c r="D3" s="399"/>
      <c r="E3" s="442"/>
      <c r="F3" s="399" t="s">
        <v>389</v>
      </c>
      <c r="G3" s="399"/>
      <c r="H3" s="442"/>
      <c r="I3" s="445" t="s">
        <v>406</v>
      </c>
      <c r="J3" s="445"/>
      <c r="K3" s="446"/>
    </row>
    <row r="4" spans="1:11" ht="19.5" customHeight="1">
      <c r="A4" s="409"/>
      <c r="B4" s="400"/>
      <c r="C4" s="165" t="s">
        <v>0</v>
      </c>
      <c r="D4" s="165" t="s">
        <v>349</v>
      </c>
      <c r="E4" s="175" t="s">
        <v>9</v>
      </c>
      <c r="F4" s="165" t="s">
        <v>0</v>
      </c>
      <c r="G4" s="165" t="s">
        <v>349</v>
      </c>
      <c r="H4" s="175" t="s">
        <v>9</v>
      </c>
      <c r="I4" s="283" t="s">
        <v>0</v>
      </c>
      <c r="J4" s="283" t="s">
        <v>349</v>
      </c>
      <c r="K4" s="279" t="s">
        <v>9</v>
      </c>
    </row>
    <row r="5" spans="1:11" ht="16.5" customHeight="1">
      <c r="A5" s="443" t="s">
        <v>1</v>
      </c>
      <c r="B5" s="444"/>
      <c r="C5" s="170">
        <v>5</v>
      </c>
      <c r="D5" s="4">
        <v>4</v>
      </c>
      <c r="E5" s="4">
        <v>1</v>
      </c>
      <c r="F5" s="4">
        <v>5</v>
      </c>
      <c r="G5" s="4">
        <v>4</v>
      </c>
      <c r="H5" s="4">
        <v>1</v>
      </c>
      <c r="I5" s="13">
        <v>5</v>
      </c>
      <c r="J5" s="13">
        <v>4</v>
      </c>
      <c r="K5" s="13">
        <v>1</v>
      </c>
    </row>
    <row r="6" spans="1:11" ht="10.5" customHeight="1">
      <c r="A6" s="246"/>
      <c r="B6" s="245"/>
      <c r="C6" s="170"/>
      <c r="D6" s="4"/>
      <c r="E6" s="4"/>
      <c r="F6" s="4"/>
      <c r="G6" s="4"/>
      <c r="H6" s="4"/>
      <c r="I6" s="13"/>
      <c r="J6" s="13"/>
      <c r="K6" s="13"/>
    </row>
    <row r="7" spans="1:11" ht="13.5" customHeight="1">
      <c r="A7" s="440" t="s">
        <v>14</v>
      </c>
      <c r="B7" s="441"/>
      <c r="C7" s="170">
        <v>348</v>
      </c>
      <c r="D7" s="4">
        <v>284</v>
      </c>
      <c r="E7" s="4">
        <v>64</v>
      </c>
      <c r="F7" s="4">
        <v>363</v>
      </c>
      <c r="G7" s="4">
        <v>294</v>
      </c>
      <c r="H7" s="4">
        <v>69</v>
      </c>
      <c r="I7" s="13">
        <f aca="true" t="shared" si="0" ref="I7:K9">I11+I15</f>
        <v>368</v>
      </c>
      <c r="J7" s="13">
        <f t="shared" si="0"/>
        <v>299</v>
      </c>
      <c r="K7" s="13">
        <f t="shared" si="0"/>
        <v>69</v>
      </c>
    </row>
    <row r="8" spans="1:11" ht="13.5" customHeight="1">
      <c r="A8" s="37"/>
      <c r="B8" s="311" t="s">
        <v>11</v>
      </c>
      <c r="C8" s="170">
        <v>245</v>
      </c>
      <c r="D8" s="4">
        <v>201</v>
      </c>
      <c r="E8" s="4">
        <v>44</v>
      </c>
      <c r="F8" s="4">
        <v>248</v>
      </c>
      <c r="G8" s="4">
        <v>203</v>
      </c>
      <c r="H8" s="4">
        <v>45</v>
      </c>
      <c r="I8" s="13">
        <f t="shared" si="0"/>
        <v>245</v>
      </c>
      <c r="J8" s="13">
        <f t="shared" si="0"/>
        <v>203</v>
      </c>
      <c r="K8" s="13">
        <f t="shared" si="0"/>
        <v>42</v>
      </c>
    </row>
    <row r="9" spans="1:11" ht="13.5" customHeight="1">
      <c r="A9" s="37"/>
      <c r="B9" s="311" t="s">
        <v>12</v>
      </c>
      <c r="C9" s="170">
        <v>103</v>
      </c>
      <c r="D9" s="4">
        <v>83</v>
      </c>
      <c r="E9" s="4">
        <v>20</v>
      </c>
      <c r="F9" s="4">
        <v>115</v>
      </c>
      <c r="G9" s="4">
        <v>91</v>
      </c>
      <c r="H9" s="4">
        <v>24</v>
      </c>
      <c r="I9" s="13">
        <f t="shared" si="0"/>
        <v>123</v>
      </c>
      <c r="J9" s="13">
        <f t="shared" si="0"/>
        <v>96</v>
      </c>
      <c r="K9" s="13">
        <f t="shared" si="0"/>
        <v>27</v>
      </c>
    </row>
    <row r="10" spans="1:11" ht="10.5" customHeight="1">
      <c r="A10" s="37"/>
      <c r="B10" s="311"/>
      <c r="C10" s="170"/>
      <c r="D10" s="4"/>
      <c r="E10" s="4"/>
      <c r="F10" s="4"/>
      <c r="G10" s="4"/>
      <c r="H10" s="4"/>
      <c r="I10" s="13"/>
      <c r="J10" s="13"/>
      <c r="K10" s="13"/>
    </row>
    <row r="11" spans="1:11" ht="13.5" customHeight="1">
      <c r="A11" s="37"/>
      <c r="B11" s="311" t="s">
        <v>22</v>
      </c>
      <c r="C11" s="170">
        <v>271</v>
      </c>
      <c r="D11" s="4">
        <v>234</v>
      </c>
      <c r="E11" s="4">
        <v>37</v>
      </c>
      <c r="F11" s="4">
        <v>272</v>
      </c>
      <c r="G11" s="4">
        <v>233</v>
      </c>
      <c r="H11" s="4">
        <v>39</v>
      </c>
      <c r="I11" s="13">
        <v>281</v>
      </c>
      <c r="J11" s="13">
        <v>244</v>
      </c>
      <c r="K11" s="13">
        <v>37</v>
      </c>
    </row>
    <row r="12" spans="1:11" ht="13.5" customHeight="1">
      <c r="A12" s="37"/>
      <c r="B12" s="311" t="s">
        <v>11</v>
      </c>
      <c r="C12" s="170">
        <v>197</v>
      </c>
      <c r="D12" s="4">
        <v>171</v>
      </c>
      <c r="E12" s="4">
        <v>26</v>
      </c>
      <c r="F12" s="4">
        <v>193</v>
      </c>
      <c r="G12" s="4">
        <v>166</v>
      </c>
      <c r="H12" s="4">
        <v>27</v>
      </c>
      <c r="I12" s="13">
        <v>196</v>
      </c>
      <c r="J12" s="13">
        <v>171</v>
      </c>
      <c r="K12" s="13">
        <v>25</v>
      </c>
    </row>
    <row r="13" spans="1:11" ht="13.5" customHeight="1">
      <c r="A13" s="37"/>
      <c r="B13" s="311" t="s">
        <v>12</v>
      </c>
      <c r="C13" s="170">
        <v>74</v>
      </c>
      <c r="D13" s="4">
        <v>63</v>
      </c>
      <c r="E13" s="4">
        <v>11</v>
      </c>
      <c r="F13" s="4">
        <v>79</v>
      </c>
      <c r="G13" s="4">
        <v>67</v>
      </c>
      <c r="H13" s="4">
        <v>12</v>
      </c>
      <c r="I13" s="13">
        <v>85</v>
      </c>
      <c r="J13" s="13">
        <v>73</v>
      </c>
      <c r="K13" s="13">
        <v>12</v>
      </c>
    </row>
    <row r="14" spans="1:11" ht="10.5" customHeight="1">
      <c r="A14" s="435"/>
      <c r="B14" s="436"/>
      <c r="C14" s="170"/>
      <c r="D14" s="4"/>
      <c r="E14" s="4"/>
      <c r="F14" s="4"/>
      <c r="G14" s="4"/>
      <c r="H14" s="4"/>
      <c r="I14" s="13"/>
      <c r="J14" s="13"/>
      <c r="K14" s="13"/>
    </row>
    <row r="15" spans="1:11" ht="13.5" customHeight="1">
      <c r="A15" s="37"/>
      <c r="B15" s="311" t="s">
        <v>23</v>
      </c>
      <c r="C15" s="170">
        <v>77</v>
      </c>
      <c r="D15" s="4">
        <v>50</v>
      </c>
      <c r="E15" s="4">
        <v>27</v>
      </c>
      <c r="F15" s="4">
        <v>91</v>
      </c>
      <c r="G15" s="4">
        <v>61</v>
      </c>
      <c r="H15" s="4">
        <v>30</v>
      </c>
      <c r="I15" s="13">
        <v>87</v>
      </c>
      <c r="J15" s="13">
        <v>55</v>
      </c>
      <c r="K15" s="13">
        <v>32</v>
      </c>
    </row>
    <row r="16" spans="1:11" ht="13.5" customHeight="1">
      <c r="A16" s="37"/>
      <c r="B16" s="311" t="s">
        <v>11</v>
      </c>
      <c r="C16" s="170">
        <v>48</v>
      </c>
      <c r="D16" s="4">
        <v>30</v>
      </c>
      <c r="E16" s="4">
        <v>18</v>
      </c>
      <c r="F16" s="4">
        <v>55</v>
      </c>
      <c r="G16" s="4">
        <v>37</v>
      </c>
      <c r="H16" s="4">
        <v>18</v>
      </c>
      <c r="I16" s="13">
        <v>49</v>
      </c>
      <c r="J16" s="13">
        <v>32</v>
      </c>
      <c r="K16" s="13">
        <v>17</v>
      </c>
    </row>
    <row r="17" spans="1:11" ht="13.5" customHeight="1">
      <c r="A17" s="37"/>
      <c r="B17" s="311" t="s">
        <v>12</v>
      </c>
      <c r="C17" s="170">
        <v>29</v>
      </c>
      <c r="D17" s="4">
        <v>20</v>
      </c>
      <c r="E17" s="4">
        <v>9</v>
      </c>
      <c r="F17" s="4">
        <v>36</v>
      </c>
      <c r="G17" s="4">
        <v>24</v>
      </c>
      <c r="H17" s="4">
        <v>12</v>
      </c>
      <c r="I17" s="13">
        <v>38</v>
      </c>
      <c r="J17" s="13">
        <v>23</v>
      </c>
      <c r="K17" s="13">
        <v>15</v>
      </c>
    </row>
    <row r="18" spans="1:11" ht="10.5" customHeight="1">
      <c r="A18" s="435"/>
      <c r="B18" s="436"/>
      <c r="C18" s="170"/>
      <c r="D18" s="4"/>
      <c r="E18" s="4"/>
      <c r="F18" s="4"/>
      <c r="G18" s="4"/>
      <c r="H18" s="4"/>
      <c r="I18" s="13"/>
      <c r="J18" s="13"/>
      <c r="K18" s="13"/>
    </row>
    <row r="19" spans="1:11" ht="13.5" customHeight="1">
      <c r="A19" s="440" t="s">
        <v>40</v>
      </c>
      <c r="B19" s="441"/>
      <c r="C19" s="170">
        <v>33</v>
      </c>
      <c r="D19" s="4">
        <v>28</v>
      </c>
      <c r="E19" s="4">
        <v>5</v>
      </c>
      <c r="F19" s="4">
        <v>33</v>
      </c>
      <c r="G19" s="4">
        <v>28</v>
      </c>
      <c r="H19" s="4">
        <v>5</v>
      </c>
      <c r="I19" s="13">
        <v>34</v>
      </c>
      <c r="J19" s="13">
        <v>29</v>
      </c>
      <c r="K19" s="13">
        <v>5</v>
      </c>
    </row>
    <row r="20" spans="1:11" ht="13.5" customHeight="1">
      <c r="A20" s="37"/>
      <c r="B20" s="311" t="s">
        <v>11</v>
      </c>
      <c r="C20" s="170">
        <v>16</v>
      </c>
      <c r="D20" s="4">
        <v>14</v>
      </c>
      <c r="E20" s="4">
        <v>2</v>
      </c>
      <c r="F20" s="4">
        <v>18</v>
      </c>
      <c r="G20" s="4">
        <v>16</v>
      </c>
      <c r="H20" s="4">
        <v>2</v>
      </c>
      <c r="I20" s="13">
        <v>17</v>
      </c>
      <c r="J20" s="13">
        <v>15</v>
      </c>
      <c r="K20" s="13">
        <v>2</v>
      </c>
    </row>
    <row r="21" spans="1:11" ht="13.5" customHeight="1">
      <c r="A21" s="37"/>
      <c r="B21" s="311" t="s">
        <v>12</v>
      </c>
      <c r="C21" s="170">
        <v>17</v>
      </c>
      <c r="D21" s="4">
        <v>14</v>
      </c>
      <c r="E21" s="4">
        <v>3</v>
      </c>
      <c r="F21" s="4">
        <v>15</v>
      </c>
      <c r="G21" s="4">
        <v>12</v>
      </c>
      <c r="H21" s="4">
        <v>3</v>
      </c>
      <c r="I21" s="13">
        <v>17</v>
      </c>
      <c r="J21" s="13">
        <v>14</v>
      </c>
      <c r="K21" s="13">
        <v>3</v>
      </c>
    </row>
    <row r="22" spans="1:11" ht="10.5" customHeight="1">
      <c r="A22" s="37"/>
      <c r="B22" s="245"/>
      <c r="C22" s="170"/>
      <c r="D22" s="4"/>
      <c r="E22" s="4"/>
      <c r="F22" s="4"/>
      <c r="G22" s="4"/>
      <c r="H22" s="4"/>
      <c r="I22" s="13"/>
      <c r="J22" s="13"/>
      <c r="K22" s="13"/>
    </row>
    <row r="23" spans="1:11" ht="13.5" customHeight="1">
      <c r="A23" s="384" t="s">
        <v>30</v>
      </c>
      <c r="B23" s="385" t="s">
        <v>15</v>
      </c>
      <c r="C23" s="170">
        <v>4210</v>
      </c>
      <c r="D23" s="4">
        <v>3714</v>
      </c>
      <c r="E23" s="4">
        <v>496</v>
      </c>
      <c r="F23" s="4">
        <v>4417</v>
      </c>
      <c r="G23" s="4">
        <v>3874</v>
      </c>
      <c r="H23" s="4">
        <v>543</v>
      </c>
      <c r="I23" s="13">
        <f>J23+K23</f>
        <v>4588</v>
      </c>
      <c r="J23" s="13">
        <f aca="true" t="shared" si="1" ref="J23:K25">J27+J31+J35</f>
        <v>4064</v>
      </c>
      <c r="K23" s="13">
        <f t="shared" si="1"/>
        <v>524</v>
      </c>
    </row>
    <row r="24" spans="1:11" ht="13.5" customHeight="1">
      <c r="A24" s="37"/>
      <c r="B24" s="311" t="s">
        <v>11</v>
      </c>
      <c r="C24" s="170">
        <v>1936</v>
      </c>
      <c r="D24" s="4">
        <v>1677</v>
      </c>
      <c r="E24" s="4">
        <v>259</v>
      </c>
      <c r="F24" s="4">
        <v>2005</v>
      </c>
      <c r="G24" s="4">
        <v>1736</v>
      </c>
      <c r="H24" s="4">
        <v>269</v>
      </c>
      <c r="I24" s="13">
        <f>J24+K24</f>
        <v>2138</v>
      </c>
      <c r="J24" s="13">
        <f t="shared" si="1"/>
        <v>1861</v>
      </c>
      <c r="K24" s="13">
        <f t="shared" si="1"/>
        <v>277</v>
      </c>
    </row>
    <row r="25" spans="1:11" ht="13.5" customHeight="1">
      <c r="A25" s="37"/>
      <c r="B25" s="311" t="s">
        <v>12</v>
      </c>
      <c r="C25" s="170">
        <v>2274</v>
      </c>
      <c r="D25" s="4">
        <v>2037</v>
      </c>
      <c r="E25" s="4">
        <v>237</v>
      </c>
      <c r="F25" s="4">
        <v>2412</v>
      </c>
      <c r="G25" s="4">
        <v>2138</v>
      </c>
      <c r="H25" s="4">
        <v>274</v>
      </c>
      <c r="I25" s="13">
        <f>J25+K25</f>
        <v>2450</v>
      </c>
      <c r="J25" s="13">
        <f t="shared" si="1"/>
        <v>2203</v>
      </c>
      <c r="K25" s="13">
        <f t="shared" si="1"/>
        <v>247</v>
      </c>
    </row>
    <row r="26" spans="1:11" ht="10.5" customHeight="1">
      <c r="A26" s="37"/>
      <c r="B26" s="311"/>
      <c r="C26" s="170"/>
      <c r="D26" s="4"/>
      <c r="E26" s="4"/>
      <c r="F26" s="4"/>
      <c r="G26" s="4"/>
      <c r="H26" s="4"/>
      <c r="I26" s="13"/>
      <c r="J26" s="13"/>
      <c r="K26" s="13"/>
    </row>
    <row r="27" spans="1:11" ht="13.5" customHeight="1">
      <c r="A27" s="37"/>
      <c r="B27" s="311" t="s">
        <v>24</v>
      </c>
      <c r="C27" s="170">
        <v>1476</v>
      </c>
      <c r="D27" s="4">
        <v>1307</v>
      </c>
      <c r="E27" s="4">
        <v>169</v>
      </c>
      <c r="F27" s="4">
        <v>1576</v>
      </c>
      <c r="G27" s="4">
        <v>1387</v>
      </c>
      <c r="H27" s="76">
        <v>189</v>
      </c>
      <c r="I27" s="13">
        <f>J27+K27</f>
        <v>1580</v>
      </c>
      <c r="J27" s="13">
        <v>1394</v>
      </c>
      <c r="K27" s="102">
        <v>186</v>
      </c>
    </row>
    <row r="28" spans="1:11" ht="13.5" customHeight="1">
      <c r="A28" s="37"/>
      <c r="B28" s="311" t="s">
        <v>11</v>
      </c>
      <c r="C28" s="170">
        <v>674</v>
      </c>
      <c r="D28" s="4">
        <v>578</v>
      </c>
      <c r="E28" s="4">
        <v>96</v>
      </c>
      <c r="F28" s="4">
        <v>722</v>
      </c>
      <c r="G28" s="4">
        <v>633</v>
      </c>
      <c r="H28" s="76">
        <v>89</v>
      </c>
      <c r="I28" s="13">
        <f>J28+K28</f>
        <v>766</v>
      </c>
      <c r="J28" s="13">
        <v>662</v>
      </c>
      <c r="K28" s="102">
        <v>104</v>
      </c>
    </row>
    <row r="29" spans="1:11" ht="13.5" customHeight="1">
      <c r="A29" s="37"/>
      <c r="B29" s="311" t="s">
        <v>12</v>
      </c>
      <c r="C29" s="170">
        <v>802</v>
      </c>
      <c r="D29" s="4">
        <v>729</v>
      </c>
      <c r="E29" s="4">
        <v>73</v>
      </c>
      <c r="F29" s="4">
        <v>854</v>
      </c>
      <c r="G29" s="4">
        <v>754</v>
      </c>
      <c r="H29" s="76">
        <v>100</v>
      </c>
      <c r="I29" s="13">
        <f>J29+K29</f>
        <v>814</v>
      </c>
      <c r="J29" s="13">
        <v>732</v>
      </c>
      <c r="K29" s="102">
        <v>82</v>
      </c>
    </row>
    <row r="30" spans="1:11" ht="10.5" customHeight="1">
      <c r="A30" s="37"/>
      <c r="B30" s="311"/>
      <c r="C30" s="170"/>
      <c r="D30" s="4"/>
      <c r="E30" s="4"/>
      <c r="F30" s="4"/>
      <c r="G30" s="4"/>
      <c r="H30" s="76"/>
      <c r="I30" s="13"/>
      <c r="J30" s="13"/>
      <c r="K30" s="102"/>
    </row>
    <row r="31" spans="1:11" ht="13.5" customHeight="1">
      <c r="A31" s="37"/>
      <c r="B31" s="311" t="s">
        <v>25</v>
      </c>
      <c r="C31" s="170">
        <v>1386</v>
      </c>
      <c r="D31" s="4">
        <v>1188</v>
      </c>
      <c r="E31" s="4">
        <v>198</v>
      </c>
      <c r="F31" s="4">
        <v>1472</v>
      </c>
      <c r="G31" s="4">
        <v>1312</v>
      </c>
      <c r="H31" s="76">
        <v>160</v>
      </c>
      <c r="I31" s="13">
        <f>J31+K31</f>
        <v>1554</v>
      </c>
      <c r="J31" s="13">
        <v>1373</v>
      </c>
      <c r="K31" s="102">
        <v>181</v>
      </c>
    </row>
    <row r="32" spans="1:11" ht="13.5" customHeight="1">
      <c r="A32" s="37"/>
      <c r="B32" s="311" t="s">
        <v>11</v>
      </c>
      <c r="C32" s="170">
        <v>621</v>
      </c>
      <c r="D32" s="4">
        <v>529</v>
      </c>
      <c r="E32" s="4">
        <v>92</v>
      </c>
      <c r="F32" s="4">
        <v>672</v>
      </c>
      <c r="G32" s="4">
        <v>581</v>
      </c>
      <c r="H32" s="76">
        <v>91</v>
      </c>
      <c r="I32" s="13">
        <f>J32+K32</f>
        <v>711</v>
      </c>
      <c r="J32" s="13">
        <v>626</v>
      </c>
      <c r="K32" s="102">
        <v>85</v>
      </c>
    </row>
    <row r="33" spans="1:11" ht="13.5" customHeight="1">
      <c r="A33" s="37"/>
      <c r="B33" s="311" t="s">
        <v>12</v>
      </c>
      <c r="C33" s="170">
        <v>765</v>
      </c>
      <c r="D33" s="4">
        <v>659</v>
      </c>
      <c r="E33" s="4">
        <v>106</v>
      </c>
      <c r="F33" s="4">
        <v>800</v>
      </c>
      <c r="G33" s="4">
        <v>731</v>
      </c>
      <c r="H33" s="76">
        <v>69</v>
      </c>
      <c r="I33" s="13">
        <f>J33+K33</f>
        <v>843</v>
      </c>
      <c r="J33" s="13">
        <v>747</v>
      </c>
      <c r="K33" s="102">
        <v>96</v>
      </c>
    </row>
    <row r="34" spans="1:11" ht="10.5" customHeight="1">
      <c r="A34" s="37"/>
      <c r="B34" s="311"/>
      <c r="C34" s="170"/>
      <c r="D34" s="4"/>
      <c r="E34" s="4"/>
      <c r="F34" s="4"/>
      <c r="G34" s="4"/>
      <c r="H34" s="76"/>
      <c r="I34" s="13"/>
      <c r="J34" s="13"/>
      <c r="K34" s="102"/>
    </row>
    <row r="35" spans="1:11" ht="13.5" customHeight="1">
      <c r="A35" s="37"/>
      <c r="B35" s="311" t="s">
        <v>26</v>
      </c>
      <c r="C35" s="170">
        <v>1348</v>
      </c>
      <c r="D35" s="4">
        <v>1219</v>
      </c>
      <c r="E35" s="4">
        <v>129</v>
      </c>
      <c r="F35" s="4">
        <v>1369</v>
      </c>
      <c r="G35" s="4">
        <v>1175</v>
      </c>
      <c r="H35" s="76">
        <v>194</v>
      </c>
      <c r="I35" s="13">
        <f>J35+K35</f>
        <v>1454</v>
      </c>
      <c r="J35" s="13">
        <v>1297</v>
      </c>
      <c r="K35" s="102">
        <v>157</v>
      </c>
    </row>
    <row r="36" spans="1:11" ht="13.5" customHeight="1">
      <c r="A36" s="37"/>
      <c r="B36" s="311" t="s">
        <v>11</v>
      </c>
      <c r="C36" s="170">
        <v>641</v>
      </c>
      <c r="D36" s="4">
        <v>570</v>
      </c>
      <c r="E36" s="242">
        <v>71</v>
      </c>
      <c r="F36" s="4">
        <v>611</v>
      </c>
      <c r="G36" s="4">
        <v>522</v>
      </c>
      <c r="H36" s="76">
        <v>89</v>
      </c>
      <c r="I36" s="13">
        <f>J36+K36</f>
        <v>661</v>
      </c>
      <c r="J36" s="13">
        <v>573</v>
      </c>
      <c r="K36" s="102">
        <v>88</v>
      </c>
    </row>
    <row r="37" spans="1:11" ht="13.5" customHeight="1">
      <c r="A37" s="37"/>
      <c r="B37" s="311" t="s">
        <v>12</v>
      </c>
      <c r="C37" s="170">
        <v>707</v>
      </c>
      <c r="D37" s="4">
        <v>649</v>
      </c>
      <c r="E37" s="4">
        <v>58</v>
      </c>
      <c r="F37" s="4">
        <v>758</v>
      </c>
      <c r="G37" s="4">
        <v>653</v>
      </c>
      <c r="H37" s="76">
        <v>105</v>
      </c>
      <c r="I37" s="13">
        <f>J37+K37</f>
        <v>793</v>
      </c>
      <c r="J37" s="13">
        <v>724</v>
      </c>
      <c r="K37" s="102">
        <v>69</v>
      </c>
    </row>
    <row r="38" spans="1:11" ht="10.5" customHeight="1">
      <c r="A38" s="37"/>
      <c r="B38" s="311"/>
      <c r="C38" s="170"/>
      <c r="D38" s="4"/>
      <c r="E38" s="4"/>
      <c r="F38" s="4"/>
      <c r="G38" s="4"/>
      <c r="H38" s="4"/>
      <c r="I38" s="13"/>
      <c r="J38" s="13"/>
      <c r="K38" s="13"/>
    </row>
    <row r="39" spans="1:11" ht="10.5" customHeight="1">
      <c r="A39" s="37"/>
      <c r="B39" s="245"/>
      <c r="C39" s="170"/>
      <c r="D39" s="4"/>
      <c r="E39" s="4"/>
      <c r="F39" s="4"/>
      <c r="G39" s="4"/>
      <c r="H39" s="4"/>
      <c r="I39" s="13"/>
      <c r="J39" s="13"/>
      <c r="K39" s="13"/>
    </row>
    <row r="40" spans="1:11" ht="13.5" customHeight="1">
      <c r="A40" s="384" t="s">
        <v>31</v>
      </c>
      <c r="B40" s="385" t="s">
        <v>15</v>
      </c>
      <c r="C40" s="170">
        <v>409</v>
      </c>
      <c r="D40" s="4">
        <v>409</v>
      </c>
      <c r="E40" s="100" t="s">
        <v>264</v>
      </c>
      <c r="F40" s="4">
        <v>371</v>
      </c>
      <c r="G40" s="4">
        <v>371</v>
      </c>
      <c r="H40" s="100" t="s">
        <v>264</v>
      </c>
      <c r="I40" s="13">
        <f aca="true" t="shared" si="2" ref="I40:J42">I44+I48+I52+I56</f>
        <v>291</v>
      </c>
      <c r="J40" s="13">
        <f t="shared" si="2"/>
        <v>291</v>
      </c>
      <c r="K40" s="383" t="s">
        <v>264</v>
      </c>
    </row>
    <row r="41" spans="1:11" ht="13.5" customHeight="1">
      <c r="A41" s="37"/>
      <c r="B41" s="311" t="s">
        <v>11</v>
      </c>
      <c r="C41" s="170">
        <v>275</v>
      </c>
      <c r="D41" s="4">
        <v>275</v>
      </c>
      <c r="E41" s="100" t="s">
        <v>264</v>
      </c>
      <c r="F41" s="4">
        <v>257</v>
      </c>
      <c r="G41" s="4">
        <v>257</v>
      </c>
      <c r="H41" s="100" t="s">
        <v>264</v>
      </c>
      <c r="I41" s="13">
        <f t="shared" si="2"/>
        <v>198</v>
      </c>
      <c r="J41" s="13">
        <f t="shared" si="2"/>
        <v>198</v>
      </c>
      <c r="K41" s="383" t="s">
        <v>264</v>
      </c>
    </row>
    <row r="42" spans="1:11" ht="13.5" customHeight="1">
      <c r="A42" s="37"/>
      <c r="B42" s="311" t="s">
        <v>12</v>
      </c>
      <c r="C42" s="170">
        <v>134</v>
      </c>
      <c r="D42" s="4">
        <v>134</v>
      </c>
      <c r="E42" s="100" t="s">
        <v>264</v>
      </c>
      <c r="F42" s="4">
        <v>114</v>
      </c>
      <c r="G42" s="4">
        <v>114</v>
      </c>
      <c r="H42" s="100" t="s">
        <v>264</v>
      </c>
      <c r="I42" s="13">
        <f t="shared" si="2"/>
        <v>93</v>
      </c>
      <c r="J42" s="13">
        <f t="shared" si="2"/>
        <v>93</v>
      </c>
      <c r="K42" s="383" t="s">
        <v>264</v>
      </c>
    </row>
    <row r="43" spans="1:11" ht="10.5" customHeight="1">
      <c r="A43" s="37"/>
      <c r="B43" s="311"/>
      <c r="C43" s="170"/>
      <c r="D43" s="4"/>
      <c r="E43" s="4"/>
      <c r="F43" s="4"/>
      <c r="G43" s="4"/>
      <c r="H43" s="4"/>
      <c r="I43" s="13"/>
      <c r="J43" s="13"/>
      <c r="K43" s="13"/>
    </row>
    <row r="44" spans="1:11" ht="13.5" customHeight="1">
      <c r="A44" s="37"/>
      <c r="B44" s="311" t="s">
        <v>24</v>
      </c>
      <c r="C44" s="170">
        <v>142</v>
      </c>
      <c r="D44" s="4">
        <v>142</v>
      </c>
      <c r="E44" s="242" t="s">
        <v>264</v>
      </c>
      <c r="F44" s="4">
        <v>125</v>
      </c>
      <c r="G44" s="4">
        <v>125</v>
      </c>
      <c r="H44" s="242" t="s">
        <v>264</v>
      </c>
      <c r="I44" s="13">
        <v>62</v>
      </c>
      <c r="J44" s="13">
        <v>62</v>
      </c>
      <c r="K44" s="287" t="s">
        <v>264</v>
      </c>
    </row>
    <row r="45" spans="1:11" ht="13.5" customHeight="1">
      <c r="A45" s="37"/>
      <c r="B45" s="311" t="s">
        <v>11</v>
      </c>
      <c r="C45" s="170">
        <v>99</v>
      </c>
      <c r="D45" s="4">
        <v>99</v>
      </c>
      <c r="E45" s="242">
        <v>0</v>
      </c>
      <c r="F45" s="4">
        <v>93</v>
      </c>
      <c r="G45" s="4">
        <v>93</v>
      </c>
      <c r="H45" s="242">
        <v>0</v>
      </c>
      <c r="I45" s="13">
        <v>39</v>
      </c>
      <c r="J45" s="13">
        <v>39</v>
      </c>
      <c r="K45" s="287">
        <v>0</v>
      </c>
    </row>
    <row r="46" spans="1:11" ht="13.5" customHeight="1">
      <c r="A46" s="37"/>
      <c r="B46" s="311" t="s">
        <v>12</v>
      </c>
      <c r="C46" s="170">
        <v>43</v>
      </c>
      <c r="D46" s="4">
        <v>43</v>
      </c>
      <c r="E46" s="242">
        <v>0</v>
      </c>
      <c r="F46" s="4">
        <v>32</v>
      </c>
      <c r="G46" s="4">
        <v>32</v>
      </c>
      <c r="H46" s="242">
        <v>0</v>
      </c>
      <c r="I46" s="13">
        <v>23</v>
      </c>
      <c r="J46" s="13">
        <v>23</v>
      </c>
      <c r="K46" s="287">
        <v>0</v>
      </c>
    </row>
    <row r="47" spans="1:11" ht="10.5" customHeight="1">
      <c r="A47" s="37"/>
      <c r="B47" s="311"/>
      <c r="C47" s="170"/>
      <c r="D47" s="4"/>
      <c r="E47" s="284"/>
      <c r="F47" s="4"/>
      <c r="G47" s="4"/>
      <c r="H47" s="284"/>
      <c r="I47" s="13"/>
      <c r="J47" s="13"/>
      <c r="K47" s="285"/>
    </row>
    <row r="48" spans="1:11" ht="13.5" customHeight="1">
      <c r="A48" s="37"/>
      <c r="B48" s="311" t="s">
        <v>25</v>
      </c>
      <c r="C48" s="170">
        <v>97</v>
      </c>
      <c r="D48" s="4">
        <v>97</v>
      </c>
      <c r="E48" s="242" t="s">
        <v>264</v>
      </c>
      <c r="F48" s="4">
        <v>95</v>
      </c>
      <c r="G48" s="4">
        <v>95</v>
      </c>
      <c r="H48" s="242" t="s">
        <v>264</v>
      </c>
      <c r="I48" s="13">
        <v>76</v>
      </c>
      <c r="J48" s="13">
        <v>76</v>
      </c>
      <c r="K48" s="287" t="s">
        <v>264</v>
      </c>
    </row>
    <row r="49" spans="1:11" ht="13.5" customHeight="1">
      <c r="A49" s="37"/>
      <c r="B49" s="311" t="s">
        <v>11</v>
      </c>
      <c r="C49" s="170">
        <v>59</v>
      </c>
      <c r="D49" s="4">
        <v>59</v>
      </c>
      <c r="E49" s="242">
        <v>0</v>
      </c>
      <c r="F49" s="4">
        <v>63</v>
      </c>
      <c r="G49" s="4">
        <v>63</v>
      </c>
      <c r="H49" s="242">
        <v>0</v>
      </c>
      <c r="I49" s="13">
        <v>57</v>
      </c>
      <c r="J49" s="13">
        <v>57</v>
      </c>
      <c r="K49" s="287">
        <v>0</v>
      </c>
    </row>
    <row r="50" spans="1:11" ht="13.5" customHeight="1">
      <c r="A50" s="37"/>
      <c r="B50" s="311" t="s">
        <v>12</v>
      </c>
      <c r="C50" s="170">
        <v>38</v>
      </c>
      <c r="D50" s="4">
        <v>38</v>
      </c>
      <c r="E50" s="242">
        <v>0</v>
      </c>
      <c r="F50" s="4">
        <v>32</v>
      </c>
      <c r="G50" s="4">
        <v>32</v>
      </c>
      <c r="H50" s="242">
        <v>0</v>
      </c>
      <c r="I50" s="13">
        <v>19</v>
      </c>
      <c r="J50" s="13">
        <v>19</v>
      </c>
      <c r="K50" s="287">
        <v>0</v>
      </c>
    </row>
    <row r="51" spans="1:11" ht="10.5" customHeight="1">
      <c r="A51" s="37"/>
      <c r="B51" s="311"/>
      <c r="C51" s="170"/>
      <c r="D51" s="4"/>
      <c r="E51" s="284"/>
      <c r="F51" s="4"/>
      <c r="G51" s="4"/>
      <c r="H51" s="284"/>
      <c r="I51" s="13"/>
      <c r="J51" s="13"/>
      <c r="K51" s="285"/>
    </row>
    <row r="52" spans="1:11" ht="13.5" customHeight="1">
      <c r="A52" s="37"/>
      <c r="B52" s="311" t="s">
        <v>26</v>
      </c>
      <c r="C52" s="170">
        <v>100</v>
      </c>
      <c r="D52" s="4">
        <v>100</v>
      </c>
      <c r="E52" s="242" t="s">
        <v>264</v>
      </c>
      <c r="F52" s="4">
        <v>93</v>
      </c>
      <c r="G52" s="4">
        <v>93</v>
      </c>
      <c r="H52" s="242" t="s">
        <v>264</v>
      </c>
      <c r="I52" s="13">
        <v>86</v>
      </c>
      <c r="J52" s="13">
        <v>86</v>
      </c>
      <c r="K52" s="287" t="s">
        <v>264</v>
      </c>
    </row>
    <row r="53" spans="1:11" ht="13.5" customHeight="1">
      <c r="A53" s="37"/>
      <c r="B53" s="311" t="s">
        <v>11</v>
      </c>
      <c r="C53" s="170">
        <v>69</v>
      </c>
      <c r="D53" s="4">
        <v>69</v>
      </c>
      <c r="E53" s="242">
        <v>0</v>
      </c>
      <c r="F53" s="4">
        <v>60</v>
      </c>
      <c r="G53" s="242">
        <v>60</v>
      </c>
      <c r="H53" s="242">
        <v>0</v>
      </c>
      <c r="I53" s="287">
        <v>58</v>
      </c>
      <c r="J53" s="287">
        <v>58</v>
      </c>
      <c r="K53" s="287">
        <v>0</v>
      </c>
    </row>
    <row r="54" spans="1:11" ht="13.5" customHeight="1">
      <c r="A54" s="37"/>
      <c r="B54" s="311" t="s">
        <v>12</v>
      </c>
      <c r="C54" s="170">
        <v>31</v>
      </c>
      <c r="D54" s="4">
        <v>31</v>
      </c>
      <c r="E54" s="242">
        <v>0</v>
      </c>
      <c r="F54" s="4">
        <v>33</v>
      </c>
      <c r="G54" s="4">
        <v>33</v>
      </c>
      <c r="H54" s="242">
        <v>0</v>
      </c>
      <c r="I54" s="13">
        <v>28</v>
      </c>
      <c r="J54" s="13">
        <v>28</v>
      </c>
      <c r="K54" s="287">
        <v>0</v>
      </c>
    </row>
    <row r="55" spans="1:11" ht="10.5" customHeight="1">
      <c r="A55" s="37"/>
      <c r="B55" s="311"/>
      <c r="C55" s="170"/>
      <c r="D55" s="4"/>
      <c r="E55" s="284"/>
      <c r="F55" s="4"/>
      <c r="G55" s="4"/>
      <c r="H55" s="284"/>
      <c r="I55" s="13"/>
      <c r="J55" s="13"/>
      <c r="K55" s="285"/>
    </row>
    <row r="56" spans="1:11" ht="13.5" customHeight="1">
      <c r="A56" s="37"/>
      <c r="B56" s="311" t="s">
        <v>27</v>
      </c>
      <c r="C56" s="170">
        <v>70</v>
      </c>
      <c r="D56" s="4">
        <v>70</v>
      </c>
      <c r="E56" s="242" t="s">
        <v>264</v>
      </c>
      <c r="F56" s="4">
        <v>58</v>
      </c>
      <c r="G56" s="4">
        <v>58</v>
      </c>
      <c r="H56" s="242" t="s">
        <v>264</v>
      </c>
      <c r="I56" s="13">
        <v>67</v>
      </c>
      <c r="J56" s="13">
        <v>67</v>
      </c>
      <c r="K56" s="287" t="s">
        <v>264</v>
      </c>
    </row>
    <row r="57" spans="1:11" ht="13.5" customHeight="1">
      <c r="A57" s="37"/>
      <c r="B57" s="311" t="s">
        <v>11</v>
      </c>
      <c r="C57" s="170">
        <v>48</v>
      </c>
      <c r="D57" s="4">
        <v>48</v>
      </c>
      <c r="E57" s="242">
        <v>0</v>
      </c>
      <c r="F57" s="4">
        <v>41</v>
      </c>
      <c r="G57" s="4">
        <v>41</v>
      </c>
      <c r="H57" s="242">
        <v>0</v>
      </c>
      <c r="I57" s="13">
        <v>44</v>
      </c>
      <c r="J57" s="13">
        <v>44</v>
      </c>
      <c r="K57" s="287">
        <v>0</v>
      </c>
    </row>
    <row r="58" spans="1:11" ht="13.5" customHeight="1" thickBot="1">
      <c r="A58" s="62"/>
      <c r="B58" s="312" t="s">
        <v>12</v>
      </c>
      <c r="C58" s="313">
        <v>22</v>
      </c>
      <c r="D58" s="314">
        <v>22</v>
      </c>
      <c r="E58" s="315">
        <v>0</v>
      </c>
      <c r="F58" s="314">
        <v>17</v>
      </c>
      <c r="G58" s="314">
        <v>17</v>
      </c>
      <c r="H58" s="315">
        <v>0</v>
      </c>
      <c r="I58" s="8">
        <v>23</v>
      </c>
      <c r="J58" s="8">
        <v>23</v>
      </c>
      <c r="K58" s="244">
        <v>0</v>
      </c>
    </row>
    <row r="59" spans="1:11" ht="18.75" customHeight="1" thickTop="1">
      <c r="A59" s="14" t="s">
        <v>405</v>
      </c>
      <c r="B59" s="60"/>
      <c r="C59" s="60"/>
      <c r="D59" s="60"/>
      <c r="E59" s="60"/>
      <c r="F59" s="60"/>
      <c r="G59" s="60"/>
      <c r="H59" s="60"/>
      <c r="I59" s="76"/>
      <c r="J59" s="60"/>
      <c r="K59" s="60"/>
    </row>
    <row r="60" spans="1:11" ht="13.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3.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3.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</sheetData>
  <sheetProtection/>
  <mergeCells count="9">
    <mergeCell ref="I3:K3"/>
    <mergeCell ref="A5:B5"/>
    <mergeCell ref="A14:B14"/>
    <mergeCell ref="A7:B7"/>
    <mergeCell ref="F3:H3"/>
    <mergeCell ref="A19:B19"/>
    <mergeCell ref="A3:B4"/>
    <mergeCell ref="C3:E3"/>
    <mergeCell ref="A18:B18"/>
  </mergeCells>
  <printOptions/>
  <pageMargins left="0.5905511811023623" right="0.5905511811023623" top="0.8661417322834646" bottom="0.7086614173228347" header="0.3937007874015748" footer="0.4724409448818898"/>
  <pageSetup fitToHeight="0" fitToWidth="1" horizontalDpi="600" verticalDpi="600" orientation="portrait" paperSize="9" r:id="rId1"/>
  <headerFooter>
    <oddFooter>&amp;C- &amp;P+131 -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achimin</cp:lastModifiedBy>
  <cp:lastPrinted>2015-03-26T00:59:58Z</cp:lastPrinted>
  <dcterms:created xsi:type="dcterms:W3CDTF">2000-02-22T05:18:34Z</dcterms:created>
  <dcterms:modified xsi:type="dcterms:W3CDTF">2015-05-13T01:49:22Z</dcterms:modified>
  <cp:category/>
  <cp:version/>
  <cp:contentType/>
  <cp:contentStatus/>
</cp:coreProperties>
</file>